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FAO T&amp;E\"/>
    </mc:Choice>
  </mc:AlternateContent>
  <bookViews>
    <workbookView xWindow="0" yWindow="0" windowWidth="12960" windowHeight="9192" tabRatio="599" firstSheet="1" activeTab="2"/>
  </bookViews>
  <sheets>
    <sheet name="BC CONTRATS" sheetId="43" state="hidden" r:id="rId1"/>
    <sheet name="BU ICT Projet &amp; SR" sheetId="56" r:id="rId2"/>
    <sheet name="Backlog Projet" sheetId="61" r:id="rId3"/>
    <sheet name="Backlog Contrat " sheetId="57" r:id="rId4"/>
    <sheet name="1_Centre P&amp;L GABON" sheetId="58" r:id="rId5"/>
    <sheet name="Prospet Projet" sheetId="62" r:id="rId6"/>
    <sheet name="Prospet Contrat" sheetId="59" r:id="rId7"/>
    <sheet name="PROVISION" sheetId="60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1_0E" localSheetId="2">[1]SYNT0498!#REF!</definedName>
    <definedName name="_1_0E" localSheetId="1">[1]SYNT0498!#REF!</definedName>
    <definedName name="_1_0E" localSheetId="6">[1]SYNT0498!#REF!</definedName>
    <definedName name="_1_0E">[1]SYNT0498!#REF!</definedName>
    <definedName name="_11E" localSheetId="6">'[2]page garde'!#REF!</definedName>
    <definedName name="_11E">'[2]page garde'!#REF!</definedName>
    <definedName name="_1E" localSheetId="6">'[2]page garde'!#REF!</definedName>
    <definedName name="_1E">'[2]page garde'!#REF!</definedName>
    <definedName name="_3_0E" localSheetId="2">[3]SYNT0498!#REF!</definedName>
    <definedName name="_3_0E" localSheetId="1">[4]SYNT0498!#REF!</definedName>
    <definedName name="_3_0E" localSheetId="6">[3]SYNT0498!#REF!</definedName>
    <definedName name="_3_0E">[4]SYNT0498!#REF!</definedName>
    <definedName name="_3E" localSheetId="6">'[2]page garde'!#REF!</definedName>
    <definedName name="_3E">'[2]page garde'!#REF!</definedName>
    <definedName name="_cap1" localSheetId="6">#REF!</definedName>
    <definedName name="_cap1">#REF!</definedName>
    <definedName name="_dur1" localSheetId="6">#REF!</definedName>
    <definedName name="_dur1">#REF!</definedName>
    <definedName name="_xlnm._FilterDatabase" localSheetId="3" hidden="1">'Backlog Contrat '!$A$2:$BC$37</definedName>
    <definedName name="_xlnm._FilterDatabase" localSheetId="2" hidden="1">'Backlog Projet'!$B$3:$CC$66</definedName>
    <definedName name="_xlnm._FilterDatabase" localSheetId="1" hidden="1">'BU ICT Projet &amp; SR'!$B$5:$N$93</definedName>
    <definedName name="_xlnm._FilterDatabase" localSheetId="6" hidden="1">'Prospet Contrat'!$B$3:$I$22</definedName>
    <definedName name="_xlnm._FilterDatabase" localSheetId="5" hidden="1">'Prospet Projet'!#REF!</definedName>
    <definedName name="_tx1" localSheetId="6">#REF!</definedName>
    <definedName name="_tx1">#REF!</definedName>
    <definedName name="A" localSheetId="4">#REF!</definedName>
    <definedName name="A" localSheetId="2">#REF!</definedName>
    <definedName name="A" localSheetId="1">#REF!</definedName>
    <definedName name="A" localSheetId="6">#REF!</definedName>
    <definedName name="A">#REF!</definedName>
    <definedName name="A_" localSheetId="4">#REF!</definedName>
    <definedName name="A_" localSheetId="2">#REF!</definedName>
    <definedName name="A_" localSheetId="1">#REF!</definedName>
    <definedName name="A_" localSheetId="6">#REF!</definedName>
    <definedName name="A_">#REF!</definedName>
    <definedName name="A__1" localSheetId="4">#REF!</definedName>
    <definedName name="A__1" localSheetId="2">#REF!</definedName>
    <definedName name="A__1" localSheetId="1">#REF!</definedName>
    <definedName name="A__1" localSheetId="6">#REF!</definedName>
    <definedName name="A__1">#REF!</definedName>
    <definedName name="A_1" localSheetId="4">#REF!</definedName>
    <definedName name="A_1" localSheetId="2">#REF!</definedName>
    <definedName name="A_1" localSheetId="1">#REF!</definedName>
    <definedName name="A_1" localSheetId="6">#REF!</definedName>
    <definedName name="A_1">#REF!</definedName>
    <definedName name="AA" localSheetId="6">#REF!</definedName>
    <definedName name="AA">#REF!</definedName>
    <definedName name="ActPrice" localSheetId="6">#REF!</definedName>
    <definedName name="ActPrice">#REF!</definedName>
    <definedName name="année" localSheetId="6">#REF!</definedName>
    <definedName name="année">#REF!</definedName>
    <definedName name="apport">'[5]TOTAL apport'!$C$10</definedName>
    <definedName name="arenomer" localSheetId="2">#REF!</definedName>
    <definedName name="arenomer" localSheetId="1">#REF!</definedName>
    <definedName name="arenomer" localSheetId="6">#REF!</definedName>
    <definedName name="arenomer">#REF!</definedName>
    <definedName name="arzr" localSheetId="6">'[2]page garde'!#REF!</definedName>
    <definedName name="arzr">'[2]page garde'!#REF!</definedName>
    <definedName name="avril" localSheetId="2">#REF!</definedName>
    <definedName name="avril" localSheetId="1">#REF!</definedName>
    <definedName name="avril" localSheetId="6">#REF!</definedName>
    <definedName name="avril">#REF!</definedName>
    <definedName name="avril14" localSheetId="2">[6]Techno!#REF!</definedName>
    <definedName name="avril14" localSheetId="1">[6]Techno!#REF!</definedName>
    <definedName name="avril14" localSheetId="6">[6]Techno!#REF!</definedName>
    <definedName name="avril14">[6]Techno!#REF!</definedName>
    <definedName name="az" localSheetId="2">#REF!</definedName>
    <definedName name="az" localSheetId="1">#REF!</definedName>
    <definedName name="az" localSheetId="6">#REF!</definedName>
    <definedName name="az">#REF!</definedName>
    <definedName name="bgt" localSheetId="2">#REF!</definedName>
    <definedName name="bgt" localSheetId="1">#REF!</definedName>
    <definedName name="bgt" localSheetId="6">#REF!</definedName>
    <definedName name="bgt">#REF!</definedName>
    <definedName name="BUD" localSheetId="4">#REF!</definedName>
    <definedName name="BUD" localSheetId="2">#REF!</definedName>
    <definedName name="BUD" localSheetId="1">#REF!</definedName>
    <definedName name="BUD" localSheetId="6">#REF!</definedName>
    <definedName name="BUD">#REF!</definedName>
    <definedName name="BUDGET_" localSheetId="4">#REF!</definedName>
    <definedName name="BUDGET_" localSheetId="2">#REF!</definedName>
    <definedName name="BUDGET_" localSheetId="1">#REF!</definedName>
    <definedName name="BUDGET_" localSheetId="6">#REF!</definedName>
    <definedName name="BUDGET_">#REF!</definedName>
    <definedName name="BUDGET_N_mensuel" localSheetId="4">#REF!</definedName>
    <definedName name="BUDGET_N_mensuel" localSheetId="2">#REF!</definedName>
    <definedName name="BUDGET_N_mensuel" localSheetId="1">#REF!</definedName>
    <definedName name="BUDGET_N_mensuel" localSheetId="6">#REF!</definedName>
    <definedName name="BUDGET_N_mensuel">#REF!</definedName>
    <definedName name="BudgetM_1" localSheetId="4">#REF!</definedName>
    <definedName name="BudgetM_1" localSheetId="2">#REF!</definedName>
    <definedName name="BudgetM_1" localSheetId="1">#REF!</definedName>
    <definedName name="BudgetM_1" localSheetId="6">#REF!</definedName>
    <definedName name="BudgetM_1">#REF!</definedName>
    <definedName name="BudgetN_FinDec" localSheetId="4">#REF!</definedName>
    <definedName name="BudgetN_FinDec" localSheetId="2">#REF!</definedName>
    <definedName name="BudgetN_FinDec" localSheetId="1">#REF!</definedName>
    <definedName name="BudgetN_FinDec" localSheetId="6">#REF!</definedName>
    <definedName name="BudgetN_FinDec">#REF!</definedName>
    <definedName name="by" localSheetId="2">#REF!</definedName>
    <definedName name="by" localSheetId="1">#REF!</definedName>
    <definedName name="by" localSheetId="6">#REF!</definedName>
    <definedName name="by">#REF!</definedName>
    <definedName name="ca" localSheetId="2" hidden="1">{#N/A,#N/A,FALSE,"VEHI";#N/A,#N/A,FALSE,"SAV";#N/A,#N/A,FALSE,"LOC";#N/A,#N/A,FALSE,"TECMAT";#N/A,#N/A,FALSE,"2ROUES";#N/A,#N/A,FALSE,"EH";#N/A,#N/A,FALSE,"LT";#N/A,#N/A,FALSE,"BOISBIE";#N/A,#N/A,FALSE,"VIN";#N/A,#N/A,FALSE,"BCONS";#N/A,#N/A,FALSE,"TEXT";#N/A,#N/A,FALSE,"PLAST";#N/A,#N/A,FALSE,"CUMUL"}</definedName>
    <definedName name="ca" localSheetId="6" hidden="1">{#N/A,#N/A,FALSE,"VEHI";#N/A,#N/A,FALSE,"SAV";#N/A,#N/A,FALSE,"LOC";#N/A,#N/A,FALSE,"TECMAT";#N/A,#N/A,FALSE,"2ROUES";#N/A,#N/A,FALSE,"EH";#N/A,#N/A,FALSE,"LT";#N/A,#N/A,FALSE,"BOISBIE";#N/A,#N/A,FALSE,"VIN";#N/A,#N/A,FALSE,"BCONS";#N/A,#N/A,FALSE,"TEXT";#N/A,#N/A,FALSE,"PLAST";#N/A,#N/A,FALSE,"CUMUL"}</definedName>
    <definedName name="ca" hidden="1">{#N/A,#N/A,FALSE,"VEHI";#N/A,#N/A,FALSE,"SAV";#N/A,#N/A,FALSE,"LOC";#N/A,#N/A,FALSE,"TECMAT";#N/A,#N/A,FALSE,"2ROUES";#N/A,#N/A,FALSE,"EH";#N/A,#N/A,FALSE,"LT";#N/A,#N/A,FALSE,"BOISBIE";#N/A,#N/A,FALSE,"VIN";#N/A,#N/A,FALSE,"BCONS";#N/A,#N/A,FALSE,"TEXT";#N/A,#N/A,FALSE,"PLAST";#N/A,#N/A,FALSE,"CUMUL"}</definedName>
    <definedName name="CalcEps" localSheetId="6">#REF!</definedName>
    <definedName name="CalcEps">#REF!</definedName>
    <definedName name="CalcGrowth" localSheetId="6">#REF!</definedName>
    <definedName name="CalcGrowth">#REF!</definedName>
    <definedName name="CalcYear" localSheetId="6">#REF!</definedName>
    <definedName name="CalcYear">#REF!</definedName>
    <definedName name="CAMensuel1" localSheetId="2">#REF!</definedName>
    <definedName name="CAMensuel1" localSheetId="1">#REF!</definedName>
    <definedName name="CAMensuel1" localSheetId="6">#REF!</definedName>
    <definedName name="CAMensuel1">#REF!</definedName>
    <definedName name="CAMensuel2" localSheetId="2">#REF!</definedName>
    <definedName name="CAMensuel2" localSheetId="1">#REF!</definedName>
    <definedName name="CAMensuel2" localSheetId="6">#REF!</definedName>
    <definedName name="CAMensuel2">#REF!</definedName>
    <definedName name="CAMensuel3" localSheetId="2">#REF!</definedName>
    <definedName name="CAMensuel3" localSheetId="1">#REF!</definedName>
    <definedName name="CAMensuel3" localSheetId="6">#REF!</definedName>
    <definedName name="CAMensuel3">#REF!</definedName>
    <definedName name="CAMensuel4" localSheetId="2">#REF!</definedName>
    <definedName name="CAMensuel4" localSheetId="1">#REF!</definedName>
    <definedName name="CAMensuel4" localSheetId="6">#REF!</definedName>
    <definedName name="CAMensuel4">#REF!</definedName>
    <definedName name="CdeFour_HORODATAGE">'[7]Commandes Fr'!$N$2</definedName>
    <definedName name="CEDI" localSheetId="4">#REF!</definedName>
    <definedName name="CEDI" localSheetId="2">#REF!</definedName>
    <definedName name="CEDI" localSheetId="1">#REF!</definedName>
    <definedName name="CEDI" localSheetId="6">#REF!</definedName>
    <definedName name="CEDI">#REF!</definedName>
    <definedName name="Clients1" localSheetId="4">#REF!</definedName>
    <definedName name="Clients1" localSheetId="2">#REF!</definedName>
    <definedName name="Clients1" localSheetId="1">#REF!</definedName>
    <definedName name="Clients1" localSheetId="6">#REF!</definedName>
    <definedName name="Clients1">#REF!</definedName>
    <definedName name="Codes_Stats" localSheetId="2">'[8]Codes Stats'!$A:$IV</definedName>
    <definedName name="Codes_Stats" localSheetId="6">'[8]Codes Stats'!$A:$IV</definedName>
    <definedName name="Codes_Stats">'[9]Codes Stats'!$A:$IV</definedName>
    <definedName name="Conseil1" localSheetId="2">#REF!</definedName>
    <definedName name="Conseil1" localSheetId="1">#REF!</definedName>
    <definedName name="Conseil1" localSheetId="6">#REF!</definedName>
    <definedName name="Conseil1">#REF!</definedName>
    <definedName name="Conseil2" localSheetId="2">#REF!</definedName>
    <definedName name="Conseil2" localSheetId="1">#REF!</definedName>
    <definedName name="Conseil2" localSheetId="6">#REF!</definedName>
    <definedName name="Conseil2">#REF!</definedName>
    <definedName name="Conseil3" localSheetId="2">#REF!</definedName>
    <definedName name="Conseil3" localSheetId="1">#REF!</definedName>
    <definedName name="Conseil3" localSheetId="6">#REF!</definedName>
    <definedName name="Conseil3">#REF!</definedName>
    <definedName name="Conseil4" localSheetId="2">#REF!</definedName>
    <definedName name="Conseil4" localSheetId="1">#REF!</definedName>
    <definedName name="Conseil4" localSheetId="6">#REF!</definedName>
    <definedName name="Conseil4">#REF!</definedName>
    <definedName name="CUM" localSheetId="4" hidden="1">{#N/A,#N/A,FALSE,"VEHI";#N/A,#N/A,FALSE,"SAV";#N/A,#N/A,FALSE,"LOC";#N/A,#N/A,FALSE,"TECMAT";#N/A,#N/A,FALSE,"2ROUES";#N/A,#N/A,FALSE,"EH";#N/A,#N/A,FALSE,"LT";#N/A,#N/A,FALSE,"BOISBIE";#N/A,#N/A,FALSE,"VIN";#N/A,#N/A,FALSE,"BCONS";#N/A,#N/A,FALSE,"TEXT";#N/A,#N/A,FALSE,"PLAST";#N/A,#N/A,FALSE,"CUMUL"}</definedName>
    <definedName name="CUM" localSheetId="2" hidden="1">{#N/A,#N/A,FALSE,"VEHI";#N/A,#N/A,FALSE,"SAV";#N/A,#N/A,FALSE,"LOC";#N/A,#N/A,FALSE,"TECMAT";#N/A,#N/A,FALSE,"2ROUES";#N/A,#N/A,FALSE,"EH";#N/A,#N/A,FALSE,"LT";#N/A,#N/A,FALSE,"BOISBIE";#N/A,#N/A,FALSE,"VIN";#N/A,#N/A,FALSE,"BCONS";#N/A,#N/A,FALSE,"TEXT";#N/A,#N/A,FALSE,"PLAST";#N/A,#N/A,FALSE,"CUMUL"}</definedName>
    <definedName name="CUM" localSheetId="6" hidden="1">{#N/A,#N/A,FALSE,"VEHI";#N/A,#N/A,FALSE,"SAV";#N/A,#N/A,FALSE,"LOC";#N/A,#N/A,FALSE,"TECMAT";#N/A,#N/A,FALSE,"2ROUES";#N/A,#N/A,FALSE,"EH";#N/A,#N/A,FALSE,"LT";#N/A,#N/A,FALSE,"BOISBIE";#N/A,#N/A,FALSE,"VIN";#N/A,#N/A,FALSE,"BCONS";#N/A,#N/A,FALSE,"TEXT";#N/A,#N/A,FALSE,"PLAST";#N/A,#N/A,FALSE,"CUMUL"}</definedName>
    <definedName name="CUM" hidden="1">{#N/A,#N/A,FALSE,"VEHI";#N/A,#N/A,FALSE,"SAV";#N/A,#N/A,FALSE,"LOC";#N/A,#N/A,FALSE,"TECMAT";#N/A,#N/A,FALSE,"2ROUES";#N/A,#N/A,FALSE,"EH";#N/A,#N/A,FALSE,"LT";#N/A,#N/A,FALSE,"BOISBIE";#N/A,#N/A,FALSE,"VIN";#N/A,#N/A,FALSE,"BCONS";#N/A,#N/A,FALSE,"TEXT";#N/A,#N/A,FALSE,"PLAST";#N/A,#N/A,FALSE,"CUMUL"}</definedName>
    <definedName name="Cumul_M_1" localSheetId="4">#REF!</definedName>
    <definedName name="Cumul_M_1" localSheetId="2">#REF!</definedName>
    <definedName name="Cumul_M_1" localSheetId="1">#REF!</definedName>
    <definedName name="Cumul_M_1" localSheetId="6">#REF!</definedName>
    <definedName name="Cumul_M_1">#REF!</definedName>
    <definedName name="DALASI" localSheetId="4">#REF!</definedName>
    <definedName name="DALASI" localSheetId="2">#REF!</definedName>
    <definedName name="DALASI" localSheetId="1">#REF!</definedName>
    <definedName name="DALASI" localSheetId="6">#REF!</definedName>
    <definedName name="DALASI">#REF!</definedName>
    <definedName name="deb_dotex" localSheetId="2">IF(YEAR('[10]Invests Acq.2005'!XFA1)&lt;YEAR(Exercice),'[10]Invests Acq.2005'!$K$1,IF(YEAR('[10]Invests Acq.2005'!XFA1)=YEAR(Exercice),'[10]Invests Acq.2005'!XFA1,0))</definedName>
    <definedName name="deb_dotex" localSheetId="6">IF(YEAR('[10]Invests Acq.2005'!XFA1)&lt;YEAR(Exercice),'[10]Invests Acq.2005'!$K$1,IF(YEAR('[10]Invests Acq.2005'!XFA1)=YEAR(Exercice),'[10]Invests Acq.2005'!XFA1,0))</definedName>
    <definedName name="deb_dotex">IF(YEAR('[10]Invests Acq.2005'!XFA1)&lt;YEAR(Exercice),'[10]Invests Acq.2005'!$K$1,IF(YEAR('[10]Invests Acq.2005'!XFA1)=YEAR(Exercice),'[10]Invests Acq.2005'!XFA1,0))</definedName>
    <definedName name="DF" localSheetId="2">#REF!</definedName>
    <definedName name="DF" localSheetId="1">#REF!</definedName>
    <definedName name="DF" localSheetId="6">#REF!</definedName>
    <definedName name="DF">#REF!</definedName>
    <definedName name="DFG" localSheetId="6">'[2]page garde'!#REF!</definedName>
    <definedName name="DFG">'[2]page garde'!#REF!</definedName>
    <definedName name="DOC" localSheetId="4">#REF!</definedName>
    <definedName name="DOC" localSheetId="2">#REF!</definedName>
    <definedName name="DOC" localSheetId="1">#REF!</definedName>
    <definedName name="DOC" localSheetId="6">#REF!</definedName>
    <definedName name="DOC">#REF!</definedName>
    <definedName name="DOCUMENT" localSheetId="4">#REF!</definedName>
    <definedName name="DOCUMENT" localSheetId="2">#REF!</definedName>
    <definedName name="DOCUMENT" localSheetId="1">#REF!</definedName>
    <definedName name="DOCUMENT" localSheetId="6">#REF!</definedName>
    <definedName name="DOCUMENT">#REF!</definedName>
    <definedName name="essai" localSheetId="6">'[2]page garde'!#REF!</definedName>
    <definedName name="essai">'[2]page garde'!#REF!</definedName>
    <definedName name="essai2" localSheetId="6">'[2]page garde'!#REF!</definedName>
    <definedName name="essai2">'[2]page garde'!#REF!</definedName>
    <definedName name="Etablissement1" localSheetId="2">#REF!</definedName>
    <definedName name="Etablissement1" localSheetId="1">#REF!</definedName>
    <definedName name="Etablissement1" localSheetId="6">#REF!</definedName>
    <definedName name="Etablissement1">#REF!</definedName>
    <definedName name="Etablissement2" localSheetId="2">#REF!</definedName>
    <definedName name="Etablissement2" localSheetId="1">#REF!</definedName>
    <definedName name="Etablissement2" localSheetId="6">#REF!</definedName>
    <definedName name="Etablissement2">#REF!</definedName>
    <definedName name="Etablissement3" localSheetId="2">#REF!</definedName>
    <definedName name="Etablissement3" localSheetId="1">#REF!</definedName>
    <definedName name="Etablissement3" localSheetId="6">#REF!</definedName>
    <definedName name="Etablissement3">#REF!</definedName>
    <definedName name="Etablissement4" localSheetId="2">#REF!</definedName>
    <definedName name="Etablissement4" localSheetId="1">#REF!</definedName>
    <definedName name="Etablissement4" localSheetId="6">#REF!</definedName>
    <definedName name="Etablissement4">#REF!</definedName>
    <definedName name="EXCL" localSheetId="4">'[2]page garde'!#REF!</definedName>
    <definedName name="EXCL" localSheetId="2">[11]SYNT0498!#REF!</definedName>
    <definedName name="EXCL" localSheetId="1">[12]SYNT0498!#REF!</definedName>
    <definedName name="EXCL" localSheetId="6">'[2]page garde'!#REF!</definedName>
    <definedName name="EXCL">[12]SYNT0498!#REF!</definedName>
    <definedName name="Exercice">'[10]Invests Acq.2005'!$L$1</definedName>
    <definedName name="eyryey" localSheetId="6">'[13]page garde'!#REF!</definedName>
    <definedName name="eyryey">'[13]page garde'!#REF!</definedName>
    <definedName name="F" localSheetId="4">'[2]page garde'!#REF!</definedName>
    <definedName name="f" localSheetId="2">[12]N12IMP!#REF!</definedName>
    <definedName name="f" localSheetId="1">[12]N12IMP!#REF!</definedName>
    <definedName name="F" localSheetId="6">'[2]page garde'!#REF!</definedName>
    <definedName name="f">[12]N12IMP!#REF!</definedName>
    <definedName name="FACT0" localSheetId="6">#REF!</definedName>
    <definedName name="FACT0">#REF!</definedName>
    <definedName name="FACT1" localSheetId="6">#REF!</definedName>
    <definedName name="FACT1">#REF!</definedName>
    <definedName name="FACT2" localSheetId="6">#REF!</definedName>
    <definedName name="FACT2">#REF!</definedName>
    <definedName name="FACT3" localSheetId="6">#REF!</definedName>
    <definedName name="FACT3">#REF!</definedName>
    <definedName name="FACT4" localSheetId="6">#REF!</definedName>
    <definedName name="FACT4">#REF!</definedName>
    <definedName name="FACT5" localSheetId="6">#REF!</definedName>
    <definedName name="FACT5">#REF!</definedName>
    <definedName name="FACT6" localSheetId="6">#REF!</definedName>
    <definedName name="FACT6">#REF!</definedName>
    <definedName name="FCFA" localSheetId="4">#REF!</definedName>
    <definedName name="FCFA" localSheetId="2">#REF!</definedName>
    <definedName name="FCFA" localSheetId="1">#REF!</definedName>
    <definedName name="FCFA" localSheetId="6">#REF!</definedName>
    <definedName name="FCFA">#REF!</definedName>
    <definedName name="FCP" localSheetId="4">#REF!</definedName>
    <definedName name="FCP" localSheetId="2">#REF!</definedName>
    <definedName name="FCP" localSheetId="1">#REF!</definedName>
    <definedName name="FCP" localSheetId="6">#REF!</definedName>
    <definedName name="FCP">#REF!</definedName>
    <definedName name="fév" localSheetId="2">#REF!</definedName>
    <definedName name="fév" localSheetId="1">#REF!</definedName>
    <definedName name="fév" localSheetId="6">#REF!</definedName>
    <definedName name="fév">#REF!</definedName>
    <definedName name="fevrier" localSheetId="2">#REF!</definedName>
    <definedName name="fevrier" localSheetId="1">#REF!</definedName>
    <definedName name="fevrier" localSheetId="6">#REF!</definedName>
    <definedName name="fevrier">#REF!</definedName>
    <definedName name="février" localSheetId="2">#REF!</definedName>
    <definedName name="février" localSheetId="1">#REF!</definedName>
    <definedName name="février" localSheetId="6">#REF!</definedName>
    <definedName name="février">#REF!</definedName>
    <definedName name="FF" localSheetId="4">#REF!</definedName>
    <definedName name="FF" localSheetId="2">#REF!</definedName>
    <definedName name="FF" localSheetId="1">#REF!</definedName>
    <definedName name="FF" localSheetId="6">#REF!</definedName>
    <definedName name="FF">#REF!</definedName>
    <definedName name="ffef" localSheetId="6">'[14]page garde'!#REF!</definedName>
    <definedName name="ffef">'[14]page garde'!#REF!</definedName>
    <definedName name="FFFF" localSheetId="2">#REF!</definedName>
    <definedName name="FFFF" localSheetId="1">#REF!</definedName>
    <definedName name="FFFF" localSheetId="6">#REF!</definedName>
    <definedName name="FFFF">#REF!</definedName>
    <definedName name="ffgfjzkgv" localSheetId="2">#REF!</definedName>
    <definedName name="ffgfjzkgv" localSheetId="1">#REF!</definedName>
    <definedName name="ffgfjzkgv" localSheetId="6">#REF!</definedName>
    <definedName name="ffgfjzkgv">#REF!</definedName>
    <definedName name="FGX" localSheetId="4">[12]N12IMP!#REF!</definedName>
    <definedName name="FGX" localSheetId="2">[11]N12IMP!#REF!</definedName>
    <definedName name="FGX" localSheetId="1">[12]N12IMP!#REF!</definedName>
    <definedName name="FGX" localSheetId="6">[12]N12IMP!#REF!</definedName>
    <definedName name="FGX">[12]N12IMP!#REF!</definedName>
    <definedName name="Filiales">[15]DB!$B$2:$B$28</definedName>
    <definedName name="FirstEntity" localSheetId="2">#REF!</definedName>
    <definedName name="FirstEntity" localSheetId="1">#REF!</definedName>
    <definedName name="FirstEntity" localSheetId="6">#REF!</definedName>
    <definedName name="FirstEntity">#REF!</definedName>
    <definedName name="FirstYear" localSheetId="6">#REF!</definedName>
    <definedName name="FirstYear">#REF!</definedName>
    <definedName name="Frais_bancaires_compta_trim1" localSheetId="4">[16]TRE!$V$202:$V$206</definedName>
    <definedName name="Frais_bancaires_compta_trim1" localSheetId="2">[17]TRE!$V$202:$V$206</definedName>
    <definedName name="Frais_bancaires_compta_trim1" localSheetId="6">[16]TRE!$V$202:$V$206</definedName>
    <definedName name="Frais_bancaires_compta_trim1">[18]TRE!$V$202:$V$206</definedName>
    <definedName name="GBP" localSheetId="4">#REF!</definedName>
    <definedName name="GBP" localSheetId="2">#REF!</definedName>
    <definedName name="GBP" localSheetId="1">#REF!</definedName>
    <definedName name="GBP" localSheetId="6">#REF!</definedName>
    <definedName name="GBP">#REF!</definedName>
    <definedName name="gdgddg" localSheetId="6">'[2]page garde'!#REF!</definedName>
    <definedName name="gdgddg">'[2]page garde'!#REF!</definedName>
    <definedName name="gdtgyt" localSheetId="6">'[2]page garde'!#REF!</definedName>
    <definedName name="gdtgyt">'[2]page garde'!#REF!</definedName>
    <definedName name="ghgh" localSheetId="6">'[2]page garde'!#REF!</definedName>
    <definedName name="ghgh">'[2]page garde'!#REF!</definedName>
    <definedName name="GHH" localSheetId="4" hidden="1">{#N/A,#N/A,FALSE,"VEHI";#N/A,#N/A,FALSE,"SAV";#N/A,#N/A,FALSE,"LOC";#N/A,#N/A,FALSE,"TECMAT";#N/A,#N/A,FALSE,"2ROUES";#N/A,#N/A,FALSE,"EH";#N/A,#N/A,FALSE,"LT";#N/A,#N/A,FALSE,"BOISBIE";#N/A,#N/A,FALSE,"VIN";#N/A,#N/A,FALSE,"BCONS";#N/A,#N/A,FALSE,"TEXT";#N/A,#N/A,FALSE,"PLAST";#N/A,#N/A,FALSE,"CUMUL"}</definedName>
    <definedName name="GHH" localSheetId="2" hidden="1">{#N/A,#N/A,FALSE,"VEHI";#N/A,#N/A,FALSE,"SAV";#N/A,#N/A,FALSE,"LOC";#N/A,#N/A,FALSE,"TECMAT";#N/A,#N/A,FALSE,"2ROUES";#N/A,#N/A,FALSE,"EH";#N/A,#N/A,FALSE,"LT";#N/A,#N/A,FALSE,"BOISBIE";#N/A,#N/A,FALSE,"VIN";#N/A,#N/A,FALSE,"BCONS";#N/A,#N/A,FALSE,"TEXT";#N/A,#N/A,FALSE,"PLAST";#N/A,#N/A,FALSE,"CUMUL"}</definedName>
    <definedName name="GHH" localSheetId="6" hidden="1">{#N/A,#N/A,FALSE,"VEHI";#N/A,#N/A,FALSE,"SAV";#N/A,#N/A,FALSE,"LOC";#N/A,#N/A,FALSE,"TECMAT";#N/A,#N/A,FALSE,"2ROUES";#N/A,#N/A,FALSE,"EH";#N/A,#N/A,FALSE,"LT";#N/A,#N/A,FALSE,"BOISBIE";#N/A,#N/A,FALSE,"VIN";#N/A,#N/A,FALSE,"BCONS";#N/A,#N/A,FALSE,"TEXT";#N/A,#N/A,FALSE,"PLAST";#N/A,#N/A,FALSE,"CUMUL"}</definedName>
    <definedName name="GHH" hidden="1">{#N/A,#N/A,FALSE,"VEHI";#N/A,#N/A,FALSE,"SAV";#N/A,#N/A,FALSE,"LOC";#N/A,#N/A,FALSE,"TECMAT";#N/A,#N/A,FALSE,"2ROUES";#N/A,#N/A,FALSE,"EH";#N/A,#N/A,FALSE,"LT";#N/A,#N/A,FALSE,"BOISBIE";#N/A,#N/A,FALSE,"VIN";#N/A,#N/A,FALSE,"BCONS";#N/A,#N/A,FALSE,"TEXT";#N/A,#N/A,FALSE,"PLAST";#N/A,#N/A,FALSE,"CUMUL"}</definedName>
    <definedName name="ghytre" localSheetId="2">#REF!</definedName>
    <definedName name="ghytre" localSheetId="1">#REF!</definedName>
    <definedName name="ghytre" localSheetId="6">#REF!</definedName>
    <definedName name="ghytre">#REF!</definedName>
    <definedName name="grtt" localSheetId="6">#REF!</definedName>
    <definedName name="grtt">#REF!</definedName>
    <definedName name="gtr" localSheetId="6">#REF!</definedName>
    <definedName name="gtr">#REF!</definedName>
    <definedName name="HISTO_CumulM_1" localSheetId="4">#REF!</definedName>
    <definedName name="HISTO_CumulM_1" localSheetId="2">#REF!</definedName>
    <definedName name="HISTO_CumulM_1" localSheetId="1">#REF!</definedName>
    <definedName name="HISTO_CumulM_1" localSheetId="6">#REF!</definedName>
    <definedName name="HISTO_CumulM_1">#REF!</definedName>
    <definedName name="HISTO_DécembreCONSO" localSheetId="4">#REF!</definedName>
    <definedName name="HISTO_DécembreCONSO" localSheetId="2">#REF!</definedName>
    <definedName name="HISTO_DécembreCONSO" localSheetId="1">#REF!</definedName>
    <definedName name="HISTO_DécembreCONSO" localSheetId="6">#REF!</definedName>
    <definedName name="HISTO_DécembreCONSO">#REF!</definedName>
    <definedName name="HISTO_DécembreSOCIAL" localSheetId="4">#REF!</definedName>
    <definedName name="HISTO_DécembreSOCIAL" localSheetId="2">#REF!</definedName>
    <definedName name="HISTO_DécembreSOCIAL" localSheetId="1">#REF!</definedName>
    <definedName name="HISTO_DécembreSOCIAL" localSheetId="6">#REF!</definedName>
    <definedName name="HISTO_DécembreSOCIAL">#REF!</definedName>
    <definedName name="hyp" localSheetId="4" hidden="1">{#N/A,#N/A,FALSE,"VEHI";#N/A,#N/A,FALSE,"SAV";#N/A,#N/A,FALSE,"LOC";#N/A,#N/A,FALSE,"TECMAT";#N/A,#N/A,FALSE,"2ROUES";#N/A,#N/A,FALSE,"EH";#N/A,#N/A,FALSE,"LT";#N/A,#N/A,FALSE,"BOISBIE";#N/A,#N/A,FALSE,"VIN";#N/A,#N/A,FALSE,"BCONS";#N/A,#N/A,FALSE,"TEXT";#N/A,#N/A,FALSE,"PLAST";#N/A,#N/A,FALSE,"CUMUL"}</definedName>
    <definedName name="hyp" localSheetId="2" hidden="1">{#N/A,#N/A,FALSE,"VEHI";#N/A,#N/A,FALSE,"SAV";#N/A,#N/A,FALSE,"LOC";#N/A,#N/A,FALSE,"TECMAT";#N/A,#N/A,FALSE,"2ROUES";#N/A,#N/A,FALSE,"EH";#N/A,#N/A,FALSE,"LT";#N/A,#N/A,FALSE,"BOISBIE";#N/A,#N/A,FALSE,"VIN";#N/A,#N/A,FALSE,"BCONS";#N/A,#N/A,FALSE,"TEXT";#N/A,#N/A,FALSE,"PLAST";#N/A,#N/A,FALSE,"CUMUL"}</definedName>
    <definedName name="hyp" localSheetId="6" hidden="1">{#N/A,#N/A,FALSE,"VEHI";#N/A,#N/A,FALSE,"SAV";#N/A,#N/A,FALSE,"LOC";#N/A,#N/A,FALSE,"TECMAT";#N/A,#N/A,FALSE,"2ROUES";#N/A,#N/A,FALSE,"EH";#N/A,#N/A,FALSE,"LT";#N/A,#N/A,FALSE,"BOISBIE";#N/A,#N/A,FALSE,"VIN";#N/A,#N/A,FALSE,"BCONS";#N/A,#N/A,FALSE,"TEXT";#N/A,#N/A,FALSE,"PLAST";#N/A,#N/A,FALSE,"CUMUL"}</definedName>
    <definedName name="hyp" hidden="1">{#N/A,#N/A,FALSE,"VEHI";#N/A,#N/A,FALSE,"SAV";#N/A,#N/A,FALSE,"LOC";#N/A,#N/A,FALSE,"TECMAT";#N/A,#N/A,FALSE,"2ROUES";#N/A,#N/A,FALSE,"EH";#N/A,#N/A,FALSE,"LT";#N/A,#N/A,FALSE,"BOISBIE";#N/A,#N/A,FALSE,"VIN";#N/A,#N/A,FALSE,"BCONS";#N/A,#N/A,FALSE,"TEXT";#N/A,#N/A,FALSE,"PLAST";#N/A,#N/A,FALSE,"CUMUL"}</definedName>
    <definedName name="imp">"Rectangle 1"</definedName>
    <definedName name="Impres_titres_MI" localSheetId="4">#REF!</definedName>
    <definedName name="Impres_titres_MI" localSheetId="2">#REF!</definedName>
    <definedName name="Impres_titres_MI" localSheetId="1">#REF!</definedName>
    <definedName name="Impres_titres_MI" localSheetId="6">#REF!</definedName>
    <definedName name="Impres_titres_MI">#REF!</definedName>
    <definedName name="Impression_1" localSheetId="6">#REF!</definedName>
    <definedName name="Impression_1">#REF!</definedName>
    <definedName name="Impression_2" localSheetId="6">#REF!</definedName>
    <definedName name="Impression_2">#REF!</definedName>
    <definedName name="Impression_3" localSheetId="6">#REF!</definedName>
    <definedName name="Impression_3">#REF!</definedName>
    <definedName name="Impression_4" localSheetId="6">#REF!</definedName>
    <definedName name="Impression_4">#REF!</definedName>
    <definedName name="Index" localSheetId="6">#REF!</definedName>
    <definedName name="Index">#REF!</definedName>
    <definedName name="IndexHorizon" localSheetId="6">#REF!</definedName>
    <definedName name="IndexHorizon">#REF!</definedName>
    <definedName name="IndGrowth" localSheetId="6">#REF!</definedName>
    <definedName name="IndGrowth">#REF!</definedName>
    <definedName name="IndGrowthRef" localSheetId="6">#REF!</definedName>
    <definedName name="IndGrowthRef">#REF!</definedName>
    <definedName name="Input1_Col_Analytiques" localSheetId="4">#REF!</definedName>
    <definedName name="Input1_Col_Analytiques" localSheetId="2">#REF!</definedName>
    <definedName name="Input1_Col_Analytiques" localSheetId="1">#REF!</definedName>
    <definedName name="Input1_Col_Analytiques" localSheetId="6">#REF!</definedName>
    <definedName name="Input1_Col_Analytiques">#REF!</definedName>
    <definedName name="Input1BudgetCumul_M" localSheetId="4">#REF!</definedName>
    <definedName name="Input1BudgetCumul_M" localSheetId="2">#REF!</definedName>
    <definedName name="Input1BudgetCumul_M" localSheetId="1">#REF!</definedName>
    <definedName name="Input1BudgetCumul_M" localSheetId="6">#REF!</definedName>
    <definedName name="Input1BudgetCumul_M">#REF!</definedName>
    <definedName name="Input1CumulReelN_1" localSheetId="4">#REF!</definedName>
    <definedName name="Input1CumulReelN_1" localSheetId="2">#REF!</definedName>
    <definedName name="Input1CumulReelN_1" localSheetId="1">#REF!</definedName>
    <definedName name="Input1CumulReelN_1" localSheetId="6">#REF!</definedName>
    <definedName name="Input1CumulReelN_1">#REF!</definedName>
    <definedName name="Input2_BUDGET_N_décembre" localSheetId="4">#REF!</definedName>
    <definedName name="Input2_BUDGET_N_décembre" localSheetId="2">#REF!</definedName>
    <definedName name="Input2_BUDGET_N_décembre" localSheetId="1">#REF!</definedName>
    <definedName name="Input2_BUDGET_N_décembre" localSheetId="6">#REF!</definedName>
    <definedName name="Input2_BUDGET_N_décembre">#REF!</definedName>
    <definedName name="Input2_BUDGET_N_mensuel" localSheetId="4">#REF!</definedName>
    <definedName name="Input2_BUDGET_N_mensuel" localSheetId="2">#REF!</definedName>
    <definedName name="Input2_BUDGET_N_mensuel" localSheetId="1">#REF!</definedName>
    <definedName name="Input2_BUDGET_N_mensuel" localSheetId="6">#REF!</definedName>
    <definedName name="Input2_BUDGET_N_mensuel">#REF!</definedName>
    <definedName name="Input2_colAnalytiques" localSheetId="4">#REF!</definedName>
    <definedName name="Input2_colAnalytiques" localSheetId="2">#REF!</definedName>
    <definedName name="Input2_colAnalytiques" localSheetId="1">#REF!</definedName>
    <definedName name="Input2_colAnalytiques" localSheetId="6">#REF!</definedName>
    <definedName name="Input2_colAnalytiques">#REF!</definedName>
    <definedName name="Input2_HistoDec" localSheetId="4">#REF!</definedName>
    <definedName name="Input2_HistoDec" localSheetId="2">#REF!</definedName>
    <definedName name="Input2_HistoDec" localSheetId="1">#REF!</definedName>
    <definedName name="Input2_HistoDec" localSheetId="6">#REF!</definedName>
    <definedName name="Input2_HistoDec">#REF!</definedName>
    <definedName name="Input2_M_1" localSheetId="4">#REF!</definedName>
    <definedName name="Input2_M_1" localSheetId="2">#REF!</definedName>
    <definedName name="Input2_M_1" localSheetId="1">#REF!</definedName>
    <definedName name="Input2_M_1" localSheetId="6">#REF!</definedName>
    <definedName name="Input2_M_1">#REF!</definedName>
    <definedName name="Input2_ReelN" localSheetId="4">#REF!</definedName>
    <definedName name="Input2_ReelN" localSheetId="2">#REF!</definedName>
    <definedName name="Input2_ReelN" localSheetId="1">#REF!</definedName>
    <definedName name="Input2_ReelN" localSheetId="6">#REF!</definedName>
    <definedName name="Input2_ReelN">#REF!</definedName>
    <definedName name="Input2N_1" localSheetId="4">#REF!</definedName>
    <definedName name="Input2N_1" localSheetId="2">#REF!</definedName>
    <definedName name="Input2N_1" localSheetId="1">#REF!</definedName>
    <definedName name="Input2N_1" localSheetId="6">#REF!</definedName>
    <definedName name="Input2N_1">#REF!</definedName>
    <definedName name="Input3_BUDGET_N_décembre" localSheetId="4">#REF!</definedName>
    <definedName name="Input3_BUDGET_N_décembre" localSheetId="2">#REF!</definedName>
    <definedName name="Input3_BUDGET_N_décembre" localSheetId="1">#REF!</definedName>
    <definedName name="Input3_BUDGET_N_décembre" localSheetId="6">#REF!</definedName>
    <definedName name="Input3_BUDGET_N_décembre">#REF!</definedName>
    <definedName name="Input3_ColAnalytiques" localSheetId="4">#REF!</definedName>
    <definedName name="Input3_ColAnalytiques" localSheetId="2">#REF!</definedName>
    <definedName name="Input3_ColAnalytiques" localSheetId="1">#REF!</definedName>
    <definedName name="Input3_ColAnalytiques" localSheetId="6">#REF!</definedName>
    <definedName name="Input3_ColAnalytiques">#REF!</definedName>
    <definedName name="Input3_Histo" localSheetId="4">#REF!</definedName>
    <definedName name="Input3_Histo" localSheetId="2">#REF!</definedName>
    <definedName name="Input3_Histo" localSheetId="1">#REF!</definedName>
    <definedName name="Input3_Histo" localSheetId="6">#REF!</definedName>
    <definedName name="Input3_Histo">#REF!</definedName>
    <definedName name="Input3_Histo2" localSheetId="4">#REF!</definedName>
    <definedName name="Input3_Histo2" localSheetId="2">#REF!</definedName>
    <definedName name="Input3_Histo2" localSheetId="1">#REF!</definedName>
    <definedName name="Input3_Histo2" localSheetId="6">#REF!</definedName>
    <definedName name="Input3_Histo2">#REF!</definedName>
    <definedName name="Input3_M_1" localSheetId="4">#REF!</definedName>
    <definedName name="Input3_M_1" localSheetId="2">#REF!</definedName>
    <definedName name="Input3_M_1" localSheetId="1">#REF!</definedName>
    <definedName name="Input3_M_1" localSheetId="6">#REF!</definedName>
    <definedName name="Input3_M_1">#REF!</definedName>
    <definedName name="Input3_N" localSheetId="4">#REF!</definedName>
    <definedName name="Input3_N" localSheetId="2">#REF!</definedName>
    <definedName name="Input3_N" localSheetId="1">#REF!</definedName>
    <definedName name="Input3_N" localSheetId="6">#REF!</definedName>
    <definedName name="Input3_N">#REF!</definedName>
    <definedName name="Input4_ColAnalytiques" localSheetId="4">#REF!</definedName>
    <definedName name="Input4_ColAnalytiques" localSheetId="2">#REF!</definedName>
    <definedName name="Input4_ColAnalytiques" localSheetId="1">#REF!</definedName>
    <definedName name="Input4_ColAnalytiques" localSheetId="6">#REF!</definedName>
    <definedName name="Input4_ColAnalytiques">#REF!</definedName>
    <definedName name="Input5_N" localSheetId="4">#REF!</definedName>
    <definedName name="Input5_N" localSheetId="2">#REF!</definedName>
    <definedName name="Input5_N" localSheetId="1">#REF!</definedName>
    <definedName name="Input5_N" localSheetId="6">#REF!</definedName>
    <definedName name="Input5_N">#REF!</definedName>
    <definedName name="invesig" localSheetId="4">[12]N12IMP!#REF!</definedName>
    <definedName name="invesig" localSheetId="2">[11]N12IMP!#REF!</definedName>
    <definedName name="invesig" localSheetId="1">[12]N12IMP!#REF!</definedName>
    <definedName name="invesig" localSheetId="6">[12]N12IMP!#REF!</definedName>
    <definedName name="invesig">[12]N12IMP!#REF!</definedName>
    <definedName name="Jalon" localSheetId="6">#REF!</definedName>
    <definedName name="Jalon">#REF!</definedName>
    <definedName name="JUILLET" localSheetId="2">[6]Techno!#REF!</definedName>
    <definedName name="JUILLET" localSheetId="1">[6]Techno!#REF!</definedName>
    <definedName name="JUILLET" localSheetId="6">[6]Techno!#REF!</definedName>
    <definedName name="JUILLET">[6]Techno!#REF!</definedName>
    <definedName name="K" localSheetId="6">#REF!</definedName>
    <definedName name="K">#REF!</definedName>
    <definedName name="KMedian" localSheetId="6">#REF!</definedName>
    <definedName name="KMedian">#REF!</definedName>
    <definedName name="LCD_1" localSheetId="6">#REF!</definedName>
    <definedName name="LCD_1">#REF!</definedName>
    <definedName name="LCD_2" localSheetId="6">#REF!</definedName>
    <definedName name="LCD_2">#REF!</definedName>
    <definedName name="LCD_3" localSheetId="4">#REF!</definedName>
    <definedName name="LCD_3" localSheetId="2">[19]LCD!#REF!</definedName>
    <definedName name="LCD_3" localSheetId="1">[19]LCD!#REF!</definedName>
    <definedName name="LCD_3" localSheetId="6">#REF!</definedName>
    <definedName name="LCD_3">[19]LCD!#REF!</definedName>
    <definedName name="LCD_33" localSheetId="6">#REF!</definedName>
    <definedName name="LCD_33">#REF!</definedName>
    <definedName name="LCD_4" localSheetId="4">#REF!</definedName>
    <definedName name="LCD_4" localSheetId="2">[19]LCD!#REF!</definedName>
    <definedName name="LCD_4" localSheetId="1">[19]LCD!#REF!</definedName>
    <definedName name="LCD_4" localSheetId="6">#REF!</definedName>
    <definedName name="LCD_4">[19]LCD!#REF!</definedName>
    <definedName name="LCD_5" localSheetId="4">#REF!</definedName>
    <definedName name="LCD_5" localSheetId="2">[19]LCD!#REF!</definedName>
    <definedName name="LCD_5" localSheetId="1">[19]LCD!#REF!</definedName>
    <definedName name="LCD_5" localSheetId="6">#REF!</definedName>
    <definedName name="LCD_5">[19]LCD!#REF!</definedName>
    <definedName name="LCD_6" localSheetId="6">#REF!</definedName>
    <definedName name="LCD_6">#REF!</definedName>
    <definedName name="LCD_7" localSheetId="4">#REF!</definedName>
    <definedName name="LCD_7" localSheetId="2">[19]LCD!#REF!</definedName>
    <definedName name="LCD_7" localSheetId="1">[19]LCD!#REF!</definedName>
    <definedName name="LCD_7" localSheetId="6">#REF!</definedName>
    <definedName name="LCD_7">[19]LCD!#REF!</definedName>
    <definedName name="LCD_8" localSheetId="4">#REF!</definedName>
    <definedName name="LCD_8" localSheetId="2">[19]LCD!#REF!</definedName>
    <definedName name="LCD_8" localSheetId="1">[19]LCD!#REF!</definedName>
    <definedName name="LCD_8" localSheetId="6">#REF!</definedName>
    <definedName name="LCD_8">[19]LCD!#REF!</definedName>
    <definedName name="LineEot" localSheetId="6">#REF!</definedName>
    <definedName name="LineEot">#REF!</definedName>
    <definedName name="LLD_1" localSheetId="6">#REF!</definedName>
    <definedName name="LLD_1">#REF!</definedName>
    <definedName name="LLD_2" localSheetId="6">#REF!</definedName>
    <definedName name="LLD_2">#REF!</definedName>
    <definedName name="LLD_3" localSheetId="4">#REF!</definedName>
    <definedName name="LLD_3" localSheetId="2">[19]LLD!#REF!</definedName>
    <definedName name="LLD_3" localSheetId="1">[19]LLD!#REF!</definedName>
    <definedName name="LLD_3" localSheetId="6">#REF!</definedName>
    <definedName name="LLD_3">[19]LLD!#REF!</definedName>
    <definedName name="LLD_4" localSheetId="4">#REF!</definedName>
    <definedName name="LLD_4" localSheetId="2">[19]LLD!#REF!</definedName>
    <definedName name="LLD_4" localSheetId="1">[19]LLD!#REF!</definedName>
    <definedName name="LLD_4" localSheetId="6">#REF!</definedName>
    <definedName name="LLD_4">[19]LLD!#REF!</definedName>
    <definedName name="LLD_5" localSheetId="4">#REF!</definedName>
    <definedName name="LLD_5" localSheetId="2">[19]LLD!#REF!</definedName>
    <definedName name="LLD_5" localSheetId="1">[19]LLD!#REF!</definedName>
    <definedName name="LLD_5" localSheetId="6">#REF!</definedName>
    <definedName name="LLD_5">[19]LLD!#REF!</definedName>
    <definedName name="LLD_6" localSheetId="6">#REF!</definedName>
    <definedName name="LLD_6">#REF!</definedName>
    <definedName name="LLD_7" localSheetId="4">#REF!</definedName>
    <definedName name="LLD_7" localSheetId="2">[19]LLD!#REF!</definedName>
    <definedName name="LLD_7" localSheetId="1">[19]LLD!#REF!</definedName>
    <definedName name="LLD_7" localSheetId="6">#REF!</definedName>
    <definedName name="LLD_7">[19]LLD!#REF!</definedName>
    <definedName name="LLD_8" localSheetId="4">#REF!</definedName>
    <definedName name="LLD_8" localSheetId="2">[19]LLD!#REF!</definedName>
    <definedName name="LLD_8" localSheetId="1">[19]LLD!#REF!</definedName>
    <definedName name="LLD_8" localSheetId="6">#REF!</definedName>
    <definedName name="LLD_8">[19]LLD!#REF!</definedName>
    <definedName name="Location1" localSheetId="2">#REF!</definedName>
    <definedName name="Location1" localSheetId="1">#REF!</definedName>
    <definedName name="Location1" localSheetId="6">#REF!</definedName>
    <definedName name="Location1">#REF!</definedName>
    <definedName name="Location2" localSheetId="2">#REF!</definedName>
    <definedName name="Location2" localSheetId="1">#REF!</definedName>
    <definedName name="Location2" localSheetId="6">#REF!</definedName>
    <definedName name="Location2">#REF!</definedName>
    <definedName name="Location3" localSheetId="2">#REF!</definedName>
    <definedName name="Location3" localSheetId="1">#REF!</definedName>
    <definedName name="Location3" localSheetId="6">#REF!</definedName>
    <definedName name="Location3">#REF!</definedName>
    <definedName name="Location4" localSheetId="2">#REF!</definedName>
    <definedName name="Location4" localSheetId="1">#REF!</definedName>
    <definedName name="Location4" localSheetId="6">#REF!</definedName>
    <definedName name="Location4">#REF!</definedName>
    <definedName name="MAD" localSheetId="4">#REF!</definedName>
    <definedName name="MAD" localSheetId="2">#REF!</definedName>
    <definedName name="MAD" localSheetId="1">#REF!</definedName>
    <definedName name="MAD" localSheetId="6">#REF!</definedName>
    <definedName name="MAD">#REF!</definedName>
    <definedName name="MARQUE" localSheetId="4">#REF!</definedName>
    <definedName name="MARQUE" localSheetId="2">#REF!</definedName>
    <definedName name="MARQUE" localSheetId="1">#REF!</definedName>
    <definedName name="MARQUE" localSheetId="6">#REF!</definedName>
    <definedName name="MARQUE">#REF!</definedName>
    <definedName name="MARS" localSheetId="2">#REF!</definedName>
    <definedName name="MARS" localSheetId="1">#REF!</definedName>
    <definedName name="MARS" localSheetId="6">#REF!</definedName>
    <definedName name="MARS">#REF!</definedName>
    <definedName name="MBMensuel1" localSheetId="2">#REF!</definedName>
    <definedName name="MBMensuel1" localSheetId="1">#REF!</definedName>
    <definedName name="MBMensuel1" localSheetId="6">#REF!</definedName>
    <definedName name="MBMensuel1">#REF!</definedName>
    <definedName name="MBMensuel2" localSheetId="2">#REF!</definedName>
    <definedName name="MBMensuel2" localSheetId="1">#REF!</definedName>
    <definedName name="MBMensuel2" localSheetId="6">#REF!</definedName>
    <definedName name="MBMensuel2">#REF!</definedName>
    <definedName name="MBMensuel3" localSheetId="2">#REF!</definedName>
    <definedName name="MBMensuel3" localSheetId="1">#REF!</definedName>
    <definedName name="MBMensuel3" localSheetId="6">#REF!</definedName>
    <definedName name="MBMensuel3">#REF!</definedName>
    <definedName name="MBMensuel4" localSheetId="2">#REF!</definedName>
    <definedName name="MBMensuel4" localSheetId="1">#REF!</definedName>
    <definedName name="MBMensuel4" localSheetId="6">#REF!</definedName>
    <definedName name="MBMensuel4">#REF!</definedName>
    <definedName name="mille" localSheetId="2">#REF!</definedName>
    <definedName name="mille" localSheetId="1">#REF!</definedName>
    <definedName name="mille" localSheetId="6">#REF!</definedName>
    <definedName name="mille">#REF!</definedName>
    <definedName name="Mouv_Dettes" localSheetId="4">#REF!</definedName>
    <definedName name="Mouv_Dettes" localSheetId="2">#REF!</definedName>
    <definedName name="Mouv_Dettes" localSheetId="1">#REF!</definedName>
    <definedName name="Mouv_Dettes" localSheetId="6">#REF!</definedName>
    <definedName name="Mouv_Dettes">#REF!</definedName>
    <definedName name="Mouv_Provisions_PRC" localSheetId="4">#REF!</definedName>
    <definedName name="Mouv_Provisions_PRC" localSheetId="2">#REF!</definedName>
    <definedName name="Mouv_Provisions_PRC" localSheetId="1">#REF!</definedName>
    <definedName name="Mouv_Provisions_PRC" localSheetId="6">#REF!</definedName>
    <definedName name="Mouv_Provisions_PRC">#REF!</definedName>
    <definedName name="Mouvement_N" localSheetId="4">#REF!</definedName>
    <definedName name="Mouvement_N" localSheetId="2">#REF!</definedName>
    <definedName name="Mouvement_N" localSheetId="1">#REF!</definedName>
    <definedName name="Mouvement_N" localSheetId="6">#REF!</definedName>
    <definedName name="Mouvement_N">#REF!</definedName>
    <definedName name="N">'[20]GEX2-1'!$L$2</definedName>
    <definedName name="Ndong" localSheetId="2">[3]SYNT0498!#REF!</definedName>
    <definedName name="Ndong" localSheetId="1">[3]SYNT0498!#REF!</definedName>
    <definedName name="Ndong" localSheetId="6">[3]SYNT0498!#REF!</definedName>
    <definedName name="Ndong">[3]SYNT0498!#REF!</definedName>
    <definedName name="NeededDiv" localSheetId="6">#REF!</definedName>
    <definedName name="NeededDiv">#REF!</definedName>
    <definedName name="NeededEps" localSheetId="6">#REF!</definedName>
    <definedName name="NeededEps">#REF!</definedName>
    <definedName name="NeededGrowth" localSheetId="6">#REF!</definedName>
    <definedName name="NeededGrowth">#REF!</definedName>
    <definedName name="Normatif" localSheetId="6">#REF!</definedName>
    <definedName name="Normatif">#REF!</definedName>
    <definedName name="NOVELBRE" localSheetId="2">#REF!</definedName>
    <definedName name="NOVELBRE" localSheetId="1">#REF!</definedName>
    <definedName name="NOVELBRE" localSheetId="6">#REF!</definedName>
    <definedName name="NOVELBRE">#REF!</definedName>
    <definedName name="o">'[21]GEX2-1'!$L$2</definedName>
    <definedName name="OCTOBRE" localSheetId="2">#REF!</definedName>
    <definedName name="OCTOBRE" localSheetId="1">#REF!</definedName>
    <definedName name="OCTOBRE" localSheetId="6">#REF!</definedName>
    <definedName name="OCTOBRE">#REF!</definedName>
    <definedName name="PayOut" localSheetId="6">#REF!</definedName>
    <definedName name="PayOut">#REF!</definedName>
    <definedName name="PayOutHorizon" localSheetId="6">#REF!</definedName>
    <definedName name="PayOutHorizon">#REF!</definedName>
    <definedName name="PEE" localSheetId="6">#REF!</definedName>
    <definedName name="PEE">#REF!</definedName>
    <definedName name="Per" localSheetId="6">#REF!</definedName>
    <definedName name="Per">#REF!</definedName>
    <definedName name="PerHorizon" localSheetId="6">#REF!</definedName>
    <definedName name="PerHorizon">#REF!</definedName>
    <definedName name="Price" localSheetId="6">#REF!</definedName>
    <definedName name="Price">#REF!</definedName>
    <definedName name="Price3112" localSheetId="6">#REF!</definedName>
    <definedName name="Price3112">#REF!</definedName>
    <definedName name="PriceRef" localSheetId="6">#REF!</definedName>
    <definedName name="PriceRef">#REF!</definedName>
    <definedName name="PriceRel" localSheetId="6">#REF!</definedName>
    <definedName name="PriceRel">#REF!</definedName>
    <definedName name="PriceRel3112" localSheetId="6">#REF!</definedName>
    <definedName name="PriceRel3112">#REF!</definedName>
    <definedName name="PriceTh" localSheetId="6">#REF!</definedName>
    <definedName name="PriceTh">#REF!</definedName>
    <definedName name="PriceTh3112" localSheetId="6">#REF!</definedName>
    <definedName name="PriceTh3112">#REF!</definedName>
    <definedName name="PriceThCalc" localSheetId="6">#REF!</definedName>
    <definedName name="PriceThCalc">#REF!</definedName>
    <definedName name="PriceThRef" localSheetId="6">#REF!</definedName>
    <definedName name="PriceThRef">#REF!</definedName>
    <definedName name="PriseCdeCA1" localSheetId="2">#REF!</definedName>
    <definedName name="PriseCdeCA1" localSheetId="1">#REF!</definedName>
    <definedName name="PriseCdeCA1" localSheetId="6">#REF!</definedName>
    <definedName name="PriseCdeCA1">#REF!</definedName>
    <definedName name="PriseCdeCA2" localSheetId="2">#REF!</definedName>
    <definedName name="PriseCdeCA2" localSheetId="1">#REF!</definedName>
    <definedName name="PriseCdeCA2" localSheetId="6">#REF!</definedName>
    <definedName name="PriseCdeCA2">#REF!</definedName>
    <definedName name="PriseCdeCA3" localSheetId="2">#REF!</definedName>
    <definedName name="PriseCdeCA3" localSheetId="1">#REF!</definedName>
    <definedName name="PriseCdeCA3" localSheetId="6">#REF!</definedName>
    <definedName name="PriseCdeCA3">#REF!</definedName>
    <definedName name="PriseCdeCA4" localSheetId="2">#REF!</definedName>
    <definedName name="PriseCdeCA4" localSheetId="1">#REF!</definedName>
    <definedName name="PriseCdeCA4" localSheetId="6">#REF!</definedName>
    <definedName name="PriseCdeCA4">#REF!</definedName>
    <definedName name="PriseCdeMB1" localSheetId="2">#REF!</definedName>
    <definedName name="PriseCdeMB1" localSheetId="1">#REF!</definedName>
    <definedName name="PriseCdeMB1" localSheetId="6">#REF!</definedName>
    <definedName name="PriseCdeMB1">#REF!</definedName>
    <definedName name="PriseCdeMB2" localSheetId="2">#REF!</definedName>
    <definedName name="PriseCdeMB2" localSheetId="1">#REF!</definedName>
    <definedName name="PriseCdeMB2" localSheetId="6">#REF!</definedName>
    <definedName name="PriseCdeMB2">#REF!</definedName>
    <definedName name="PriseCdeMB3" localSheetId="2">#REF!</definedName>
    <definedName name="PriseCdeMB3" localSheetId="1">#REF!</definedName>
    <definedName name="PriseCdeMB3" localSheetId="6">#REF!</definedName>
    <definedName name="PriseCdeMB3">#REF!</definedName>
    <definedName name="PriseCdeMB4" localSheetId="2">#REF!</definedName>
    <definedName name="PriseCdeMB4" localSheetId="1">#REF!</definedName>
    <definedName name="PriseCdeMB4" localSheetId="6">#REF!</definedName>
    <definedName name="PriseCdeMB4">#REF!</definedName>
    <definedName name="ProbableBnaHorizon" localSheetId="6">#REF!</definedName>
    <definedName name="ProbableBnaHorizon">#REF!</definedName>
    <definedName name="ProbableDiv" localSheetId="6">#REF!</definedName>
    <definedName name="ProbableDiv">#REF!</definedName>
    <definedName name="ProbableEps" localSheetId="6">#REF!</definedName>
    <definedName name="ProbableEps">#REF!</definedName>
    <definedName name="ProbableGrowth" localSheetId="6">#REF!</definedName>
    <definedName name="ProbableGrowth">#REF!</definedName>
    <definedName name="Projection" localSheetId="6">#REF!</definedName>
    <definedName name="Projection">#REF!</definedName>
    <definedName name="Provisions" localSheetId="2">'[8]Codes Stats'!$P$3:$W$5</definedName>
    <definedName name="Provisions" localSheetId="6">'[8]Codes Stats'!$P$3:$W$5</definedName>
    <definedName name="Provisions">'[9]Codes Stats'!$P$3:$W$5</definedName>
    <definedName name="Prv" localSheetId="6">#REF!</definedName>
    <definedName name="Prv">#REF!</definedName>
    <definedName name="PrvPct" localSheetId="6">#REF!</definedName>
    <definedName name="PrvPct">#REF!</definedName>
    <definedName name="PrvRef" localSheetId="6">#REF!</definedName>
    <definedName name="PrvRef">#REF!</definedName>
    <definedName name="PrvRefPct" localSheetId="6">#REF!</definedName>
    <definedName name="PrvRefPct">#REF!</definedName>
    <definedName name="Rate" localSheetId="6">#REF!</definedName>
    <definedName name="Rate">#REF!</definedName>
    <definedName name="rbst1" localSheetId="6">#REF!</definedName>
    <definedName name="rbst1">#REF!</definedName>
    <definedName name="RC_01_Data" localSheetId="6">[22]RC_01!#REF!</definedName>
    <definedName name="RC_01_Data">[22]RC_01!#REF!</definedName>
    <definedName name="RC_YTD1" localSheetId="4">#REF!</definedName>
    <definedName name="RC_YTD1" localSheetId="2">#REF!</definedName>
    <definedName name="RC_YTD1" localSheetId="1">#REF!</definedName>
    <definedName name="RC_YTD1" localSheetId="6">#REF!</definedName>
    <definedName name="RC_YTD1">#REF!</definedName>
    <definedName name="RC_YTD1a" localSheetId="2">#REF!</definedName>
    <definedName name="RC_YTD1a" localSheetId="1">#REF!</definedName>
    <definedName name="RC_YTD1a" localSheetId="6">#REF!</definedName>
    <definedName name="RC_YTD1a">#REF!</definedName>
    <definedName name="RC_YTD1b" localSheetId="2">#REF!</definedName>
    <definedName name="RC_YTD1b" localSheetId="1">#REF!</definedName>
    <definedName name="RC_YTD1b" localSheetId="6">#REF!</definedName>
    <definedName name="RC_YTD1b">#REF!</definedName>
    <definedName name="Re" localSheetId="6">#REF!</definedName>
    <definedName name="Re">#REF!</definedName>
    <definedName name="ReelCumulMois" localSheetId="4">#REF!</definedName>
    <definedName name="ReelCumulMois" localSheetId="2">#REF!</definedName>
    <definedName name="ReelCumulMois" localSheetId="1">#REF!</definedName>
    <definedName name="ReelCumulMois" localSheetId="6">#REF!</definedName>
    <definedName name="ReelCumulMois">#REF!</definedName>
    <definedName name="rett" localSheetId="6">'[2]page garde'!#REF!</definedName>
    <definedName name="rett">'[2]page garde'!#REF!</definedName>
    <definedName name="revnet" localSheetId="6">#REF!</definedName>
    <definedName name="revnet">#REF!</definedName>
    <definedName name="rratr" localSheetId="6">'[2]page garde'!#REF!</definedName>
    <definedName name="rratr">'[2]page garde'!#REF!</definedName>
    <definedName name="rrr" localSheetId="6">'[14]page garde'!#REF!</definedName>
    <definedName name="rrr">'[14]page garde'!#REF!</definedName>
    <definedName name="s">'[21]GEX2-1'!$L$2</definedName>
    <definedName name="ServiceIntegration1" localSheetId="2">#REF!</definedName>
    <definedName name="ServiceIntegration1" localSheetId="1">#REF!</definedName>
    <definedName name="ServiceIntegration1" localSheetId="6">#REF!</definedName>
    <definedName name="ServiceIntegration1">#REF!</definedName>
    <definedName name="ServiceIntegration2" localSheetId="2">#REF!</definedName>
    <definedName name="ServiceIntegration2" localSheetId="1">#REF!</definedName>
    <definedName name="ServiceIntegration2" localSheetId="6">#REF!</definedName>
    <definedName name="ServiceIntegration2">#REF!</definedName>
    <definedName name="ServiceIntegration3" localSheetId="2">#REF!</definedName>
    <definedName name="ServiceIntegration3" localSheetId="1">#REF!</definedName>
    <definedName name="ServiceIntegration3" localSheetId="6">#REF!</definedName>
    <definedName name="ServiceIntegration3">#REF!</definedName>
    <definedName name="ServiceIntegration4" localSheetId="2">#REF!</definedName>
    <definedName name="ServiceIntegration4" localSheetId="1">#REF!</definedName>
    <definedName name="ServiceIntegration4" localSheetId="6">#REF!</definedName>
    <definedName name="ServiceIntegration4">#REF!</definedName>
    <definedName name="SEZ" localSheetId="2">#REF!</definedName>
    <definedName name="SEZ" localSheetId="1">#REF!</definedName>
    <definedName name="SEZ" localSheetId="6">#REF!</definedName>
    <definedName name="SEZ">#REF!</definedName>
    <definedName name="soc" localSheetId="4">[12]N12IMP!#REF!</definedName>
    <definedName name="soc" localSheetId="2">[11]N12IMP!#REF!</definedName>
    <definedName name="soc" localSheetId="1">[12]N12IMP!#REF!</definedName>
    <definedName name="soc" localSheetId="6">[12]N12IMP!#REF!</definedName>
    <definedName name="soc">[12]N12IMP!#REF!</definedName>
    <definedName name="SolveurCri" localSheetId="6">#REF!</definedName>
    <definedName name="SolveurCri">#REF!</definedName>
    <definedName name="SolveurCriRel" localSheetId="6">#REF!</definedName>
    <definedName name="SolveurCriRel">#REF!</definedName>
    <definedName name="SolveurK" localSheetId="6">#REF!</definedName>
    <definedName name="SolveurK">#REF!</definedName>
    <definedName name="SolveurPrv" localSheetId="6">#REF!</definedName>
    <definedName name="SolveurPrv">#REF!</definedName>
    <definedName name="soma" localSheetId="4">[12]N12IMP!#REF!</definedName>
    <definedName name="soma" localSheetId="2">[11]N12IMP!#REF!</definedName>
    <definedName name="soma" localSheetId="1">[12]N12IMP!#REF!</definedName>
    <definedName name="soma" localSheetId="6">[12]N12IMP!#REF!</definedName>
    <definedName name="soma">[12]N12IMP!#REF!</definedName>
    <definedName name="Staff1" localSheetId="4">#REF!</definedName>
    <definedName name="Staff1" localSheetId="2">#REF!</definedName>
    <definedName name="Staff1" localSheetId="1">#REF!</definedName>
    <definedName name="Staff1" localSheetId="6">#REF!</definedName>
    <definedName name="Staff1">#REF!</definedName>
    <definedName name="Staff1_1" localSheetId="4">#REF!</definedName>
    <definedName name="Staff1_1" localSheetId="2">#REF!</definedName>
    <definedName name="Staff1_1" localSheetId="1">#REF!</definedName>
    <definedName name="Staff1_1" localSheetId="6">#REF!</definedName>
    <definedName name="Staff1_1">#REF!</definedName>
    <definedName name="Staff2" localSheetId="4">#REF!</definedName>
    <definedName name="Staff2" localSheetId="2">#REF!</definedName>
    <definedName name="Staff2" localSheetId="1">#REF!</definedName>
    <definedName name="Staff2" localSheetId="6">#REF!</definedName>
    <definedName name="Staff2">#REF!</definedName>
    <definedName name="Stocks_COMMENTAIRES" localSheetId="2">#REF!</definedName>
    <definedName name="Stocks_COMMENTAIRES" localSheetId="1">#REF!</definedName>
    <definedName name="Stocks_COMMENTAIRES" localSheetId="6">#REF!</definedName>
    <definedName name="Stocks_COMMENTAIRES">#REF!</definedName>
    <definedName name="Stocks_HORODATAGE" localSheetId="2">#REF!</definedName>
    <definedName name="Stocks_HORODATAGE" localSheetId="1">#REF!</definedName>
    <definedName name="Stocks_HORODATAGE" localSheetId="6">#REF!</definedName>
    <definedName name="Stocks_HORODATAGE">#REF!</definedName>
    <definedName name="Stocks_MAINTENANT" localSheetId="2">#REF!</definedName>
    <definedName name="Stocks_MAINTENANT" localSheetId="1">#REF!</definedName>
    <definedName name="Stocks_MAINTENANT" localSheetId="6">#REF!</definedName>
    <definedName name="Stocks_MAINTENANT">#REF!</definedName>
    <definedName name="Stocks_PosInit" localSheetId="2">#REF!</definedName>
    <definedName name="Stocks_PosInit" localSheetId="1">#REF!</definedName>
    <definedName name="Stocks_PosInit" localSheetId="6">#REF!</definedName>
    <definedName name="Stocks_PosInit">#REF!</definedName>
    <definedName name="STOCKS1" localSheetId="4">#REF!</definedName>
    <definedName name="STOCKS1" localSheetId="2">#REF!</definedName>
    <definedName name="STOCKS1" localSheetId="1">#REF!</definedName>
    <definedName name="STOCKS1" localSheetId="6">#REF!</definedName>
    <definedName name="STOCKS1">#REF!</definedName>
    <definedName name="TABBAS" localSheetId="2">[8]TABBAS!$A:$IV</definedName>
    <definedName name="TABBAS" localSheetId="6">[8]TABBAS!$A:$IV</definedName>
    <definedName name="TABBAS">[9]TABBAS!$A:$IV</definedName>
    <definedName name="Taux10" localSheetId="2">[23]Feuil2!#REF!</definedName>
    <definedName name="Taux10" localSheetId="1">[23]Feuil2!#REF!</definedName>
    <definedName name="Taux10" localSheetId="6">[23]Feuil2!#REF!</definedName>
    <definedName name="Taux10">[23]Feuil2!#REF!</definedName>
    <definedName name="taux20" localSheetId="2">[23]Feuil2!#REF!</definedName>
    <definedName name="taux20" localSheetId="1">[23]Feuil2!#REF!</definedName>
    <definedName name="taux20" localSheetId="6">[23]Feuil2!#REF!</definedName>
    <definedName name="taux20">[23]Feuil2!#REF!</definedName>
    <definedName name="TB_Histo" localSheetId="4">#REF!</definedName>
    <definedName name="TB_Histo" localSheetId="2">[19]Tabbord!#REF!</definedName>
    <definedName name="TB_Histo" localSheetId="1">[19]Tabbord!#REF!</definedName>
    <definedName name="TB_Histo" localSheetId="6">#REF!</definedName>
    <definedName name="TB_Histo">[19]Tabbord!#REF!</definedName>
    <definedName name="TB_Histo2" localSheetId="4">#REF!</definedName>
    <definedName name="TB_Histo2" localSheetId="2">[19]Tabbord!#REF!</definedName>
    <definedName name="TB_Histo2" localSheetId="1">[19]Tabbord!#REF!</definedName>
    <definedName name="TB_Histo2" localSheetId="6">#REF!</definedName>
    <definedName name="TB_Histo2">[19]Tabbord!#REF!</definedName>
    <definedName name="TB_Histo3" localSheetId="4">#REF!</definedName>
    <definedName name="TB_Histo3" localSheetId="2">[19]Tabbord!#REF!</definedName>
    <definedName name="TB_Histo3" localSheetId="1">[19]Tabbord!#REF!</definedName>
    <definedName name="TB_Histo3" localSheetId="6">#REF!</definedName>
    <definedName name="TB_Histo3">[19]Tabbord!#REF!</definedName>
    <definedName name="TB_Histo41" localSheetId="4">#REF!</definedName>
    <definedName name="TB_Histo41" localSheetId="2">[19]Tabbord!#REF!</definedName>
    <definedName name="TB_Histo41" localSheetId="1">[19]Tabbord!#REF!</definedName>
    <definedName name="TB_Histo41" localSheetId="6">#REF!</definedName>
    <definedName name="TB_Histo41">[19]Tabbord!#REF!</definedName>
    <definedName name="TB_Histo42" localSheetId="4">#REF!</definedName>
    <definedName name="TB_Histo42" localSheetId="2">[19]Tabbord!#REF!</definedName>
    <definedName name="TB_Histo42" localSheetId="1">[19]Tabbord!#REF!</definedName>
    <definedName name="TB_Histo42" localSheetId="6">#REF!</definedName>
    <definedName name="TB_Histo42">[19]Tabbord!#REF!</definedName>
    <definedName name="TB_Histo43" localSheetId="4">#REF!</definedName>
    <definedName name="TB_Histo43" localSheetId="2">[19]Tabbord!#REF!</definedName>
    <definedName name="TB_Histo43" localSheetId="1">[19]Tabbord!#REF!</definedName>
    <definedName name="TB_Histo43" localSheetId="6">#REF!</definedName>
    <definedName name="TB_Histo43">[19]Tabbord!#REF!</definedName>
    <definedName name="TB_Histo44" localSheetId="4">#REF!</definedName>
    <definedName name="TB_Histo44" localSheetId="2">[19]Tabbord!#REF!</definedName>
    <definedName name="TB_Histo44" localSheetId="1">[19]Tabbord!#REF!</definedName>
    <definedName name="TB_Histo44" localSheetId="6">#REF!</definedName>
    <definedName name="TB_Histo44">[19]Tabbord!#REF!</definedName>
    <definedName name="TB_Histo45" localSheetId="4">#REF!</definedName>
    <definedName name="TB_Histo45" localSheetId="2">[19]Tabbord!#REF!</definedName>
    <definedName name="TB_Histo45" localSheetId="1">[19]Tabbord!#REF!</definedName>
    <definedName name="TB_Histo45" localSheetId="6">#REF!</definedName>
    <definedName name="TB_Histo45">[19]Tabbord!#REF!</definedName>
    <definedName name="TB_Histo46" localSheetId="4">#REF!</definedName>
    <definedName name="TB_Histo46" localSheetId="2">[19]Tabbord!#REF!</definedName>
    <definedName name="TB_Histo46" localSheetId="1">[19]Tabbord!#REF!</definedName>
    <definedName name="TB_Histo46" localSheetId="6">#REF!</definedName>
    <definedName name="TB_Histo46">[19]Tabbord!#REF!</definedName>
    <definedName name="TB_Histo47" localSheetId="4">#REF!</definedName>
    <definedName name="TB_Histo47" localSheetId="2">[19]Tabbord!#REF!</definedName>
    <definedName name="TB_Histo47" localSheetId="1">[19]Tabbord!#REF!</definedName>
    <definedName name="TB_Histo47" localSheetId="6">#REF!</definedName>
    <definedName name="TB_Histo47">[19]Tabbord!#REF!</definedName>
    <definedName name="TB_Histo51" localSheetId="4">#REF!</definedName>
    <definedName name="TB_Histo51" localSheetId="2">[19]Tabbord!#REF!</definedName>
    <definedName name="TB_Histo51" localSheetId="1">[19]Tabbord!#REF!</definedName>
    <definedName name="TB_Histo51" localSheetId="6">#REF!</definedName>
    <definedName name="TB_Histo51">[19]Tabbord!#REF!</definedName>
    <definedName name="TB_Histo52" localSheetId="4">#REF!</definedName>
    <definedName name="TB_Histo52" localSheetId="2">[19]Tabbord!#REF!</definedName>
    <definedName name="TB_Histo52" localSheetId="1">[19]Tabbord!#REF!</definedName>
    <definedName name="TB_Histo52" localSheetId="6">#REF!</definedName>
    <definedName name="TB_Histo52">[19]Tabbord!#REF!</definedName>
    <definedName name="TB_Histo53" localSheetId="4">#REF!</definedName>
    <definedName name="TB_Histo53" localSheetId="2">[19]Tabbord!#REF!</definedName>
    <definedName name="TB_Histo53" localSheetId="1">[19]Tabbord!#REF!</definedName>
    <definedName name="TB_Histo53" localSheetId="6">#REF!</definedName>
    <definedName name="TB_Histo53">[19]Tabbord!#REF!</definedName>
    <definedName name="TB_Histo54" localSheetId="4">#REF!</definedName>
    <definedName name="TB_Histo54" localSheetId="2">[19]Tabbord!#REF!</definedName>
    <definedName name="TB_Histo54" localSheetId="1">[19]Tabbord!#REF!</definedName>
    <definedName name="TB_Histo54" localSheetId="6">#REF!</definedName>
    <definedName name="TB_Histo54">[19]Tabbord!#REF!</definedName>
    <definedName name="TB_Histo55" localSheetId="4">#REF!</definedName>
    <definedName name="TB_Histo55" localSheetId="2">[19]Tabbord!#REF!</definedName>
    <definedName name="TB_Histo55" localSheetId="1">[19]Tabbord!#REF!</definedName>
    <definedName name="TB_Histo55" localSheetId="6">#REF!</definedName>
    <definedName name="TB_Histo55">[19]Tabbord!#REF!</definedName>
    <definedName name="TB_Histo56" localSheetId="4">#REF!</definedName>
    <definedName name="TB_Histo56" localSheetId="2">[19]Tabbord!#REF!</definedName>
    <definedName name="TB_Histo56" localSheetId="1">[19]Tabbord!#REF!</definedName>
    <definedName name="TB_Histo56" localSheetId="6">#REF!</definedName>
    <definedName name="TB_Histo56">[19]Tabbord!#REF!</definedName>
    <definedName name="TB_Histo57" localSheetId="4">#REF!</definedName>
    <definedName name="TB_Histo57" localSheetId="2">[19]Tabbord!#REF!</definedName>
    <definedName name="TB_Histo57" localSheetId="1">[19]Tabbord!#REF!</definedName>
    <definedName name="TB_Histo57" localSheetId="6">#REF!</definedName>
    <definedName name="TB_Histo57">[19]Tabbord!#REF!</definedName>
    <definedName name="TB_Histo58" localSheetId="4">#REF!</definedName>
    <definedName name="TB_Histo58" localSheetId="2">[19]Tabbord!#REF!</definedName>
    <definedName name="TB_Histo58" localSheetId="1">[19]Tabbord!#REF!</definedName>
    <definedName name="TB_Histo58" localSheetId="6">#REF!</definedName>
    <definedName name="TB_Histo58">[19]Tabbord!#REF!</definedName>
    <definedName name="TB_Histo61" localSheetId="4">#REF!</definedName>
    <definedName name="TB_Histo61" localSheetId="2">[19]Tabbord!#REF!</definedName>
    <definedName name="TB_Histo61" localSheetId="1">[19]Tabbord!#REF!</definedName>
    <definedName name="TB_Histo61" localSheetId="6">#REF!</definedName>
    <definedName name="TB_Histo61">[19]Tabbord!#REF!</definedName>
    <definedName name="TB_Histo62" localSheetId="4">#REF!</definedName>
    <definedName name="TB_Histo62" localSheetId="2">[19]Tabbord!#REF!</definedName>
    <definedName name="TB_Histo62" localSheetId="1">[19]Tabbord!#REF!</definedName>
    <definedName name="TB_Histo62" localSheetId="6">#REF!</definedName>
    <definedName name="TB_Histo62">[19]Tabbord!#REF!</definedName>
    <definedName name="TB_Histo63" localSheetId="4">#REF!</definedName>
    <definedName name="TB_Histo63" localSheetId="2">[19]Tabbord!#REF!</definedName>
    <definedName name="TB_Histo63" localSheetId="1">[19]Tabbord!#REF!</definedName>
    <definedName name="TB_Histo63" localSheetId="6">#REF!</definedName>
    <definedName name="TB_Histo63">[19]Tabbord!#REF!</definedName>
    <definedName name="TB_Histo64" localSheetId="4">#REF!</definedName>
    <definedName name="TB_Histo64" localSheetId="2">[19]Tabbord!#REF!</definedName>
    <definedName name="TB_Histo64" localSheetId="1">[19]Tabbord!#REF!</definedName>
    <definedName name="TB_Histo64" localSheetId="6">#REF!</definedName>
    <definedName name="TB_Histo64">[19]Tabbord!#REF!</definedName>
    <definedName name="TB_Histo65" localSheetId="4">#REF!</definedName>
    <definedName name="TB_Histo65" localSheetId="2">[19]Tabbord!#REF!</definedName>
    <definedName name="TB_Histo65" localSheetId="1">[19]Tabbord!#REF!</definedName>
    <definedName name="TB_Histo65" localSheetId="6">#REF!</definedName>
    <definedName name="TB_Histo65">[19]Tabbord!#REF!</definedName>
    <definedName name="TB_Histo66" localSheetId="4">#REF!</definedName>
    <definedName name="TB_Histo66" localSheetId="2">[19]Tabbord!#REF!</definedName>
    <definedName name="TB_Histo66" localSheetId="1">[19]Tabbord!#REF!</definedName>
    <definedName name="TB_Histo66" localSheetId="6">#REF!</definedName>
    <definedName name="TB_Histo66">[19]Tabbord!#REF!</definedName>
    <definedName name="TB_Histo67" localSheetId="4">#REF!</definedName>
    <definedName name="TB_Histo67" localSheetId="2">[19]Tabbord!#REF!</definedName>
    <definedName name="TB_Histo67" localSheetId="1">[19]Tabbord!#REF!</definedName>
    <definedName name="TB_Histo67" localSheetId="6">#REF!</definedName>
    <definedName name="TB_Histo67">[19]Tabbord!#REF!</definedName>
    <definedName name="TB_Histo68" localSheetId="4">#REF!</definedName>
    <definedName name="TB_Histo68" localSheetId="2">[19]Tabbord!#REF!</definedName>
    <definedName name="TB_Histo68" localSheetId="1">[19]Tabbord!#REF!</definedName>
    <definedName name="TB_Histo68" localSheetId="6">#REF!</definedName>
    <definedName name="TB_Histo68">[19]Tabbord!#REF!</definedName>
    <definedName name="TB_Histo69" localSheetId="4">#REF!</definedName>
    <definedName name="TB_Histo69" localSheetId="2">[19]Tabbord!#REF!</definedName>
    <definedName name="TB_Histo69" localSheetId="1">[19]Tabbord!#REF!</definedName>
    <definedName name="TB_Histo69" localSheetId="6">#REF!</definedName>
    <definedName name="TB_Histo69">[19]Tabbord!#REF!</definedName>
    <definedName name="TB_Histo70" localSheetId="4">#REF!</definedName>
    <definedName name="TB_Histo70" localSheetId="2">[19]Tabbord!#REF!</definedName>
    <definedName name="TB_Histo70" localSheetId="1">[19]Tabbord!#REF!</definedName>
    <definedName name="TB_Histo70" localSheetId="6">#REF!</definedName>
    <definedName name="TB_Histo70">[19]Tabbord!#REF!</definedName>
    <definedName name="TB_Histo71" localSheetId="4">#REF!</definedName>
    <definedName name="TB_Histo71" localSheetId="2">[19]Tabbord!#REF!</definedName>
    <definedName name="TB_Histo71" localSheetId="1">[19]Tabbord!#REF!</definedName>
    <definedName name="TB_Histo71" localSheetId="6">#REF!</definedName>
    <definedName name="TB_Histo71">[19]Tabbord!#REF!</definedName>
    <definedName name="TB_Histo72" localSheetId="4">#REF!</definedName>
    <definedName name="TB_Histo72" localSheetId="2">[19]Tabbord!#REF!</definedName>
    <definedName name="TB_Histo72" localSheetId="1">[19]Tabbord!#REF!</definedName>
    <definedName name="TB_Histo72" localSheetId="6">#REF!</definedName>
    <definedName name="TB_Histo72">[19]Tabbord!#REF!</definedName>
    <definedName name="TB_Histo73" localSheetId="4">#REF!</definedName>
    <definedName name="TB_Histo73" localSheetId="2">[19]Tabbord!#REF!</definedName>
    <definedName name="TB_Histo73" localSheetId="1">[19]Tabbord!#REF!</definedName>
    <definedName name="TB_Histo73" localSheetId="6">#REF!</definedName>
    <definedName name="TB_Histo73">[19]Tabbord!#REF!</definedName>
    <definedName name="Techno_print1" localSheetId="2">#REF!</definedName>
    <definedName name="Techno_print1" localSheetId="1">#REF!</definedName>
    <definedName name="Techno_print1" localSheetId="6">#REF!</definedName>
    <definedName name="Techno_print1">#REF!</definedName>
    <definedName name="Techno_print10" localSheetId="2">#REF!</definedName>
    <definedName name="Techno_print10" localSheetId="1">#REF!</definedName>
    <definedName name="Techno_print10" localSheetId="6">#REF!</definedName>
    <definedName name="Techno_print10">#REF!</definedName>
    <definedName name="Techno_print11" localSheetId="2">#REF!</definedName>
    <definedName name="Techno_print11" localSheetId="1">[24]Techno!#REF!</definedName>
    <definedName name="Techno_print11" localSheetId="6">#REF!</definedName>
    <definedName name="Techno_print11">[24]Techno!#REF!</definedName>
    <definedName name="Techno_print12" localSheetId="2">#REF!</definedName>
    <definedName name="Techno_print12" localSheetId="1">[24]Techno!#REF!</definedName>
    <definedName name="Techno_print12" localSheetId="6">#REF!</definedName>
    <definedName name="Techno_print12">[24]Techno!#REF!</definedName>
    <definedName name="Techno_print13" localSheetId="2">#REF!</definedName>
    <definedName name="Techno_print13" localSheetId="1">[24]Techno!#REF!</definedName>
    <definedName name="Techno_print13" localSheetId="6">#REF!</definedName>
    <definedName name="Techno_print13">[24]Techno!#REF!</definedName>
    <definedName name="Techno_print2" localSheetId="2">#REF!</definedName>
    <definedName name="Techno_print2" localSheetId="1">[24]Techno!#REF!</definedName>
    <definedName name="Techno_print2" localSheetId="6">#REF!</definedName>
    <definedName name="Techno_print2">[24]Techno!#REF!</definedName>
    <definedName name="Techno_print3" localSheetId="2">#REF!</definedName>
    <definedName name="Techno_print3" localSheetId="1">[24]Techno!#REF!</definedName>
    <definedName name="Techno_print3" localSheetId="6">#REF!</definedName>
    <definedName name="Techno_print3">[24]Techno!#REF!</definedName>
    <definedName name="Techno_print4" localSheetId="2">#REF!</definedName>
    <definedName name="Techno_print4" localSheetId="1">[24]Techno!#REF!</definedName>
    <definedName name="Techno_print4" localSheetId="6">#REF!</definedName>
    <definedName name="Techno_print4">[24]Techno!#REF!</definedName>
    <definedName name="Techno_print5" localSheetId="2">#REF!</definedName>
    <definedName name="Techno_print5" localSheetId="1">#REF!</definedName>
    <definedName name="Techno_print5" localSheetId="6">#REF!</definedName>
    <definedName name="Techno_print5">#REF!</definedName>
    <definedName name="Techno_print6" localSheetId="2">#REF!</definedName>
    <definedName name="Techno_print6" localSheetId="1">#REF!</definedName>
    <definedName name="Techno_print6" localSheetId="6">#REF!</definedName>
    <definedName name="Techno_print6">#REF!</definedName>
    <definedName name="Techno_print7" localSheetId="2">#REF!</definedName>
    <definedName name="Techno_print7" localSheetId="1">#REF!</definedName>
    <definedName name="Techno_print7" localSheetId="6">#REF!</definedName>
    <definedName name="Techno_print7">#REF!</definedName>
    <definedName name="Techno_print8" localSheetId="2">#REF!</definedName>
    <definedName name="Techno_print8" localSheetId="1">#REF!</definedName>
    <definedName name="Techno_print8" localSheetId="6">#REF!</definedName>
    <definedName name="Techno_print8">#REF!</definedName>
    <definedName name="Techno_print9" localSheetId="2">#REF!</definedName>
    <definedName name="Techno_print9" localSheetId="1">#REF!</definedName>
    <definedName name="Techno_print9" localSheetId="6">#REF!</definedName>
    <definedName name="Techno_print9">#REF!</definedName>
    <definedName name="Techno1" localSheetId="2">#REF!</definedName>
    <definedName name="Techno1" localSheetId="1">#REF!</definedName>
    <definedName name="Techno1" localSheetId="6">#REF!</definedName>
    <definedName name="Techno1">#REF!</definedName>
    <definedName name="Techno10" localSheetId="2">#REF!</definedName>
    <definedName name="Techno10" localSheetId="1">#REF!</definedName>
    <definedName name="Techno10" localSheetId="6">#REF!</definedName>
    <definedName name="Techno10">#REF!</definedName>
    <definedName name="Techno11" localSheetId="2">#REF!</definedName>
    <definedName name="Techno11" localSheetId="1">#REF!</definedName>
    <definedName name="Techno11" localSheetId="6">#REF!</definedName>
    <definedName name="Techno11">#REF!</definedName>
    <definedName name="Techno12" localSheetId="2">#REF!</definedName>
    <definedName name="Techno12" localSheetId="1">#REF!</definedName>
    <definedName name="Techno12" localSheetId="6">#REF!</definedName>
    <definedName name="Techno12">#REF!</definedName>
    <definedName name="Techno2" localSheetId="2">#REF!</definedName>
    <definedName name="Techno2" localSheetId="1">#REF!</definedName>
    <definedName name="Techno2" localSheetId="6">#REF!</definedName>
    <definedName name="Techno2">#REF!</definedName>
    <definedName name="Techno3" localSheetId="2">#REF!</definedName>
    <definedName name="Techno3" localSheetId="1">#REF!</definedName>
    <definedName name="Techno3" localSheetId="6">#REF!</definedName>
    <definedName name="Techno3">#REF!</definedName>
    <definedName name="Techno4" localSheetId="2">#REF!</definedName>
    <definedName name="Techno4" localSheetId="1">#REF!</definedName>
    <definedName name="Techno4" localSheetId="6">#REF!</definedName>
    <definedName name="Techno4">#REF!</definedName>
    <definedName name="Techno5" localSheetId="2">#REF!</definedName>
    <definedName name="Techno5" localSheetId="1">#REF!</definedName>
    <definedName name="Techno5" localSheetId="6">#REF!</definedName>
    <definedName name="Techno5">#REF!</definedName>
    <definedName name="Techno6" localSheetId="2">#REF!</definedName>
    <definedName name="Techno6" localSheetId="1">#REF!</definedName>
    <definedName name="Techno6" localSheetId="6">#REF!</definedName>
    <definedName name="Techno6">#REF!</definedName>
    <definedName name="Techno7" localSheetId="2">#REF!</definedName>
    <definedName name="Techno7" localSheetId="1">#REF!</definedName>
    <definedName name="Techno7" localSheetId="6">#REF!</definedName>
    <definedName name="Techno7">#REF!</definedName>
    <definedName name="Techno8" localSheetId="2">#REF!</definedName>
    <definedName name="Techno8" localSheetId="1">#REF!</definedName>
    <definedName name="Techno8" localSheetId="6">#REF!</definedName>
    <definedName name="Techno8">#REF!</definedName>
    <definedName name="Techno9" localSheetId="2">#REF!</definedName>
    <definedName name="Techno9" localSheetId="1">#REF!</definedName>
    <definedName name="Techno9" localSheetId="6">#REF!</definedName>
    <definedName name="Techno9">#REF!</definedName>
    <definedName name="TechnoBudget1" localSheetId="2">#REF!</definedName>
    <definedName name="TechnoBudget1" localSheetId="1">#REF!</definedName>
    <definedName name="TechnoBudget1" localSheetId="6">#REF!</definedName>
    <definedName name="TechnoBudget1">#REF!</definedName>
    <definedName name="TechnoBudget2" localSheetId="2">#REF!</definedName>
    <definedName name="TechnoBudget2" localSheetId="1">#REF!</definedName>
    <definedName name="TechnoBudget2" localSheetId="6">#REF!</definedName>
    <definedName name="TechnoBudget2">#REF!</definedName>
    <definedName name="TechnoBudget3" localSheetId="2">#REF!</definedName>
    <definedName name="TechnoBudget3" localSheetId="1">#REF!</definedName>
    <definedName name="TechnoBudget3" localSheetId="6">#REF!</definedName>
    <definedName name="TechnoBudget3">#REF!</definedName>
    <definedName name="TechnoBudget4" localSheetId="2">#REF!</definedName>
    <definedName name="TechnoBudget4" localSheetId="1">#REF!</definedName>
    <definedName name="TechnoBudget4" localSheetId="6">#REF!</definedName>
    <definedName name="TechnoBudget4">#REF!</definedName>
    <definedName name="TechnoBudget5" localSheetId="2">#REF!</definedName>
    <definedName name="TechnoBudget5" localSheetId="1">#REF!</definedName>
    <definedName name="TechnoBudget5" localSheetId="6">#REF!</definedName>
    <definedName name="TechnoBudget5">#REF!</definedName>
    <definedName name="TechnoBudget6" localSheetId="2">#REF!</definedName>
    <definedName name="TechnoBudget6" localSheetId="1">#REF!</definedName>
    <definedName name="TechnoBudget6" localSheetId="6">#REF!</definedName>
    <definedName name="TechnoBudget6">#REF!</definedName>
    <definedName name="TechnoBudget7" localSheetId="2">#REF!</definedName>
    <definedName name="TechnoBudget7" localSheetId="1">#REF!</definedName>
    <definedName name="TechnoBudget7" localSheetId="6">#REF!</definedName>
    <definedName name="TechnoBudget7">#REF!</definedName>
    <definedName name="TechnoBudget8" localSheetId="2">#REF!</definedName>
    <definedName name="TechnoBudget8" localSheetId="1">#REF!</definedName>
    <definedName name="TechnoBudget8" localSheetId="6">#REF!</definedName>
    <definedName name="TechnoBudget8">#REF!</definedName>
    <definedName name="TITRE" localSheetId="4">'[12]AXE 1'!#REF!</definedName>
    <definedName name="TITRE" localSheetId="2">'[11]AXE 1'!#REF!</definedName>
    <definedName name="TITRE" localSheetId="1">'[12]AXE 1'!#REF!</definedName>
    <definedName name="TITRE" localSheetId="6">'[12]AXE 1'!#REF!</definedName>
    <definedName name="TITRE">'[12]AXE 1'!#REF!</definedName>
    <definedName name="tryhyy" localSheetId="6">'[13]page garde'!#REF!</definedName>
    <definedName name="tryhyy">'[13]page garde'!#REF!</definedName>
    <definedName name="tyty" localSheetId="6">'[13]page garde'!#REF!</definedName>
    <definedName name="tyty">'[13]page garde'!#REF!</definedName>
    <definedName name="Ventes_HORODATAGE">[7]Ventes!$F$3</definedName>
    <definedName name="wrn.BUDGET." localSheetId="4" hidden="1">{"Couverture",#N/A,FALSE,"Couvert";"Hypothesis",#N/A,FALSE,"Hypoth.";"Invest",#N/A,FALSE,"Invest";"Organigramme",#N/A,FALSE,"Organig";"Rotation",#N/A,FALSE,"Rotation";"Bilan annuel",#N/A,FALSE,"Bilan";"Métiers annuel",#N/A,FALSE,"Métiers";"Analysis",#N/A,FALSE,"Analysis";"Bilan mensuel",#N/A,FALSE,"Bilan";"Métiers mensuel",#N/A,FALSE,"Métiers"}</definedName>
    <definedName name="wrn.BUDGET." localSheetId="2" hidden="1">{"Couverture",#N/A,FALSE,"Couvert";"Hypothesis",#N/A,FALSE,"Hypoth.";"Invest",#N/A,FALSE,"Invest";"Organigramme",#N/A,FALSE,"Organig";"Rotation",#N/A,FALSE,"Rotation";"Bilan annuel",#N/A,FALSE,"Bilan";"Métiers annuel",#N/A,FALSE,"Métiers";"Analysis",#N/A,FALSE,"Analysis";"Bilan mensuel",#N/A,FALSE,"Bilan";"Métiers mensuel",#N/A,FALSE,"Métiers"}</definedName>
    <definedName name="wrn.BUDGET." localSheetId="6" hidden="1">{"Couverture",#N/A,FALSE,"Couvert";"Hypothesis",#N/A,FALSE,"Hypoth.";"Invest",#N/A,FALSE,"Invest";"Organigramme",#N/A,FALSE,"Organig";"Rotation",#N/A,FALSE,"Rotation";"Bilan annuel",#N/A,FALSE,"Bilan";"Métiers annuel",#N/A,FALSE,"Métiers";"Analysis",#N/A,FALSE,"Analysis";"Bilan mensuel",#N/A,FALSE,"Bilan";"Métiers mensuel",#N/A,FALSE,"Métiers"}</definedName>
    <definedName name="wrn.BUDGET." hidden="1">{"Couverture",#N/A,FALSE,"Couvert";"Hypothesis",#N/A,FALSE,"Hypoth.";"Invest",#N/A,FALSE,"Invest";"Organigramme",#N/A,FALSE,"Organig";"Rotation",#N/A,FALSE,"Rotation";"Bilan annuel",#N/A,FALSE,"Bilan";"Métiers annuel",#N/A,FALSE,"Métiers";"Analysis",#N/A,FALSE,"Analysis";"Bilan mensuel",#N/A,FALSE,"Bilan";"Métiers mensuel",#N/A,FALSE,"Métiers"}</definedName>
    <definedName name="wrn.pgefr." localSheetId="4" hidden="1">{#N/A,#N/A,FALSE,"VEHI";#N/A,#N/A,FALSE,"SAV";#N/A,#N/A,FALSE,"LOC";#N/A,#N/A,FALSE,"TECMAT";#N/A,#N/A,FALSE,"2ROUES";#N/A,#N/A,FALSE,"EH";#N/A,#N/A,FALSE,"LT";#N/A,#N/A,FALSE,"BOISBIE";#N/A,#N/A,FALSE,"VIN";#N/A,#N/A,FALSE,"BCONS";#N/A,#N/A,FALSE,"TEXT";#N/A,#N/A,FALSE,"PLAST";#N/A,#N/A,FALSE,"CUMUL"}</definedName>
    <definedName name="wrn.pgefr." localSheetId="2" hidden="1">{#N/A,#N/A,FALSE,"VEHI";#N/A,#N/A,FALSE,"SAV";#N/A,#N/A,FALSE,"LOC";#N/A,#N/A,FALSE,"TECMAT";#N/A,#N/A,FALSE,"2ROUES";#N/A,#N/A,FALSE,"EH";#N/A,#N/A,FALSE,"LT";#N/A,#N/A,FALSE,"BOISBIE";#N/A,#N/A,FALSE,"VIN";#N/A,#N/A,FALSE,"BCONS";#N/A,#N/A,FALSE,"TEXT";#N/A,#N/A,FALSE,"PLAST";#N/A,#N/A,FALSE,"CUMUL"}</definedName>
    <definedName name="wrn.pgefr." localSheetId="6" hidden="1">{#N/A,#N/A,FALSE,"VEHI";#N/A,#N/A,FALSE,"SAV";#N/A,#N/A,FALSE,"LOC";#N/A,#N/A,FALSE,"TECMAT";#N/A,#N/A,FALSE,"2ROUES";#N/A,#N/A,FALSE,"EH";#N/A,#N/A,FALSE,"LT";#N/A,#N/A,FALSE,"BOISBIE";#N/A,#N/A,FALSE,"VIN";#N/A,#N/A,FALSE,"BCONS";#N/A,#N/A,FALSE,"TEXT";#N/A,#N/A,FALSE,"PLAST";#N/A,#N/A,FALSE,"CUMUL"}</definedName>
    <definedName name="wrn.pgefr." hidden="1">{#N/A,#N/A,FALSE,"VEHI";#N/A,#N/A,FALSE,"SAV";#N/A,#N/A,FALSE,"LOC";#N/A,#N/A,FALSE,"TECMAT";#N/A,#N/A,FALSE,"2ROUES";#N/A,#N/A,FALSE,"EH";#N/A,#N/A,FALSE,"LT";#N/A,#N/A,FALSE,"BOISBIE";#N/A,#N/A,FALSE,"VIN";#N/A,#N/A,FALSE,"BCONS";#N/A,#N/A,FALSE,"TEXT";#N/A,#N/A,FALSE,"PLAST";#N/A,#N/A,FALSE,"CUMUL"}</definedName>
    <definedName name="x" localSheetId="2">[6]Techno!#REF!</definedName>
    <definedName name="x" localSheetId="1">[6]Techno!#REF!</definedName>
    <definedName name="x" localSheetId="6">[6]Techno!#REF!</definedName>
    <definedName name="x">[6]Techno!#REF!</definedName>
    <definedName name="XXX" localSheetId="2">#REF!</definedName>
    <definedName name="XXX" localSheetId="1">#REF!</definedName>
    <definedName name="XXX" localSheetId="6">#REF!</definedName>
    <definedName name="XXX">#REF!</definedName>
    <definedName name="XXXX" localSheetId="2">#REF!</definedName>
    <definedName name="XXXX" localSheetId="1">#REF!</definedName>
    <definedName name="XXXX" localSheetId="6">#REF!</definedName>
    <definedName name="XXXX">#REF!</definedName>
    <definedName name="xxxxxxxx" localSheetId="2">#REF!</definedName>
    <definedName name="xxxxxxxx" localSheetId="1">#REF!</definedName>
    <definedName name="xxxxxxxx" localSheetId="6">#REF!</definedName>
    <definedName name="xxxxxxxx">#REF!</definedName>
    <definedName name="xy" localSheetId="2">#REF!</definedName>
    <definedName name="xy" localSheetId="1">#REF!</definedName>
    <definedName name="xy" localSheetId="6">#REF!</definedName>
    <definedName name="xy">#REF!</definedName>
    <definedName name="year00" localSheetId="6">#REF!</definedName>
    <definedName name="year00">#REF!</definedName>
    <definedName name="year01" localSheetId="6">#REF!</definedName>
    <definedName name="year01">#REF!</definedName>
    <definedName name="year02" localSheetId="6">#REF!</definedName>
    <definedName name="year02">#REF!</definedName>
    <definedName name="year03" localSheetId="6">#REF!</definedName>
    <definedName name="year03">#REF!</definedName>
    <definedName name="year04" localSheetId="6">#REF!</definedName>
    <definedName name="year04">#REF!</definedName>
    <definedName name="year05" localSheetId="6">#REF!</definedName>
    <definedName name="year05">#REF!</definedName>
    <definedName name="year06" localSheetId="6">#REF!</definedName>
    <definedName name="year06">#REF!</definedName>
    <definedName name="year07" localSheetId="6">#REF!</definedName>
    <definedName name="year07">#REF!</definedName>
    <definedName name="year08" localSheetId="6">#REF!</definedName>
    <definedName name="year08">#REF!</definedName>
    <definedName name="year09" localSheetId="6">#REF!</definedName>
    <definedName name="year09">#REF!</definedName>
    <definedName name="year10" localSheetId="6">#REF!</definedName>
    <definedName name="year10">#REF!</definedName>
    <definedName name="year11" localSheetId="6">#REF!</definedName>
    <definedName name="year11">#REF!</definedName>
    <definedName name="year12" localSheetId="6">#REF!</definedName>
    <definedName name="year12">#REF!</definedName>
    <definedName name="year97" localSheetId="6">#REF!</definedName>
    <definedName name="year97">#REF!</definedName>
    <definedName name="year98" localSheetId="6">#REF!</definedName>
    <definedName name="year98">#REF!</definedName>
    <definedName name="year99" localSheetId="6">#REF!</definedName>
    <definedName name="year99">#REF!</definedName>
    <definedName name="yeye" localSheetId="6">'[13]page garde'!#REF!</definedName>
    <definedName name="yeye">'[13]page garde'!#REF!</definedName>
    <definedName name="yeyuhuu" localSheetId="6">'[13]page garde'!#REF!</definedName>
    <definedName name="yeyuhuu">'[13]page garde'!#REF!</definedName>
    <definedName name="yjhy" localSheetId="6">'[13]page garde'!#REF!</definedName>
    <definedName name="yjhy">'[13]page garde'!#REF!</definedName>
    <definedName name="ytry" localSheetId="6">'[13]page garde'!#REF!</definedName>
    <definedName name="ytry">'[13]page garde'!#REF!</definedName>
    <definedName name="yuuiu" localSheetId="6">'[13]page garde'!#REF!</definedName>
    <definedName name="yuuiu">'[13]page garde'!#REF!</definedName>
    <definedName name="yy" localSheetId="6">#REF!</definedName>
    <definedName name="yy">#REF!</definedName>
    <definedName name="ZEA" localSheetId="2">#REF!</definedName>
    <definedName name="ZEA" localSheetId="1">#REF!</definedName>
    <definedName name="ZEA" localSheetId="6">#REF!</definedName>
    <definedName name="ZEA">#REF!</definedName>
    <definedName name="zffgg" localSheetId="6">'[13]page garde'!#REF!</definedName>
    <definedName name="zffgg">'[13]page garde'!#REF!</definedName>
    <definedName name="Zone_impres_MI" localSheetId="4">#REF!</definedName>
    <definedName name="Zone_impres_MI" localSheetId="2">#REF!</definedName>
    <definedName name="Zone_impres_MI" localSheetId="1">#REF!</definedName>
    <definedName name="Zone_impres_MI" localSheetId="6">#REF!</definedName>
    <definedName name="Zone_impres_MI">#REF!</definedName>
    <definedName name="ztgtg" localSheetId="6">'[13]page garde'!#REF!</definedName>
    <definedName name="ztgtg">'[13]page garde'!#REF!</definedName>
    <definedName name="zz" localSheetId="6">#REF!</definedName>
    <definedName name="zz">#REF!</definedName>
  </definedNames>
  <calcPr calcId="162913"/>
</workbook>
</file>

<file path=xl/calcChain.xml><?xml version="1.0" encoding="utf-8"?>
<calcChain xmlns="http://schemas.openxmlformats.org/spreadsheetml/2006/main">
  <c r="H67" i="61" l="1"/>
  <c r="M63" i="61"/>
  <c r="L62" i="61"/>
  <c r="G62" i="61"/>
  <c r="B62" i="61"/>
  <c r="M117" i="56" l="1"/>
  <c r="L117" i="56"/>
  <c r="F35" i="62"/>
  <c r="D35" i="62"/>
  <c r="E33" i="62"/>
  <c r="E32" i="62"/>
  <c r="F31" i="62"/>
  <c r="E31" i="62" s="1"/>
  <c r="E15" i="62"/>
  <c r="E14" i="62"/>
  <c r="E13" i="62"/>
  <c r="E12" i="62"/>
  <c r="F10" i="62"/>
  <c r="E8" i="62"/>
  <c r="E7" i="62"/>
  <c r="E6" i="62"/>
  <c r="F5" i="62"/>
  <c r="M58" i="61" l="1"/>
  <c r="M57" i="61"/>
  <c r="E119" i="56" l="1"/>
  <c r="D119" i="56"/>
  <c r="E118" i="56"/>
  <c r="D118" i="56"/>
  <c r="E117" i="56"/>
  <c r="E121" i="56"/>
  <c r="D121" i="56"/>
  <c r="D117" i="56"/>
  <c r="N35" i="58"/>
  <c r="G117" i="56"/>
  <c r="AR71" i="61"/>
  <c r="AR70" i="61"/>
  <c r="AR68" i="61"/>
  <c r="AR69" i="61" s="1"/>
  <c r="BZ65" i="61"/>
  <c r="BY65" i="61"/>
  <c r="BX65" i="61"/>
  <c r="BW65" i="61"/>
  <c r="BV65" i="61"/>
  <c r="BU65" i="61"/>
  <c r="BT65" i="61"/>
  <c r="BS65" i="61"/>
  <c r="BR65" i="61"/>
  <c r="BQ65" i="61"/>
  <c r="BP65" i="61"/>
  <c r="BO65" i="61"/>
  <c r="BN65" i="61"/>
  <c r="BM65" i="61"/>
  <c r="BL65" i="61"/>
  <c r="BK65" i="61"/>
  <c r="BJ65" i="61"/>
  <c r="BI65" i="61"/>
  <c r="BH65" i="61"/>
  <c r="BG65" i="61"/>
  <c r="BF65" i="61"/>
  <c r="BE65" i="61"/>
  <c r="BD65" i="61"/>
  <c r="BC65" i="61"/>
  <c r="BB65" i="61"/>
  <c r="BA65" i="61"/>
  <c r="AZ65" i="61"/>
  <c r="AY65" i="61"/>
  <c r="AV65" i="61"/>
  <c r="AU65" i="61"/>
  <c r="AT65" i="61"/>
  <c r="AS65" i="61"/>
  <c r="AR65" i="61"/>
  <c r="AQ65" i="61"/>
  <c r="AP65" i="61"/>
  <c r="AO65" i="61"/>
  <c r="AN65" i="61"/>
  <c r="AM65" i="61"/>
  <c r="AL65" i="61"/>
  <c r="AK65" i="61"/>
  <c r="AJ65" i="61"/>
  <c r="AI65" i="61"/>
  <c r="AH65" i="61"/>
  <c r="AG65" i="61"/>
  <c r="AF65" i="61"/>
  <c r="AE65" i="61"/>
  <c r="AD65" i="61"/>
  <c r="AC65" i="61"/>
  <c r="AB65" i="61"/>
  <c r="AA65" i="61"/>
  <c r="Z65" i="61"/>
  <c r="Y65" i="61"/>
  <c r="X65" i="61"/>
  <c r="W65" i="61"/>
  <c r="V65" i="61"/>
  <c r="U65" i="61"/>
  <c r="T65" i="61"/>
  <c r="S65" i="61"/>
  <c r="R65" i="61"/>
  <c r="Q65" i="61"/>
  <c r="P65" i="61"/>
  <c r="O65" i="61"/>
  <c r="L65" i="61"/>
  <c r="CB64" i="61"/>
  <c r="CA64" i="61"/>
  <c r="CB63" i="61"/>
  <c r="CA63" i="61"/>
  <c r="CB56" i="61"/>
  <c r="CA56" i="61"/>
  <c r="CB55" i="61"/>
  <c r="CA55" i="61"/>
  <c r="CB54" i="61"/>
  <c r="CA54" i="61"/>
  <c r="CB53" i="61"/>
  <c r="CA53" i="61"/>
  <c r="CB52" i="61"/>
  <c r="CA52" i="61"/>
  <c r="CB51" i="61"/>
  <c r="CA51" i="61"/>
  <c r="CB50" i="61"/>
  <c r="CA50" i="61"/>
  <c r="AX50" i="61"/>
  <c r="AX65" i="61" s="1"/>
  <c r="CB49" i="61"/>
  <c r="CA49" i="61"/>
  <c r="AW49" i="61"/>
  <c r="AW65" i="61" s="1"/>
  <c r="CB48" i="61"/>
  <c r="CA48" i="61"/>
  <c r="CB47" i="61"/>
  <c r="CA47" i="61"/>
  <c r="CB46" i="61"/>
  <c r="CA46" i="61"/>
  <c r="CB45" i="61"/>
  <c r="CA45" i="61"/>
  <c r="CB44" i="61"/>
  <c r="CA44" i="61"/>
  <c r="CB43" i="61"/>
  <c r="CA43" i="61"/>
  <c r="CB42" i="61"/>
  <c r="CA42" i="61"/>
  <c r="CB41" i="61"/>
  <c r="CA41" i="61"/>
  <c r="CB40" i="61"/>
  <c r="CA40" i="61"/>
  <c r="CB39" i="61"/>
  <c r="CA39" i="61"/>
  <c r="CB38" i="61"/>
  <c r="CA38" i="61"/>
  <c r="CB37" i="61"/>
  <c r="CA37" i="61"/>
  <c r="CB36" i="61"/>
  <c r="CA36" i="61"/>
  <c r="CB35" i="61"/>
  <c r="CA35" i="61"/>
  <c r="CB34" i="61"/>
  <c r="CA34" i="61"/>
  <c r="CB33" i="61"/>
  <c r="CA33" i="61"/>
  <c r="CB32" i="61"/>
  <c r="CA32" i="61"/>
  <c r="CB31" i="61"/>
  <c r="CA31" i="61"/>
  <c r="CB30" i="61"/>
  <c r="CA30" i="61"/>
  <c r="CB29" i="61"/>
  <c r="CA29" i="61"/>
  <c r="CB28" i="61"/>
  <c r="CA28" i="61"/>
  <c r="CB27" i="61"/>
  <c r="CA27" i="61"/>
  <c r="CB26" i="61"/>
  <c r="CA26" i="61"/>
  <c r="CB25" i="61"/>
  <c r="CA25" i="61"/>
  <c r="CB24" i="61"/>
  <c r="CA24" i="61"/>
  <c r="CB23" i="61"/>
  <c r="CA23" i="61"/>
  <c r="CB22" i="61"/>
  <c r="CA22" i="61"/>
  <c r="CB21" i="61"/>
  <c r="CA21" i="61"/>
  <c r="CB20" i="61"/>
  <c r="CA20" i="61"/>
  <c r="CB19" i="61"/>
  <c r="CA19" i="61"/>
  <c r="CB18" i="61"/>
  <c r="CA18" i="61"/>
  <c r="CB17" i="61"/>
  <c r="CA17" i="61"/>
  <c r="CB16" i="61"/>
  <c r="CA16" i="61"/>
  <c r="CB15" i="61"/>
  <c r="CA15" i="61"/>
  <c r="CB14" i="61"/>
  <c r="CA14" i="61"/>
  <c r="CB13" i="61"/>
  <c r="CA13" i="61"/>
  <c r="CA12" i="61"/>
  <c r="M12" i="61"/>
  <c r="M65" i="61" s="1"/>
  <c r="CB11" i="61"/>
  <c r="CA11" i="61"/>
  <c r="CB10" i="61"/>
  <c r="CA10" i="61"/>
  <c r="CB9" i="61"/>
  <c r="CA9" i="61"/>
  <c r="CB8" i="61"/>
  <c r="CA8" i="61"/>
  <c r="CB7" i="61"/>
  <c r="CA7" i="61"/>
  <c r="CB6" i="61"/>
  <c r="CA6" i="61"/>
  <c r="CB5" i="61"/>
  <c r="CA5" i="61"/>
  <c r="CB4" i="61"/>
  <c r="CA4" i="61"/>
  <c r="Q1" i="61"/>
  <c r="S1" i="61" s="1"/>
  <c r="U1" i="61" s="1"/>
  <c r="W1" i="61" s="1"/>
  <c r="Y1" i="61" s="1"/>
  <c r="AA1" i="61" s="1"/>
  <c r="AC1" i="61" s="1"/>
  <c r="AE1" i="61" s="1"/>
  <c r="AG1" i="61" s="1"/>
  <c r="AI1" i="61" s="1"/>
  <c r="AK1" i="61" s="1"/>
  <c r="AM1" i="61" s="1"/>
  <c r="AO1" i="61" s="1"/>
  <c r="AQ1" i="61" s="1"/>
  <c r="AS1" i="61" s="1"/>
  <c r="AU1" i="61" s="1"/>
  <c r="AW1" i="61" s="1"/>
  <c r="AY1" i="61" s="1"/>
  <c r="BA1" i="61" s="1"/>
  <c r="BC1" i="61" s="1"/>
  <c r="BE1" i="61" s="1"/>
  <c r="BG1" i="61" s="1"/>
  <c r="BI1" i="61" s="1"/>
  <c r="BK1" i="61" s="1"/>
  <c r="BM1" i="61" s="1"/>
  <c r="BO1" i="61" s="1"/>
  <c r="BQ1" i="61" s="1"/>
  <c r="BS1" i="61" s="1"/>
  <c r="BU1" i="61" s="1"/>
  <c r="BW1" i="61" s="1"/>
  <c r="BY1" i="61" s="1"/>
  <c r="F117" i="56"/>
  <c r="R66" i="61" l="1"/>
  <c r="M66" i="61"/>
  <c r="J117" i="56"/>
  <c r="L66" i="61"/>
  <c r="I117" i="56"/>
  <c r="H117" i="56"/>
  <c r="CD65" i="61"/>
  <c r="Q66" i="61"/>
  <c r="CC65" i="61"/>
  <c r="AD66" i="61"/>
  <c r="AP66" i="61"/>
  <c r="CA65" i="61"/>
  <c r="L68" i="61" s="1"/>
  <c r="AC66" i="61"/>
  <c r="AI66" i="61"/>
  <c r="AJ66" i="61"/>
  <c r="AO66" i="61"/>
  <c r="W66" i="61"/>
  <c r="X66" i="61"/>
  <c r="AA72" i="61"/>
  <c r="AS69" i="61"/>
  <c r="CB12" i="61"/>
  <c r="CB65" i="61" s="1"/>
  <c r="AT71" i="61" s="1"/>
  <c r="M68" i="61" l="1"/>
  <c r="K117" i="56"/>
  <c r="AS71" i="61"/>
  <c r="AS72" i="61" s="1"/>
  <c r="H17" i="59"/>
  <c r="H18" i="59"/>
  <c r="H16" i="59"/>
  <c r="F22" i="59"/>
  <c r="C16" i="59"/>
  <c r="B16" i="59"/>
  <c r="J22" i="59"/>
  <c r="L121" i="56" s="1"/>
  <c r="M121" i="56" s="1"/>
  <c r="J15" i="59"/>
  <c r="G15" i="59"/>
  <c r="J8" i="59"/>
  <c r="J9" i="59"/>
  <c r="J10" i="59"/>
  <c r="J11" i="59"/>
  <c r="J12" i="59"/>
  <c r="J13" i="59"/>
  <c r="J14" i="59"/>
  <c r="J7" i="59"/>
  <c r="J6" i="59"/>
  <c r="J5" i="59"/>
  <c r="J4" i="59"/>
  <c r="F14" i="59"/>
  <c r="H14" i="59" s="1"/>
  <c r="F13" i="59"/>
  <c r="H13" i="59" s="1"/>
  <c r="F12" i="59"/>
  <c r="H12" i="59" s="1"/>
  <c r="F11" i="59"/>
  <c r="H11" i="59" s="1"/>
  <c r="F10" i="59"/>
  <c r="H10" i="59" s="1"/>
  <c r="F9" i="59"/>
  <c r="H9" i="59" s="1"/>
  <c r="H8" i="59"/>
  <c r="G8" i="59" s="1"/>
  <c r="H7" i="59"/>
  <c r="G7" i="59" s="1"/>
  <c r="G6" i="59"/>
  <c r="G5" i="59"/>
  <c r="H4" i="59"/>
  <c r="H22" i="59" l="1"/>
  <c r="G22" i="59" s="1"/>
  <c r="BC30" i="57" l="1"/>
  <c r="BC38" i="57"/>
  <c r="AP47" i="57" s="1"/>
  <c r="I121" i="56" s="1"/>
  <c r="AH39" i="57"/>
  <c r="AE39" i="57"/>
  <c r="AB39" i="57"/>
  <c r="Y39" i="57"/>
  <c r="V39" i="57"/>
  <c r="G121" i="56"/>
  <c r="F121" i="56"/>
  <c r="AA34" i="58"/>
  <c r="F34" i="58"/>
  <c r="EZ30" i="58"/>
  <c r="ET30" i="58"/>
  <c r="ET29" i="58"/>
  <c r="EZ28" i="58"/>
  <c r="ET28" i="58"/>
  <c r="EZ27" i="58"/>
  <c r="ET27" i="58"/>
  <c r="BE26" i="58"/>
  <c r="BE31" i="58" s="1"/>
  <c r="EY25" i="58"/>
  <c r="EX25" i="58"/>
  <c r="EW25" i="58"/>
  <c r="EZ25" i="58" s="1"/>
  <c r="EV25" i="58"/>
  <c r="ES25" i="58"/>
  <c r="ER25" i="58"/>
  <c r="EQ25" i="58"/>
  <c r="EP25" i="58"/>
  <c r="EN25" i="58"/>
  <c r="EH25" i="58"/>
  <c r="EB25" i="58"/>
  <c r="DV25" i="58"/>
  <c r="DP25" i="58"/>
  <c r="DJ25" i="58"/>
  <c r="DD25" i="58"/>
  <c r="CX25" i="58"/>
  <c r="CR25" i="58"/>
  <c r="CL25" i="58"/>
  <c r="CF25" i="58"/>
  <c r="BZ25" i="58"/>
  <c r="BT25" i="58"/>
  <c r="BN25" i="58"/>
  <c r="BH25" i="58"/>
  <c r="BB25" i="58"/>
  <c r="AV25" i="58"/>
  <c r="AP25" i="58"/>
  <c r="AJ25" i="58"/>
  <c r="AD25" i="58"/>
  <c r="X25" i="58"/>
  <c r="R25" i="58"/>
  <c r="L25" i="58"/>
  <c r="F25" i="58"/>
  <c r="ET25" i="58" s="1"/>
  <c r="EY24" i="58"/>
  <c r="EX24" i="58"/>
  <c r="EW24" i="58"/>
  <c r="EV24" i="58"/>
  <c r="ES24" i="58"/>
  <c r="ER24" i="58"/>
  <c r="EQ24" i="58"/>
  <c r="EP24" i="58"/>
  <c r="EN24" i="58"/>
  <c r="EH24" i="58"/>
  <c r="EB24" i="58"/>
  <c r="DV24" i="58"/>
  <c r="DP24" i="58"/>
  <c r="DJ24" i="58"/>
  <c r="DD24" i="58"/>
  <c r="CX24" i="58"/>
  <c r="CR24" i="58"/>
  <c r="CL24" i="58"/>
  <c r="CF24" i="58"/>
  <c r="BZ24" i="58"/>
  <c r="BT24" i="58"/>
  <c r="BN24" i="58"/>
  <c r="BH24" i="58"/>
  <c r="BB24" i="58"/>
  <c r="AV24" i="58"/>
  <c r="AP24" i="58"/>
  <c r="AJ24" i="58"/>
  <c r="AD24" i="58"/>
  <c r="X24" i="58"/>
  <c r="R24" i="58"/>
  <c r="L24" i="58"/>
  <c r="F24" i="58"/>
  <c r="ET24" i="58" s="1"/>
  <c r="EX23" i="58"/>
  <c r="EW23" i="58"/>
  <c r="EV23" i="58"/>
  <c r="ES23" i="58"/>
  <c r="ER23" i="58"/>
  <c r="EQ23" i="58"/>
  <c r="EP23" i="58"/>
  <c r="EN23" i="58"/>
  <c r="EH23" i="58"/>
  <c r="EB23" i="58"/>
  <c r="DV23" i="58"/>
  <c r="DP23" i="58"/>
  <c r="DJ23" i="58"/>
  <c r="DD23" i="58"/>
  <c r="CX23" i="58"/>
  <c r="CR23" i="58"/>
  <c r="CL23" i="58"/>
  <c r="CF23" i="58"/>
  <c r="BZ23" i="58"/>
  <c r="BT23" i="58"/>
  <c r="BN23" i="58"/>
  <c r="ET23" i="58" s="1"/>
  <c r="BH23" i="58"/>
  <c r="AV23" i="58"/>
  <c r="AJ23" i="58"/>
  <c r="X23" i="58"/>
  <c r="L23" i="58"/>
  <c r="K23" i="58"/>
  <c r="EY23" i="58" s="1"/>
  <c r="EX22" i="58"/>
  <c r="EW22" i="58"/>
  <c r="EV22" i="58"/>
  <c r="ES22" i="58"/>
  <c r="ER22" i="58"/>
  <c r="EQ22" i="58"/>
  <c r="EP22" i="58"/>
  <c r="EN22" i="58"/>
  <c r="EH22" i="58"/>
  <c r="EB22" i="58"/>
  <c r="DV22" i="58"/>
  <c r="DP22" i="58"/>
  <c r="DJ22" i="58"/>
  <c r="DD22" i="58"/>
  <c r="CX22" i="58"/>
  <c r="CR22" i="58"/>
  <c r="CL22" i="58"/>
  <c r="CF22" i="58"/>
  <c r="BZ22" i="58"/>
  <c r="ET22" i="58" s="1"/>
  <c r="BT22" i="58"/>
  <c r="BN22" i="58"/>
  <c r="BH22" i="58"/>
  <c r="BB22" i="58"/>
  <c r="AV22" i="58"/>
  <c r="AJ22" i="58"/>
  <c r="X22" i="58"/>
  <c r="L22" i="58"/>
  <c r="K22" i="58"/>
  <c r="EY22" i="58" s="1"/>
  <c r="DU21" i="58"/>
  <c r="DU26" i="58" s="1"/>
  <c r="DU31" i="58" s="1"/>
  <c r="DN21" i="58"/>
  <c r="DN26" i="58" s="1"/>
  <c r="DN31" i="58" s="1"/>
  <c r="DB21" i="58"/>
  <c r="DB26" i="58" s="1"/>
  <c r="DB31" i="58" s="1"/>
  <c r="CQ21" i="58"/>
  <c r="CQ26" i="58" s="1"/>
  <c r="CQ31" i="58" s="1"/>
  <c r="CN21" i="58"/>
  <c r="CN26" i="58" s="1"/>
  <c r="CN31" i="58" s="1"/>
  <c r="CH21" i="58"/>
  <c r="CH26" i="58" s="1"/>
  <c r="CH31" i="58" s="1"/>
  <c r="BK21" i="58"/>
  <c r="BK26" i="58" s="1"/>
  <c r="BK31" i="58" s="1"/>
  <c r="AN21" i="58"/>
  <c r="AN26" i="58" s="1"/>
  <c r="AN31" i="58" s="1"/>
  <c r="AL21" i="58"/>
  <c r="AL26" i="58" s="1"/>
  <c r="AL31" i="58" s="1"/>
  <c r="AC21" i="58"/>
  <c r="AC26" i="58" s="1"/>
  <c r="AC31" i="58" s="1"/>
  <c r="Z21" i="58"/>
  <c r="Z26" i="58" s="1"/>
  <c r="Z31" i="58" s="1"/>
  <c r="O21" i="58"/>
  <c r="O26" i="58" s="1"/>
  <c r="O31" i="58" s="1"/>
  <c r="EY20" i="58"/>
  <c r="EX20" i="58"/>
  <c r="EW20" i="58"/>
  <c r="EZ20" i="58" s="1"/>
  <c r="EV20" i="58"/>
  <c r="ES20" i="58"/>
  <c r="ER20" i="58"/>
  <c r="EQ20" i="58"/>
  <c r="EN20" i="58"/>
  <c r="EH20" i="58"/>
  <c r="EB20" i="58"/>
  <c r="DV20" i="58"/>
  <c r="DP20" i="58"/>
  <c r="DJ20" i="58"/>
  <c r="DD20" i="58"/>
  <c r="CX20" i="58"/>
  <c r="CR20" i="58"/>
  <c r="CL20" i="58"/>
  <c r="CF20" i="58"/>
  <c r="BZ20" i="58"/>
  <c r="BT20" i="58"/>
  <c r="BN20" i="58"/>
  <c r="BH20" i="58"/>
  <c r="AY20" i="58"/>
  <c r="AX20" i="58"/>
  <c r="AV20" i="58"/>
  <c r="AP20" i="58"/>
  <c r="AJ20" i="58"/>
  <c r="AD20" i="58"/>
  <c r="X20" i="58"/>
  <c r="R20" i="58"/>
  <c r="L20" i="58"/>
  <c r="F20" i="58"/>
  <c r="EY19" i="58"/>
  <c r="EX19" i="58"/>
  <c r="EX14" i="58" s="1"/>
  <c r="EW19" i="58"/>
  <c r="EW14" i="58" s="1"/>
  <c r="EV19" i="58"/>
  <c r="EZ19" i="58" s="1"/>
  <c r="ES19" i="58"/>
  <c r="ER19" i="58"/>
  <c r="ER17" i="58" s="1"/>
  <c r="EQ19" i="58"/>
  <c r="EP19" i="58"/>
  <c r="EN19" i="58"/>
  <c r="EH19" i="58"/>
  <c r="EH14" i="58" s="1"/>
  <c r="EB19" i="58"/>
  <c r="DV19" i="58"/>
  <c r="DP19" i="58"/>
  <c r="DJ19" i="58"/>
  <c r="DD19" i="58"/>
  <c r="CX19" i="58"/>
  <c r="CX14" i="58" s="1"/>
  <c r="CR19" i="58"/>
  <c r="CL19" i="58"/>
  <c r="CL14" i="58" s="1"/>
  <c r="CF19" i="58"/>
  <c r="BZ19" i="58"/>
  <c r="BT19" i="58"/>
  <c r="BN19" i="58"/>
  <c r="BH19" i="58"/>
  <c r="BB19" i="58"/>
  <c r="AV19" i="58"/>
  <c r="AP19" i="58"/>
  <c r="AP14" i="58" s="1"/>
  <c r="AJ19" i="58"/>
  <c r="AD19" i="58"/>
  <c r="X19" i="58"/>
  <c r="R19" i="58"/>
  <c r="R14" i="58" s="1"/>
  <c r="K19" i="58"/>
  <c r="F19" i="58"/>
  <c r="EY18" i="58"/>
  <c r="EX18" i="58"/>
  <c r="EW18" i="58"/>
  <c r="EV18" i="58"/>
  <c r="ES18" i="58"/>
  <c r="ER18" i="58"/>
  <c r="EQ18" i="58"/>
  <c r="EQ17" i="58" s="1"/>
  <c r="EP18" i="58"/>
  <c r="EN18" i="58"/>
  <c r="EH18" i="58"/>
  <c r="EB18" i="58"/>
  <c r="EB14" i="58" s="1"/>
  <c r="DV18" i="58"/>
  <c r="DP18" i="58"/>
  <c r="DJ18" i="58"/>
  <c r="DD18" i="58"/>
  <c r="DD14" i="58" s="1"/>
  <c r="CX18" i="58"/>
  <c r="CR18" i="58"/>
  <c r="CL18" i="58"/>
  <c r="CF18" i="58"/>
  <c r="CF14" i="58" s="1"/>
  <c r="BZ18" i="58"/>
  <c r="BT18" i="58"/>
  <c r="BT14" i="58" s="1"/>
  <c r="BN18" i="58"/>
  <c r="BH18" i="58"/>
  <c r="BB18" i="58"/>
  <c r="AV18" i="58"/>
  <c r="AP18" i="58"/>
  <c r="AJ18" i="58"/>
  <c r="AD18" i="58"/>
  <c r="X18" i="58"/>
  <c r="X14" i="58" s="1"/>
  <c r="R18" i="58"/>
  <c r="L18" i="58"/>
  <c r="F18" i="58"/>
  <c r="ET18" i="58" s="1"/>
  <c r="EX17" i="58"/>
  <c r="EW17" i="58"/>
  <c r="EM17" i="58"/>
  <c r="EL17" i="58"/>
  <c r="EK17" i="58"/>
  <c r="EJ17" i="58"/>
  <c r="EG17" i="58"/>
  <c r="EF17" i="58"/>
  <c r="EE17" i="58"/>
  <c r="ED17" i="58"/>
  <c r="EH17" i="58" s="1"/>
  <c r="EA17" i="58"/>
  <c r="DZ17" i="58"/>
  <c r="EB17" i="58" s="1"/>
  <c r="DY17" i="58"/>
  <c r="DX17" i="58"/>
  <c r="DU17" i="58"/>
  <c r="DT17" i="58"/>
  <c r="DS17" i="58"/>
  <c r="DR17" i="58"/>
  <c r="DO17" i="58"/>
  <c r="DN17" i="58"/>
  <c r="DM17" i="58"/>
  <c r="DL17" i="58"/>
  <c r="DP17" i="58" s="1"/>
  <c r="DI17" i="58"/>
  <c r="DH17" i="58"/>
  <c r="DG17" i="58"/>
  <c r="DF17" i="58"/>
  <c r="DC17" i="58"/>
  <c r="DB17" i="58"/>
  <c r="DA17" i="58"/>
  <c r="CZ17" i="58"/>
  <c r="DD17" i="58" s="1"/>
  <c r="CW17" i="58"/>
  <c r="CV17" i="58"/>
  <c r="CX17" i="58" s="1"/>
  <c r="CU17" i="58"/>
  <c r="CT17" i="58"/>
  <c r="CQ17" i="58"/>
  <c r="CP17" i="58"/>
  <c r="CO17" i="58"/>
  <c r="CR17" i="58" s="1"/>
  <c r="CN17" i="58"/>
  <c r="CL17" i="58"/>
  <c r="CK17" i="58"/>
  <c r="CJ17" i="58"/>
  <c r="CI17" i="58"/>
  <c r="CH17" i="58"/>
  <c r="CE17" i="58"/>
  <c r="CD17" i="58"/>
  <c r="CC17" i="58"/>
  <c r="CF17" i="58" s="1"/>
  <c r="CB17" i="58"/>
  <c r="BY17" i="58"/>
  <c r="BX17" i="58"/>
  <c r="BW17" i="58"/>
  <c r="BV17" i="58"/>
  <c r="BZ17" i="58" s="1"/>
  <c r="BS17" i="58"/>
  <c r="BR17" i="58"/>
  <c r="BT17" i="58" s="1"/>
  <c r="BQ17" i="58"/>
  <c r="BP17" i="58"/>
  <c r="BM17" i="58"/>
  <c r="BL17" i="58"/>
  <c r="BK17" i="58"/>
  <c r="BJ17" i="58"/>
  <c r="BH17" i="58"/>
  <c r="BG17" i="58"/>
  <c r="BF17" i="58"/>
  <c r="BE17" i="58"/>
  <c r="BD17" i="58"/>
  <c r="BA17" i="58"/>
  <c r="AZ17" i="58"/>
  <c r="AY17" i="58"/>
  <c r="AY21" i="58" s="1"/>
  <c r="AY26" i="58" s="1"/>
  <c r="AY31" i="58" s="1"/>
  <c r="AU17" i="58"/>
  <c r="AT17" i="58"/>
  <c r="AS17" i="58"/>
  <c r="AR17" i="58"/>
  <c r="AV17" i="58" s="1"/>
  <c r="AP17" i="58"/>
  <c r="AO17" i="58"/>
  <c r="AN17" i="58"/>
  <c r="AM17" i="58"/>
  <c r="AL17" i="58"/>
  <c r="AI17" i="58"/>
  <c r="AH17" i="58"/>
  <c r="AG17" i="58"/>
  <c r="AJ17" i="58" s="1"/>
  <c r="AF17" i="58"/>
  <c r="AC17" i="58"/>
  <c r="AB17" i="58"/>
  <c r="AA17" i="58"/>
  <c r="Z17" i="58"/>
  <c r="W17" i="58"/>
  <c r="V17" i="58"/>
  <c r="U17" i="58"/>
  <c r="T17" i="58"/>
  <c r="X17" i="58" s="1"/>
  <c r="Q17" i="58"/>
  <c r="P17" i="58"/>
  <c r="O17" i="58"/>
  <c r="N17" i="58"/>
  <c r="R17" i="58" s="1"/>
  <c r="J17" i="58"/>
  <c r="I17" i="58"/>
  <c r="I21" i="58" s="1"/>
  <c r="I26" i="58" s="1"/>
  <c r="I31" i="58" s="1"/>
  <c r="H17" i="58"/>
  <c r="E17" i="58"/>
  <c r="D17" i="58"/>
  <c r="C17" i="58"/>
  <c r="F17" i="58" s="1"/>
  <c r="B17" i="58"/>
  <c r="EM16" i="58"/>
  <c r="EL16" i="58"/>
  <c r="EK16" i="58"/>
  <c r="EJ16" i="58"/>
  <c r="EG16" i="58"/>
  <c r="EF16" i="58"/>
  <c r="EE16" i="58"/>
  <c r="ED16" i="58"/>
  <c r="EA16" i="58"/>
  <c r="DZ16" i="58"/>
  <c r="DY16" i="58"/>
  <c r="DX16" i="58"/>
  <c r="DV16" i="58"/>
  <c r="DU16" i="58"/>
  <c r="DT16" i="58"/>
  <c r="DS16" i="58"/>
  <c r="DR16" i="58"/>
  <c r="DO16" i="58"/>
  <c r="DN16" i="58"/>
  <c r="DM16" i="58"/>
  <c r="DL16" i="58"/>
  <c r="DI16" i="58"/>
  <c r="DH16" i="58"/>
  <c r="DG16" i="58"/>
  <c r="DF16" i="58"/>
  <c r="DD16" i="58"/>
  <c r="DC16" i="58"/>
  <c r="DB16" i="58"/>
  <c r="DA16" i="58"/>
  <c r="CZ16" i="58"/>
  <c r="CW16" i="58"/>
  <c r="CV16" i="58"/>
  <c r="CU16" i="58"/>
  <c r="CT16" i="58"/>
  <c r="CQ16" i="58"/>
  <c r="CP16" i="58"/>
  <c r="CO16" i="58"/>
  <c r="CN16" i="58"/>
  <c r="CK16" i="58"/>
  <c r="CJ16" i="58"/>
  <c r="CI16" i="58"/>
  <c r="CH16" i="58"/>
  <c r="CF16" i="58"/>
  <c r="CE16" i="58"/>
  <c r="CD16" i="58"/>
  <c r="CC16" i="58"/>
  <c r="CB16" i="58"/>
  <c r="BY16" i="58"/>
  <c r="BX16" i="58"/>
  <c r="BW16" i="58"/>
  <c r="BV16" i="58"/>
  <c r="BS16" i="58"/>
  <c r="BR16" i="58"/>
  <c r="BQ16" i="58"/>
  <c r="BP16" i="58"/>
  <c r="BM16" i="58"/>
  <c r="BL16" i="58"/>
  <c r="BK16" i="58"/>
  <c r="BJ16" i="58"/>
  <c r="BG16" i="58"/>
  <c r="BF16" i="58"/>
  <c r="BE16" i="58"/>
  <c r="BD16" i="58"/>
  <c r="BA16" i="58"/>
  <c r="AZ16" i="58"/>
  <c r="AY16" i="58"/>
  <c r="AX16" i="58"/>
  <c r="AU16" i="58"/>
  <c r="AT16" i="58"/>
  <c r="AS16" i="58"/>
  <c r="AR16" i="58"/>
  <c r="AO16" i="58"/>
  <c r="AN16" i="58"/>
  <c r="AM16" i="58"/>
  <c r="AL16" i="58"/>
  <c r="AI16" i="58"/>
  <c r="AH16" i="58"/>
  <c r="AG16" i="58"/>
  <c r="AF16" i="58"/>
  <c r="AC16" i="58"/>
  <c r="AB16" i="58"/>
  <c r="AA16" i="58"/>
  <c r="Z16" i="58"/>
  <c r="W16" i="58"/>
  <c r="V16" i="58"/>
  <c r="U16" i="58"/>
  <c r="T16" i="58"/>
  <c r="Q16" i="58"/>
  <c r="P16" i="58"/>
  <c r="O16" i="58"/>
  <c r="J16" i="58"/>
  <c r="I16" i="58"/>
  <c r="H16" i="58"/>
  <c r="E16" i="58"/>
  <c r="D16" i="58"/>
  <c r="C16" i="58"/>
  <c r="EY15" i="58"/>
  <c r="EX15" i="58"/>
  <c r="EX10" i="58" s="1"/>
  <c r="EW15" i="58"/>
  <c r="EV15" i="58"/>
  <c r="ES15" i="58"/>
  <c r="ES10" i="58" s="1"/>
  <c r="ER15" i="58"/>
  <c r="EN15" i="58"/>
  <c r="EH15" i="58"/>
  <c r="EB15" i="58"/>
  <c r="DV15" i="58"/>
  <c r="DP15" i="58"/>
  <c r="DJ15" i="58"/>
  <c r="DD15" i="58"/>
  <c r="CX15" i="58"/>
  <c r="CR15" i="58"/>
  <c r="CL15" i="58"/>
  <c r="CF15" i="58"/>
  <c r="BZ15" i="58"/>
  <c r="BT15" i="58"/>
  <c r="BN15" i="58"/>
  <c r="BH15" i="58"/>
  <c r="BB15" i="58"/>
  <c r="AV15" i="58"/>
  <c r="AP15" i="58"/>
  <c r="AJ15" i="58"/>
  <c r="AD15" i="58"/>
  <c r="X15" i="58"/>
  <c r="R15" i="58"/>
  <c r="N15" i="58"/>
  <c r="EP15" i="58" s="1"/>
  <c r="K15" i="58"/>
  <c r="L15" i="58" s="1"/>
  <c r="F15" i="58"/>
  <c r="C15" i="58"/>
  <c r="EQ15" i="58" s="1"/>
  <c r="B15" i="58"/>
  <c r="EN14" i="58"/>
  <c r="EM14" i="58"/>
  <c r="EL14" i="58"/>
  <c r="EK14" i="58"/>
  <c r="EJ14" i="58"/>
  <c r="EG14" i="58"/>
  <c r="EF14" i="58"/>
  <c r="EE14" i="58"/>
  <c r="ED14" i="58"/>
  <c r="EA14" i="58"/>
  <c r="DZ14" i="58"/>
  <c r="DY14" i="58"/>
  <c r="DX14" i="58"/>
  <c r="DV14" i="58"/>
  <c r="DU14" i="58"/>
  <c r="DT14" i="58"/>
  <c r="DS14" i="58"/>
  <c r="DR14" i="58"/>
  <c r="DP14" i="58"/>
  <c r="DO14" i="58"/>
  <c r="DN14" i="58"/>
  <c r="DM14" i="58"/>
  <c r="DL14" i="58"/>
  <c r="DJ14" i="58"/>
  <c r="DI14" i="58"/>
  <c r="DH14" i="58"/>
  <c r="DG14" i="58"/>
  <c r="DF14" i="58"/>
  <c r="DC14" i="58"/>
  <c r="DB14" i="58"/>
  <c r="DA14" i="58"/>
  <c r="CZ14" i="58"/>
  <c r="CW14" i="58"/>
  <c r="CV14" i="58"/>
  <c r="CU14" i="58"/>
  <c r="CT14" i="58"/>
  <c r="CR14" i="58"/>
  <c r="CQ14" i="58"/>
  <c r="CP14" i="58"/>
  <c r="CO14" i="58"/>
  <c r="CN14" i="58"/>
  <c r="CK14" i="58"/>
  <c r="CJ14" i="58"/>
  <c r="CI14" i="58"/>
  <c r="CH14" i="58"/>
  <c r="CE14" i="58"/>
  <c r="CD14" i="58"/>
  <c r="CC14" i="58"/>
  <c r="CB14" i="58"/>
  <c r="BZ14" i="58"/>
  <c r="BY14" i="58"/>
  <c r="BX14" i="58"/>
  <c r="BW14" i="58"/>
  <c r="BV14" i="58"/>
  <c r="BS14" i="58"/>
  <c r="BR14" i="58"/>
  <c r="BQ14" i="58"/>
  <c r="BP14" i="58"/>
  <c r="BN14" i="58"/>
  <c r="BM14" i="58"/>
  <c r="BL14" i="58"/>
  <c r="BK14" i="58"/>
  <c r="BJ14" i="58"/>
  <c r="BG14" i="58"/>
  <c r="BF14" i="58"/>
  <c r="BE14" i="58"/>
  <c r="BD14" i="58"/>
  <c r="BA14" i="58"/>
  <c r="AZ14" i="58"/>
  <c r="AY14" i="58"/>
  <c r="AX14" i="58"/>
  <c r="AV14" i="58"/>
  <c r="AU14" i="58"/>
  <c r="AT14" i="58"/>
  <c r="AS14" i="58"/>
  <c r="AR14" i="58"/>
  <c r="AO14" i="58"/>
  <c r="AN14" i="58"/>
  <c r="AM14" i="58"/>
  <c r="AL14" i="58"/>
  <c r="AI14" i="58"/>
  <c r="AH14" i="58"/>
  <c r="AG14" i="58"/>
  <c r="AF14" i="58"/>
  <c r="AC14" i="58"/>
  <c r="AB14" i="58"/>
  <c r="AA14" i="58"/>
  <c r="Z14" i="58"/>
  <c r="W14" i="58"/>
  <c r="V14" i="58"/>
  <c r="U14" i="58"/>
  <c r="T14" i="58"/>
  <c r="Q14" i="58"/>
  <c r="P14" i="58"/>
  <c r="O14" i="58"/>
  <c r="N14" i="58"/>
  <c r="K14" i="58"/>
  <c r="J14" i="58"/>
  <c r="I14" i="58"/>
  <c r="H14" i="58"/>
  <c r="E14" i="58"/>
  <c r="D14" i="58"/>
  <c r="C14" i="58"/>
  <c r="B14" i="58"/>
  <c r="EX13" i="58"/>
  <c r="EW13" i="58"/>
  <c r="EQ13" i="58"/>
  <c r="EN13" i="58"/>
  <c r="EM13" i="58"/>
  <c r="EL13" i="58"/>
  <c r="EK13" i="58"/>
  <c r="EJ13" i="58"/>
  <c r="EH13" i="58"/>
  <c r="EG13" i="58"/>
  <c r="EF13" i="58"/>
  <c r="EE13" i="58"/>
  <c r="ED13" i="58"/>
  <c r="EB13" i="58"/>
  <c r="EA13" i="58"/>
  <c r="DZ13" i="58"/>
  <c r="DY13" i="58"/>
  <c r="DX13" i="58"/>
  <c r="DU13" i="58"/>
  <c r="DT13" i="58"/>
  <c r="DS13" i="58"/>
  <c r="DR13" i="58"/>
  <c r="DO13" i="58"/>
  <c r="DN13" i="58"/>
  <c r="DM13" i="58"/>
  <c r="DL13" i="58"/>
  <c r="DI13" i="58"/>
  <c r="DH13" i="58"/>
  <c r="DG13" i="58"/>
  <c r="DF13" i="58"/>
  <c r="DC13" i="58"/>
  <c r="DB13" i="58"/>
  <c r="DA13" i="58"/>
  <c r="CZ13" i="58"/>
  <c r="CW13" i="58"/>
  <c r="CV13" i="58"/>
  <c r="CU13" i="58"/>
  <c r="CT13" i="58"/>
  <c r="CQ13" i="58"/>
  <c r="CP13" i="58"/>
  <c r="CO13" i="58"/>
  <c r="CN13" i="58"/>
  <c r="CK13" i="58"/>
  <c r="CJ13" i="58"/>
  <c r="CI13" i="58"/>
  <c r="CH13" i="58"/>
  <c r="CE13" i="58"/>
  <c r="CD13" i="58"/>
  <c r="CC13" i="58"/>
  <c r="CB13" i="58"/>
  <c r="BY13" i="58"/>
  <c r="BX13" i="58"/>
  <c r="BW13" i="58"/>
  <c r="BV13" i="58"/>
  <c r="BS13" i="58"/>
  <c r="BR13" i="58"/>
  <c r="BQ13" i="58"/>
  <c r="BP13" i="58"/>
  <c r="BM13" i="58"/>
  <c r="BL13" i="58"/>
  <c r="BK13" i="58"/>
  <c r="BJ13" i="58"/>
  <c r="BH13" i="58"/>
  <c r="BG13" i="58"/>
  <c r="BF13" i="58"/>
  <c r="BE13" i="58"/>
  <c r="BD13" i="58"/>
  <c r="BA13" i="58"/>
  <c r="AZ13" i="58"/>
  <c r="AY13" i="58"/>
  <c r="AX13" i="58"/>
  <c r="AV13" i="58"/>
  <c r="AU13" i="58"/>
  <c r="AT13" i="58"/>
  <c r="AS13" i="58"/>
  <c r="AR13" i="58"/>
  <c r="AO13" i="58"/>
  <c r="AN13" i="58"/>
  <c r="AM13" i="58"/>
  <c r="AL13" i="58"/>
  <c r="AJ13" i="58"/>
  <c r="AI13" i="58"/>
  <c r="AH13" i="58"/>
  <c r="AG13" i="58"/>
  <c r="AF13" i="58"/>
  <c r="AC13" i="58"/>
  <c r="AB13" i="58"/>
  <c r="AA13" i="58"/>
  <c r="Z13" i="58"/>
  <c r="X13" i="58"/>
  <c r="W13" i="58"/>
  <c r="V13" i="58"/>
  <c r="U13" i="58"/>
  <c r="T13" i="58"/>
  <c r="Q13" i="58"/>
  <c r="P13" i="58"/>
  <c r="O13" i="58"/>
  <c r="K13" i="58"/>
  <c r="J13" i="58"/>
  <c r="I13" i="58"/>
  <c r="H13" i="58"/>
  <c r="E13" i="58"/>
  <c r="D13" i="58"/>
  <c r="EZ12" i="58"/>
  <c r="EY12" i="58"/>
  <c r="EX12" i="58"/>
  <c r="EW12" i="58"/>
  <c r="EV12" i="58"/>
  <c r="EV10" i="58" s="1"/>
  <c r="ET12" i="58"/>
  <c r="ES12" i="58"/>
  <c r="ER12" i="58"/>
  <c r="EQ12" i="58"/>
  <c r="EQ14" i="58" s="1"/>
  <c r="EP12" i="58"/>
  <c r="EN12" i="58"/>
  <c r="EH12" i="58"/>
  <c r="EB12" i="58"/>
  <c r="DV12" i="58"/>
  <c r="DP12" i="58"/>
  <c r="DJ12" i="58"/>
  <c r="DD12" i="58"/>
  <c r="CX12" i="58"/>
  <c r="CR12" i="58"/>
  <c r="CL12" i="58"/>
  <c r="CF12" i="58"/>
  <c r="BZ12" i="58"/>
  <c r="BT12" i="58"/>
  <c r="BN12" i="58"/>
  <c r="BH12" i="58"/>
  <c r="BH14" i="58" s="1"/>
  <c r="BB12" i="58"/>
  <c r="AV12" i="58"/>
  <c r="AP12" i="58"/>
  <c r="AJ12" i="58"/>
  <c r="AJ14" i="58" s="1"/>
  <c r="AD12" i="58"/>
  <c r="AD14" i="58" s="1"/>
  <c r="X12" i="58"/>
  <c r="R12" i="58"/>
  <c r="L12" i="58"/>
  <c r="F12" i="58"/>
  <c r="F14" i="58" s="1"/>
  <c r="C12" i="58"/>
  <c r="B12" i="58"/>
  <c r="EK11" i="58"/>
  <c r="EJ11" i="58"/>
  <c r="EF11" i="58"/>
  <c r="DZ11" i="58"/>
  <c r="DX11" i="58"/>
  <c r="DS11" i="58"/>
  <c r="DM11" i="58"/>
  <c r="DH11" i="58"/>
  <c r="DC11" i="58"/>
  <c r="CW11" i="58"/>
  <c r="CQ11" i="58"/>
  <c r="CO11" i="58"/>
  <c r="CN11" i="58"/>
  <c r="CH11" i="58"/>
  <c r="CD11" i="58"/>
  <c r="BW11" i="58"/>
  <c r="BV11" i="58"/>
  <c r="BQ11" i="58"/>
  <c r="BP11" i="58"/>
  <c r="BL11" i="58"/>
  <c r="BK11" i="58"/>
  <c r="BG11" i="58"/>
  <c r="BA11" i="58"/>
  <c r="AR11" i="58"/>
  <c r="AN11" i="58"/>
  <c r="AH11" i="58"/>
  <c r="AC11" i="58"/>
  <c r="T11" i="58"/>
  <c r="N11" i="58"/>
  <c r="D11" i="58"/>
  <c r="EY10" i="58"/>
  <c r="EW10" i="58"/>
  <c r="EW21" i="58" s="1"/>
  <c r="EW26" i="58" s="1"/>
  <c r="EW31" i="58" s="1"/>
  <c r="ER10" i="58"/>
  <c r="ER21" i="58" s="1"/>
  <c r="ER26" i="58" s="1"/>
  <c r="ER31" i="58" s="1"/>
  <c r="EQ10" i="58"/>
  <c r="EQ21" i="58" s="1"/>
  <c r="EQ26" i="58" s="1"/>
  <c r="EQ31" i="58" s="1"/>
  <c r="EP10" i="58"/>
  <c r="EM10" i="58"/>
  <c r="EM21" i="58" s="1"/>
  <c r="EM26" i="58" s="1"/>
  <c r="EM31" i="58" s="1"/>
  <c r="EL10" i="58"/>
  <c r="EL21" i="58" s="1"/>
  <c r="EL26" i="58" s="1"/>
  <c r="EL31" i="58" s="1"/>
  <c r="EK10" i="58"/>
  <c r="EK21" i="58" s="1"/>
  <c r="EK26" i="58" s="1"/>
  <c r="EK31" i="58" s="1"/>
  <c r="EJ10" i="58"/>
  <c r="EG10" i="58"/>
  <c r="EG21" i="58" s="1"/>
  <c r="EG26" i="58" s="1"/>
  <c r="EG31" i="58" s="1"/>
  <c r="EF10" i="58"/>
  <c r="EF21" i="58" s="1"/>
  <c r="EF26" i="58" s="1"/>
  <c r="EF31" i="58" s="1"/>
  <c r="EE10" i="58"/>
  <c r="EE21" i="58" s="1"/>
  <c r="EE26" i="58" s="1"/>
  <c r="EE31" i="58" s="1"/>
  <c r="ED10" i="58"/>
  <c r="EB10" i="58"/>
  <c r="EA10" i="58"/>
  <c r="EA21" i="58" s="1"/>
  <c r="EA26" i="58" s="1"/>
  <c r="EA31" i="58" s="1"/>
  <c r="DZ10" i="58"/>
  <c r="DY10" i="58"/>
  <c r="DY21" i="58" s="1"/>
  <c r="DY26" i="58" s="1"/>
  <c r="DY31" i="58" s="1"/>
  <c r="DX10" i="58"/>
  <c r="DX21" i="58" s="1"/>
  <c r="DX26" i="58" s="1"/>
  <c r="DX31" i="58" s="1"/>
  <c r="DV10" i="58"/>
  <c r="DU10" i="58"/>
  <c r="DT10" i="58"/>
  <c r="DT21" i="58" s="1"/>
  <c r="DT26" i="58" s="1"/>
  <c r="DT31" i="58" s="1"/>
  <c r="DS10" i="58"/>
  <c r="DS21" i="58" s="1"/>
  <c r="DS26" i="58" s="1"/>
  <c r="DS31" i="58" s="1"/>
  <c r="DR10" i="58"/>
  <c r="DR21" i="58" s="1"/>
  <c r="DR26" i="58" s="1"/>
  <c r="DR31" i="58" s="1"/>
  <c r="DO10" i="58"/>
  <c r="DN10" i="58"/>
  <c r="DM10" i="58"/>
  <c r="DL10" i="58"/>
  <c r="DL21" i="58" s="1"/>
  <c r="DL26" i="58" s="1"/>
  <c r="DL31" i="58" s="1"/>
  <c r="DI10" i="58"/>
  <c r="DI21" i="58" s="1"/>
  <c r="DI26" i="58" s="1"/>
  <c r="DI31" i="58" s="1"/>
  <c r="DH10" i="58"/>
  <c r="DG10" i="58"/>
  <c r="DG21" i="58" s="1"/>
  <c r="DG26" i="58" s="1"/>
  <c r="DG31" i="58" s="1"/>
  <c r="DF10" i="58"/>
  <c r="DC10" i="58"/>
  <c r="DC21" i="58" s="1"/>
  <c r="DC26" i="58" s="1"/>
  <c r="DC31" i="58" s="1"/>
  <c r="DB10" i="58"/>
  <c r="DA10" i="58"/>
  <c r="DA21" i="58" s="1"/>
  <c r="DA26" i="58" s="1"/>
  <c r="DA31" i="58" s="1"/>
  <c r="CZ10" i="58"/>
  <c r="CZ21" i="58" s="1"/>
  <c r="CZ26" i="58" s="1"/>
  <c r="CZ31" i="58" s="1"/>
  <c r="CW10" i="58"/>
  <c r="CW21" i="58" s="1"/>
  <c r="CW26" i="58" s="1"/>
  <c r="CW31" i="58" s="1"/>
  <c r="CV10" i="58"/>
  <c r="CV21" i="58" s="1"/>
  <c r="CV26" i="58" s="1"/>
  <c r="CV31" i="58" s="1"/>
  <c r="CU10" i="58"/>
  <c r="CU21" i="58" s="1"/>
  <c r="CU26" i="58" s="1"/>
  <c r="CU31" i="58" s="1"/>
  <c r="CT10" i="58"/>
  <c r="CT21" i="58" s="1"/>
  <c r="CT26" i="58" s="1"/>
  <c r="CT31" i="58" s="1"/>
  <c r="CQ10" i="58"/>
  <c r="CP10" i="58"/>
  <c r="CP21" i="58" s="1"/>
  <c r="CP26" i="58" s="1"/>
  <c r="CP31" i="58" s="1"/>
  <c r="CO10" i="58"/>
  <c r="CO21" i="58" s="1"/>
  <c r="CO26" i="58" s="1"/>
  <c r="CO31" i="58" s="1"/>
  <c r="CN10" i="58"/>
  <c r="CL10" i="58"/>
  <c r="CL21" i="58" s="1"/>
  <c r="CL26" i="58" s="1"/>
  <c r="CL31" i="58" s="1"/>
  <c r="CK10" i="58"/>
  <c r="CK21" i="58" s="1"/>
  <c r="CK26" i="58" s="1"/>
  <c r="CK31" i="58" s="1"/>
  <c r="CJ10" i="58"/>
  <c r="CJ21" i="58" s="1"/>
  <c r="CJ26" i="58" s="1"/>
  <c r="CJ31" i="58" s="1"/>
  <c r="CI10" i="58"/>
  <c r="CI21" i="58" s="1"/>
  <c r="CI26" i="58" s="1"/>
  <c r="CI31" i="58" s="1"/>
  <c r="CH10" i="58"/>
  <c r="CE10" i="58"/>
  <c r="CE21" i="58" s="1"/>
  <c r="CE26" i="58" s="1"/>
  <c r="CE31" i="58" s="1"/>
  <c r="CD10" i="58"/>
  <c r="CD21" i="58" s="1"/>
  <c r="CD26" i="58" s="1"/>
  <c r="CD31" i="58" s="1"/>
  <c r="CC10" i="58"/>
  <c r="CF10" i="58" s="1"/>
  <c r="CF21" i="58" s="1"/>
  <c r="CF26" i="58" s="1"/>
  <c r="CF31" i="58" s="1"/>
  <c r="CB10" i="58"/>
  <c r="CB21" i="58" s="1"/>
  <c r="CB26" i="58" s="1"/>
  <c r="CB31" i="58" s="1"/>
  <c r="BY10" i="58"/>
  <c r="BY21" i="58" s="1"/>
  <c r="BY26" i="58" s="1"/>
  <c r="BY31" i="58" s="1"/>
  <c r="BX10" i="58"/>
  <c r="BX21" i="58" s="1"/>
  <c r="BX26" i="58" s="1"/>
  <c r="BX31" i="58" s="1"/>
  <c r="BW10" i="58"/>
  <c r="BW21" i="58" s="1"/>
  <c r="BW26" i="58" s="1"/>
  <c r="BW31" i="58" s="1"/>
  <c r="BV10" i="58"/>
  <c r="BZ10" i="58" s="1"/>
  <c r="BZ21" i="58" s="1"/>
  <c r="BZ26" i="58" s="1"/>
  <c r="BZ31" i="58" s="1"/>
  <c r="BS10" i="58"/>
  <c r="BS21" i="58" s="1"/>
  <c r="BS26" i="58" s="1"/>
  <c r="BS31" i="58" s="1"/>
  <c r="BR10" i="58"/>
  <c r="BR21" i="58" s="1"/>
  <c r="BR26" i="58" s="1"/>
  <c r="BR31" i="58" s="1"/>
  <c r="BQ10" i="58"/>
  <c r="BP10" i="58"/>
  <c r="BP21" i="58" s="1"/>
  <c r="BP26" i="58" s="1"/>
  <c r="BP31" i="58" s="1"/>
  <c r="BM10" i="58"/>
  <c r="BM21" i="58" s="1"/>
  <c r="BM26" i="58" s="1"/>
  <c r="BM31" i="58" s="1"/>
  <c r="BL10" i="58"/>
  <c r="BL21" i="58" s="1"/>
  <c r="BL26" i="58" s="1"/>
  <c r="BL31" i="58" s="1"/>
  <c r="BK10" i="58"/>
  <c r="BJ10" i="58"/>
  <c r="BN10" i="58" s="1"/>
  <c r="BG10" i="58"/>
  <c r="BG21" i="58" s="1"/>
  <c r="BG26" i="58" s="1"/>
  <c r="BG31" i="58" s="1"/>
  <c r="BF10" i="58"/>
  <c r="BF21" i="58" s="1"/>
  <c r="BF26" i="58" s="1"/>
  <c r="BF31" i="58" s="1"/>
  <c r="BE10" i="58"/>
  <c r="BE21" i="58" s="1"/>
  <c r="BD10" i="58"/>
  <c r="BD21" i="58" s="1"/>
  <c r="BD26" i="58" s="1"/>
  <c r="BD31" i="58" s="1"/>
  <c r="BA10" i="58"/>
  <c r="BA21" i="58" s="1"/>
  <c r="BA26" i="58" s="1"/>
  <c r="BA31" i="58" s="1"/>
  <c r="AZ10" i="58"/>
  <c r="AZ21" i="58" s="1"/>
  <c r="AZ26" i="58" s="1"/>
  <c r="AZ31" i="58" s="1"/>
  <c r="AY10" i="58"/>
  <c r="AX10" i="58"/>
  <c r="AU10" i="58"/>
  <c r="AU21" i="58" s="1"/>
  <c r="AU26" i="58" s="1"/>
  <c r="AU31" i="58" s="1"/>
  <c r="AT10" i="58"/>
  <c r="AT21" i="58" s="1"/>
  <c r="AT26" i="58" s="1"/>
  <c r="AT31" i="58" s="1"/>
  <c r="AS10" i="58"/>
  <c r="AS21" i="58" s="1"/>
  <c r="AS26" i="58" s="1"/>
  <c r="AS31" i="58" s="1"/>
  <c r="AR10" i="58"/>
  <c r="AR21" i="58" s="1"/>
  <c r="AR26" i="58" s="1"/>
  <c r="AR31" i="58" s="1"/>
  <c r="AP10" i="58"/>
  <c r="AP21" i="58" s="1"/>
  <c r="AP26" i="58" s="1"/>
  <c r="AP31" i="58" s="1"/>
  <c r="AL35" i="58" s="1"/>
  <c r="AO10" i="58"/>
  <c r="AO21" i="58" s="1"/>
  <c r="AO26" i="58" s="1"/>
  <c r="AO31" i="58" s="1"/>
  <c r="AN10" i="58"/>
  <c r="AM10" i="58"/>
  <c r="AM21" i="58" s="1"/>
  <c r="AM26" i="58" s="1"/>
  <c r="AM31" i="58" s="1"/>
  <c r="AL10" i="58"/>
  <c r="AI10" i="58"/>
  <c r="AI21" i="58" s="1"/>
  <c r="AI26" i="58" s="1"/>
  <c r="AI31" i="58" s="1"/>
  <c r="AH10" i="58"/>
  <c r="AH21" i="58" s="1"/>
  <c r="AH26" i="58" s="1"/>
  <c r="AH31" i="58" s="1"/>
  <c r="AG10" i="58"/>
  <c r="AG21" i="58" s="1"/>
  <c r="AG26" i="58" s="1"/>
  <c r="AG31" i="58" s="1"/>
  <c r="AF10" i="58"/>
  <c r="AF21" i="58" s="1"/>
  <c r="AF26" i="58" s="1"/>
  <c r="AF31" i="58" s="1"/>
  <c r="AC10" i="58"/>
  <c r="AB10" i="58"/>
  <c r="AB21" i="58" s="1"/>
  <c r="AB26" i="58" s="1"/>
  <c r="AB31" i="58" s="1"/>
  <c r="AA10" i="58"/>
  <c r="AA21" i="58" s="1"/>
  <c r="AA26" i="58" s="1"/>
  <c r="AA31" i="58" s="1"/>
  <c r="Z10" i="58"/>
  <c r="AD10" i="58" s="1"/>
  <c r="W10" i="58"/>
  <c r="W21" i="58" s="1"/>
  <c r="W26" i="58" s="1"/>
  <c r="W31" i="58" s="1"/>
  <c r="V10" i="58"/>
  <c r="V21" i="58" s="1"/>
  <c r="V26" i="58" s="1"/>
  <c r="V31" i="58" s="1"/>
  <c r="U10" i="58"/>
  <c r="U21" i="58" s="1"/>
  <c r="U26" i="58" s="1"/>
  <c r="U31" i="58" s="1"/>
  <c r="T10" i="58"/>
  <c r="Q10" i="58"/>
  <c r="Q21" i="58" s="1"/>
  <c r="Q26" i="58" s="1"/>
  <c r="Q31" i="58" s="1"/>
  <c r="P10" i="58"/>
  <c r="P21" i="58" s="1"/>
  <c r="P26" i="58" s="1"/>
  <c r="P31" i="58" s="1"/>
  <c r="O10" i="58"/>
  <c r="N10" i="58"/>
  <c r="K10" i="58"/>
  <c r="J10" i="58"/>
  <c r="J21" i="58" s="1"/>
  <c r="J26" i="58" s="1"/>
  <c r="J31" i="58" s="1"/>
  <c r="I10" i="58"/>
  <c r="H10" i="58"/>
  <c r="H21" i="58" s="1"/>
  <c r="H26" i="58" s="1"/>
  <c r="H31" i="58" s="1"/>
  <c r="F10" i="58"/>
  <c r="F21" i="58" s="1"/>
  <c r="F26" i="58" s="1"/>
  <c r="F31" i="58" s="1"/>
  <c r="F37" i="58" s="1"/>
  <c r="E10" i="58"/>
  <c r="E21" i="58" s="1"/>
  <c r="E26" i="58" s="1"/>
  <c r="E31" i="58" s="1"/>
  <c r="D10" i="58"/>
  <c r="D21" i="58" s="1"/>
  <c r="D26" i="58" s="1"/>
  <c r="D31" i="58" s="1"/>
  <c r="C10" i="58"/>
  <c r="C21" i="58" s="1"/>
  <c r="C26" i="58" s="1"/>
  <c r="C31" i="58" s="1"/>
  <c r="B10" i="58"/>
  <c r="B21" i="58" s="1"/>
  <c r="B26" i="58" s="1"/>
  <c r="B31" i="58" s="1"/>
  <c r="EX9" i="58"/>
  <c r="EX16" i="58" s="1"/>
  <c r="EW9" i="58"/>
  <c r="EW16" i="58" s="1"/>
  <c r="EV9" i="58"/>
  <c r="EV16" i="58" s="1"/>
  <c r="ES9" i="58"/>
  <c r="ES16" i="58" s="1"/>
  <c r="ER9" i="58"/>
  <c r="ER16" i="58" s="1"/>
  <c r="EN9" i="58"/>
  <c r="EN16" i="58" s="1"/>
  <c r="EH9" i="58"/>
  <c r="EH16" i="58" s="1"/>
  <c r="EB9" i="58"/>
  <c r="EB16" i="58" s="1"/>
  <c r="DV9" i="58"/>
  <c r="DP9" i="58"/>
  <c r="DP16" i="58" s="1"/>
  <c r="DJ9" i="58"/>
  <c r="DJ16" i="58" s="1"/>
  <c r="DD9" i="58"/>
  <c r="CX9" i="58"/>
  <c r="CX16" i="58" s="1"/>
  <c r="CR9" i="58"/>
  <c r="CR16" i="58" s="1"/>
  <c r="CL9" i="58"/>
  <c r="CL16" i="58" s="1"/>
  <c r="CF9" i="58"/>
  <c r="BZ9" i="58"/>
  <c r="BZ16" i="58" s="1"/>
  <c r="BT9" i="58"/>
  <c r="BT16" i="58" s="1"/>
  <c r="BN9" i="58"/>
  <c r="BN16" i="58" s="1"/>
  <c r="BH9" i="58"/>
  <c r="BH16" i="58" s="1"/>
  <c r="BB9" i="58"/>
  <c r="BB16" i="58" s="1"/>
  <c r="AV9" i="58"/>
  <c r="AV16" i="58" s="1"/>
  <c r="AP9" i="58"/>
  <c r="AP16" i="58" s="1"/>
  <c r="AJ9" i="58"/>
  <c r="AJ16" i="58" s="1"/>
  <c r="AD9" i="58"/>
  <c r="AD16" i="58" s="1"/>
  <c r="X9" i="58"/>
  <c r="X16" i="58" s="1"/>
  <c r="R9" i="58"/>
  <c r="R16" i="58" s="1"/>
  <c r="N9" i="58"/>
  <c r="N16" i="58" s="1"/>
  <c r="K9" i="58"/>
  <c r="C9" i="58"/>
  <c r="EQ9" i="58" s="1"/>
  <c r="EQ16" i="58" s="1"/>
  <c r="B9" i="58"/>
  <c r="F9" i="58" s="1"/>
  <c r="F16" i="58" s="1"/>
  <c r="EY8" i="58"/>
  <c r="EX8" i="58"/>
  <c r="EW8" i="58"/>
  <c r="EV8" i="58"/>
  <c r="EZ8" i="58" s="1"/>
  <c r="EZ13" i="58" s="1"/>
  <c r="ES8" i="58"/>
  <c r="ES13" i="58" s="1"/>
  <c r="ER8" i="58"/>
  <c r="ER13" i="58" s="1"/>
  <c r="EQ8" i="58"/>
  <c r="EP8" i="58"/>
  <c r="EN8" i="58"/>
  <c r="EH8" i="58"/>
  <c r="EB8" i="58"/>
  <c r="DV8" i="58"/>
  <c r="DV13" i="58" s="1"/>
  <c r="DP8" i="58"/>
  <c r="DP13" i="58" s="1"/>
  <c r="DJ8" i="58"/>
  <c r="DJ13" i="58" s="1"/>
  <c r="DD8" i="58"/>
  <c r="DD13" i="58" s="1"/>
  <c r="CX8" i="58"/>
  <c r="CX13" i="58" s="1"/>
  <c r="CR8" i="58"/>
  <c r="CR13" i="58" s="1"/>
  <c r="CL8" i="58"/>
  <c r="CL13" i="58" s="1"/>
  <c r="CF8" i="58"/>
  <c r="CF13" i="58" s="1"/>
  <c r="BZ8" i="58"/>
  <c r="BZ13" i="58" s="1"/>
  <c r="BT8" i="58"/>
  <c r="BT13" i="58" s="1"/>
  <c r="BN8" i="58"/>
  <c r="BN13" i="58" s="1"/>
  <c r="BH8" i="58"/>
  <c r="BB8" i="58"/>
  <c r="BB13" i="58" s="1"/>
  <c r="AV8" i="58"/>
  <c r="AP8" i="58"/>
  <c r="AP13" i="58" s="1"/>
  <c r="AJ8" i="58"/>
  <c r="AD8" i="58"/>
  <c r="X8" i="58"/>
  <c r="R8" i="58"/>
  <c r="R13" i="58" s="1"/>
  <c r="N8" i="58"/>
  <c r="N13" i="58" s="1"/>
  <c r="L8" i="58"/>
  <c r="L13" i="58" s="1"/>
  <c r="C8" i="58"/>
  <c r="C13" i="58" s="1"/>
  <c r="B8" i="58"/>
  <c r="EW7" i="58"/>
  <c r="EW11" i="58" s="1"/>
  <c r="EV7" i="58"/>
  <c r="EQ7" i="58"/>
  <c r="EQ11" i="58" s="1"/>
  <c r="EN7" i="58"/>
  <c r="EN32" i="58" s="1"/>
  <c r="EM7" i="58"/>
  <c r="EM11" i="58" s="1"/>
  <c r="EL7" i="58"/>
  <c r="EL11" i="58" s="1"/>
  <c r="EK7" i="58"/>
  <c r="EJ7" i="58"/>
  <c r="EH7" i="58"/>
  <c r="EG7" i="58"/>
  <c r="EG11" i="58" s="1"/>
  <c r="EF7" i="58"/>
  <c r="EE7" i="58"/>
  <c r="EE11" i="58" s="1"/>
  <c r="ED7" i="58"/>
  <c r="ED11" i="58" s="1"/>
  <c r="EA7" i="58"/>
  <c r="EA11" i="58" s="1"/>
  <c r="DZ7" i="58"/>
  <c r="DY7" i="58"/>
  <c r="DY11" i="58" s="1"/>
  <c r="DX7" i="58"/>
  <c r="DU7" i="58"/>
  <c r="DU11" i="58" s="1"/>
  <c r="DT7" i="58"/>
  <c r="DT11" i="58" s="1"/>
  <c r="DS7" i="58"/>
  <c r="DR7" i="58"/>
  <c r="DR11" i="58" s="1"/>
  <c r="DO7" i="58"/>
  <c r="DO11" i="58" s="1"/>
  <c r="DN7" i="58"/>
  <c r="DN11" i="58" s="1"/>
  <c r="DM7" i="58"/>
  <c r="DL7" i="58"/>
  <c r="DJ7" i="58"/>
  <c r="DJ32" i="58" s="1"/>
  <c r="DI7" i="58"/>
  <c r="DI11" i="58" s="1"/>
  <c r="DH7" i="58"/>
  <c r="DG7" i="58"/>
  <c r="DG11" i="58" s="1"/>
  <c r="DF7" i="58"/>
  <c r="DF11" i="58" s="1"/>
  <c r="DC7" i="58"/>
  <c r="DB7" i="58"/>
  <c r="DB11" i="58" s="1"/>
  <c r="DA7" i="58"/>
  <c r="DA11" i="58" s="1"/>
  <c r="CZ7" i="58"/>
  <c r="CZ11" i="58" s="1"/>
  <c r="CW7" i="58"/>
  <c r="CV7" i="58"/>
  <c r="CV11" i="58" s="1"/>
  <c r="CU7" i="58"/>
  <c r="CT7" i="58"/>
  <c r="CT11" i="58" s="1"/>
  <c r="CQ7" i="58"/>
  <c r="CP7" i="58"/>
  <c r="CP11" i="58" s="1"/>
  <c r="CO7" i="58"/>
  <c r="CN7" i="58"/>
  <c r="CK7" i="58"/>
  <c r="CK11" i="58" s="1"/>
  <c r="CJ7" i="58"/>
  <c r="CJ11" i="58" s="1"/>
  <c r="CI7" i="58"/>
  <c r="CI11" i="58" s="1"/>
  <c r="CH7" i="58"/>
  <c r="CF7" i="58"/>
  <c r="CF32" i="58" s="1"/>
  <c r="CE7" i="58"/>
  <c r="CE11" i="58" s="1"/>
  <c r="CD7" i="58"/>
  <c r="CC7" i="58"/>
  <c r="CC11" i="58" s="1"/>
  <c r="CB7" i="58"/>
  <c r="CB11" i="58" s="1"/>
  <c r="BY7" i="58"/>
  <c r="BY11" i="58" s="1"/>
  <c r="BX7" i="58"/>
  <c r="BX11" i="58" s="1"/>
  <c r="BW7" i="58"/>
  <c r="BV7" i="58"/>
  <c r="BZ7" i="58" s="1"/>
  <c r="BZ32" i="58" s="1"/>
  <c r="BS7" i="58"/>
  <c r="BS11" i="58" s="1"/>
  <c r="BR7" i="58"/>
  <c r="BR11" i="58" s="1"/>
  <c r="BQ7" i="58"/>
  <c r="BP7" i="58"/>
  <c r="BM7" i="58"/>
  <c r="BM11" i="58" s="1"/>
  <c r="BL7" i="58"/>
  <c r="BK7" i="58"/>
  <c r="BJ7" i="58"/>
  <c r="BJ11" i="58" s="1"/>
  <c r="BG7" i="58"/>
  <c r="BF7" i="58"/>
  <c r="BF11" i="58" s="1"/>
  <c r="BE7" i="58"/>
  <c r="BE11" i="58" s="1"/>
  <c r="BD7" i="58"/>
  <c r="BD11" i="58" s="1"/>
  <c r="BA7" i="58"/>
  <c r="AZ7" i="58"/>
  <c r="AZ11" i="58" s="1"/>
  <c r="AY7" i="58"/>
  <c r="AX7" i="58"/>
  <c r="AU7" i="58"/>
  <c r="AU11" i="58" s="1"/>
  <c r="AT7" i="58"/>
  <c r="AT11" i="58" s="1"/>
  <c r="AS7" i="58"/>
  <c r="AS11" i="58" s="1"/>
  <c r="AR7" i="58"/>
  <c r="AP7" i="58"/>
  <c r="AP32" i="58" s="1"/>
  <c r="AO7" i="58"/>
  <c r="AO11" i="58" s="1"/>
  <c r="AN7" i="58"/>
  <c r="AM7" i="58"/>
  <c r="AM11" i="58" s="1"/>
  <c r="AL7" i="58"/>
  <c r="AL11" i="58" s="1"/>
  <c r="AI7" i="58"/>
  <c r="AI11" i="58" s="1"/>
  <c r="AH7" i="58"/>
  <c r="AG7" i="58"/>
  <c r="AG11" i="58" s="1"/>
  <c r="AF7" i="58"/>
  <c r="AF11" i="58" s="1"/>
  <c r="AC7" i="58"/>
  <c r="AB7" i="58"/>
  <c r="AB11" i="58" s="1"/>
  <c r="AA7" i="58"/>
  <c r="AA11" i="58" s="1"/>
  <c r="Z7" i="58"/>
  <c r="Z11" i="58" s="1"/>
  <c r="W7" i="58"/>
  <c r="W11" i="58" s="1"/>
  <c r="V7" i="58"/>
  <c r="V11" i="58" s="1"/>
  <c r="U7" i="58"/>
  <c r="U11" i="58" s="1"/>
  <c r="T7" i="58"/>
  <c r="Q7" i="58"/>
  <c r="Q11" i="58" s="1"/>
  <c r="P7" i="58"/>
  <c r="P11" i="58" s="1"/>
  <c r="O7" i="58"/>
  <c r="R7" i="58" s="1"/>
  <c r="N7" i="58"/>
  <c r="L7" i="58"/>
  <c r="K7" i="58"/>
  <c r="K11" i="58" s="1"/>
  <c r="J7" i="58"/>
  <c r="J11" i="58" s="1"/>
  <c r="I7" i="58"/>
  <c r="I11" i="58" s="1"/>
  <c r="H7" i="58"/>
  <c r="E7" i="58"/>
  <c r="E11" i="58" s="1"/>
  <c r="D7" i="58"/>
  <c r="C7" i="58"/>
  <c r="C11" i="58" s="1"/>
  <c r="B7" i="58"/>
  <c r="F7" i="58" s="1"/>
  <c r="EU5" i="58"/>
  <c r="EI5" i="58"/>
  <c r="DW5" i="58"/>
  <c r="DK5" i="58"/>
  <c r="CY5" i="58"/>
  <c r="CM5" i="58"/>
  <c r="CA5" i="58"/>
  <c r="BO5" i="58"/>
  <c r="BC5" i="58"/>
  <c r="AQ5" i="58"/>
  <c r="AE5" i="58"/>
  <c r="S5" i="58"/>
  <c r="G5" i="58"/>
  <c r="H121" i="56" l="1"/>
  <c r="N121" i="56"/>
  <c r="F11" i="58"/>
  <c r="F32" i="58"/>
  <c r="EZ10" i="58"/>
  <c r="EP13" i="58"/>
  <c r="AX21" i="58"/>
  <c r="AX26" i="58" s="1"/>
  <c r="AX31" i="58" s="1"/>
  <c r="EB21" i="58"/>
  <c r="EB26" i="58" s="1"/>
  <c r="EB31" i="58" s="1"/>
  <c r="BZ11" i="58"/>
  <c r="ES17" i="58"/>
  <c r="ES21" i="58" s="1"/>
  <c r="ES26" i="58" s="1"/>
  <c r="ES31" i="58" s="1"/>
  <c r="ES14" i="58"/>
  <c r="DP7" i="58"/>
  <c r="DL11" i="58"/>
  <c r="ER7" i="58"/>
  <c r="ER11" i="58" s="1"/>
  <c r="X10" i="58"/>
  <c r="X21" i="58" s="1"/>
  <c r="X26" i="58" s="1"/>
  <c r="BH10" i="58"/>
  <c r="BH21" i="58" s="1"/>
  <c r="BH26" i="58" s="1"/>
  <c r="CR10" i="58"/>
  <c r="CR21" i="58" s="1"/>
  <c r="CR26" i="58" s="1"/>
  <c r="CR31" i="58" s="1"/>
  <c r="CX10" i="58"/>
  <c r="CX21" i="58" s="1"/>
  <c r="CX26" i="58" s="1"/>
  <c r="CX31" i="58" s="1"/>
  <c r="DH21" i="58"/>
  <c r="DH26" i="58" s="1"/>
  <c r="DH31" i="58" s="1"/>
  <c r="ED21" i="58"/>
  <c r="ED26" i="58" s="1"/>
  <c r="ED31" i="58" s="1"/>
  <c r="O11" i="58"/>
  <c r="DJ11" i="58"/>
  <c r="EV14" i="58"/>
  <c r="EX21" i="58"/>
  <c r="EX26" i="58" s="1"/>
  <c r="EX31" i="58" s="1"/>
  <c r="DJ17" i="58"/>
  <c r="DV17" i="58"/>
  <c r="EZ18" i="58"/>
  <c r="EV17" i="58"/>
  <c r="EV21" i="58" s="1"/>
  <c r="BV21" i="58"/>
  <c r="BV26" i="58" s="1"/>
  <c r="BV31" i="58" s="1"/>
  <c r="B11" i="58"/>
  <c r="EV11" i="58"/>
  <c r="CC21" i="58"/>
  <c r="CC26" i="58" s="1"/>
  <c r="CC31" i="58" s="1"/>
  <c r="L29" i="58"/>
  <c r="EZ29" i="58" s="1"/>
  <c r="CR7" i="58"/>
  <c r="CF11" i="58"/>
  <c r="T21" i="58"/>
  <c r="T26" i="58" s="1"/>
  <c r="T31" i="58" s="1"/>
  <c r="BN7" i="58"/>
  <c r="DD7" i="58"/>
  <c r="DV21" i="58"/>
  <c r="DV26" i="58" s="1"/>
  <c r="DV31" i="58" s="1"/>
  <c r="AX11" i="58"/>
  <c r="AD13" i="58"/>
  <c r="H11" i="58"/>
  <c r="EY14" i="58"/>
  <c r="CU11" i="58"/>
  <c r="CX7" i="58"/>
  <c r="EX7" i="58"/>
  <c r="EX11" i="58" s="1"/>
  <c r="ET8" i="58"/>
  <c r="ET13" i="58" s="1"/>
  <c r="AV7" i="58"/>
  <c r="EB7" i="58"/>
  <c r="EV13" i="58"/>
  <c r="N21" i="58"/>
  <c r="N26" i="58" s="1"/>
  <c r="N31" i="58" s="1"/>
  <c r="R10" i="58"/>
  <c r="R21" i="58" s="1"/>
  <c r="R26" i="58" s="1"/>
  <c r="R31" i="58" s="1"/>
  <c r="O35" i="58" s="1"/>
  <c r="EH10" i="58"/>
  <c r="EH21" i="58" s="1"/>
  <c r="EH26" i="58" s="1"/>
  <c r="EH31" i="58" s="1"/>
  <c r="ET10" i="58"/>
  <c r="ET19" i="58"/>
  <c r="ET14" i="58" s="1"/>
  <c r="BB14" i="58"/>
  <c r="EP14" i="58"/>
  <c r="AX17" i="58"/>
  <c r="BB17" i="58" s="1"/>
  <c r="EP20" i="58"/>
  <c r="EP17" i="58" s="1"/>
  <c r="BB20" i="58"/>
  <c r="ET20" i="58" s="1"/>
  <c r="EZ23" i="58"/>
  <c r="EH11" i="58"/>
  <c r="EH32" i="58"/>
  <c r="B16" i="58"/>
  <c r="EP9" i="58"/>
  <c r="AJ7" i="58"/>
  <c r="BT7" i="58"/>
  <c r="L10" i="58"/>
  <c r="BB10" i="58"/>
  <c r="BB21" i="58" s="1"/>
  <c r="BB26" i="58" s="1"/>
  <c r="BB31" i="58" s="1"/>
  <c r="AY35" i="58" s="1"/>
  <c r="DM21" i="58"/>
  <c r="DM26" i="58" s="1"/>
  <c r="DM31" i="58" s="1"/>
  <c r="DP10" i="58"/>
  <c r="DP21" i="58" s="1"/>
  <c r="DP26" i="58" s="1"/>
  <c r="DP31" i="58" s="1"/>
  <c r="CL7" i="58"/>
  <c r="K16" i="58"/>
  <c r="EY9" i="58"/>
  <c r="EY16" i="58" s="1"/>
  <c r="L9" i="58"/>
  <c r="L16" i="58" s="1"/>
  <c r="X7" i="58"/>
  <c r="AD7" i="58"/>
  <c r="BH7" i="58"/>
  <c r="F8" i="58"/>
  <c r="F13" i="58" s="1"/>
  <c r="B13" i="58"/>
  <c r="AJ10" i="58"/>
  <c r="AJ21" i="58" s="1"/>
  <c r="AJ26" i="58" s="1"/>
  <c r="DD10" i="58"/>
  <c r="DD21" i="58" s="1"/>
  <c r="DD26" i="58" s="1"/>
  <c r="DD31" i="58" s="1"/>
  <c r="DO21" i="58"/>
  <c r="DO26" i="58" s="1"/>
  <c r="DO31" i="58" s="1"/>
  <c r="DZ21" i="58"/>
  <c r="DZ26" i="58" s="1"/>
  <c r="DZ31" i="58" s="1"/>
  <c r="EN10" i="58"/>
  <c r="EN21" i="58" s="1"/>
  <c r="EN26" i="58" s="1"/>
  <c r="EN31" i="58" s="1"/>
  <c r="EN11" i="58"/>
  <c r="ET15" i="58"/>
  <c r="BN17" i="58"/>
  <c r="BN21" i="58" s="1"/>
  <c r="BN26" i="58" s="1"/>
  <c r="BN31" i="58" s="1"/>
  <c r="EN17" i="58"/>
  <c r="EJ21" i="58"/>
  <c r="EJ26" i="58" s="1"/>
  <c r="EJ31" i="58" s="1"/>
  <c r="K17" i="58"/>
  <c r="K21" i="58" s="1"/>
  <c r="K26" i="58" s="1"/>
  <c r="K31" i="58" s="1"/>
  <c r="L19" i="58"/>
  <c r="BJ21" i="58"/>
  <c r="BJ26" i="58" s="1"/>
  <c r="BJ31" i="58" s="1"/>
  <c r="BB7" i="58"/>
  <c r="AY11" i="58"/>
  <c r="BQ21" i="58"/>
  <c r="BQ26" i="58" s="1"/>
  <c r="BQ31" i="58" s="1"/>
  <c r="BT10" i="58"/>
  <c r="BT21" i="58" s="1"/>
  <c r="BT26" i="58" s="1"/>
  <c r="BT31" i="58" s="1"/>
  <c r="DF21" i="58"/>
  <c r="DF26" i="58" s="1"/>
  <c r="DF31" i="58" s="1"/>
  <c r="DJ10" i="58"/>
  <c r="DJ21" i="58" s="1"/>
  <c r="DJ26" i="58" s="1"/>
  <c r="DJ31" i="58" s="1"/>
  <c r="AP11" i="58"/>
  <c r="EY13" i="58"/>
  <c r="EZ15" i="58"/>
  <c r="DV7" i="58"/>
  <c r="EZ22" i="58"/>
  <c r="ES7" i="58"/>
  <c r="ES11" i="58" s="1"/>
  <c r="EZ9" i="58"/>
  <c r="EZ16" i="58" s="1"/>
  <c r="AV10" i="58"/>
  <c r="AV21" i="58" s="1"/>
  <c r="AV26" i="58" s="1"/>
  <c r="AD17" i="58"/>
  <c r="AD21" i="58" s="1"/>
  <c r="AD26" i="58" s="1"/>
  <c r="AD31" i="58" s="1"/>
  <c r="AA35" i="58" s="1"/>
  <c r="EY17" i="58"/>
  <c r="EY21" i="58" s="1"/>
  <c r="EY26" i="58" s="1"/>
  <c r="ER14" i="58"/>
  <c r="EZ24" i="58"/>
  <c r="EV26" i="58" l="1"/>
  <c r="EV31" i="58" s="1"/>
  <c r="EZ21" i="58"/>
  <c r="EZ26" i="58" s="1"/>
  <c r="EZ31" i="58" s="1"/>
  <c r="ET17" i="58"/>
  <c r="EP21" i="58"/>
  <c r="EP26" i="58" s="1"/>
  <c r="EP31" i="58" s="1"/>
  <c r="EZ7" i="58"/>
  <c r="BT32" i="58"/>
  <c r="BT11" i="58"/>
  <c r="BN32" i="58"/>
  <c r="BN11" i="58"/>
  <c r="R11" i="58"/>
  <c r="AJ11" i="58"/>
  <c r="AJ29" i="58"/>
  <c r="R32" i="58"/>
  <c r="ET21" i="58"/>
  <c r="ET26" i="58" s="1"/>
  <c r="ET31" i="58" s="1"/>
  <c r="EP35" i="58" s="1"/>
  <c r="X29" i="58"/>
  <c r="X31" i="58" s="1"/>
  <c r="X32" i="58" s="1"/>
  <c r="X11" i="58"/>
  <c r="DD32" i="58"/>
  <c r="DD11" i="58"/>
  <c r="AJ31" i="58"/>
  <c r="AJ32" i="58" s="1"/>
  <c r="DV32" i="58"/>
  <c r="DV11" i="58"/>
  <c r="CL11" i="58"/>
  <c r="CL32" i="58"/>
  <c r="BB32" i="58"/>
  <c r="BB11" i="58"/>
  <c r="AV29" i="58"/>
  <c r="AV11" i="58"/>
  <c r="CR32" i="58"/>
  <c r="CR11" i="58"/>
  <c r="EY7" i="58"/>
  <c r="EY11" i="58" s="1"/>
  <c r="L17" i="58"/>
  <c r="L21" i="58" s="1"/>
  <c r="L26" i="58" s="1"/>
  <c r="L31" i="58" s="1"/>
  <c r="L32" i="58" s="1"/>
  <c r="L14" i="58"/>
  <c r="AD32" i="58"/>
  <c r="AD11" i="58"/>
  <c r="EZ14" i="58"/>
  <c r="EZ17" i="58"/>
  <c r="AV31" i="58"/>
  <c r="AV32" i="58" s="1"/>
  <c r="CX32" i="58"/>
  <c r="CX11" i="58"/>
  <c r="EP16" i="58"/>
  <c r="ET9" i="58"/>
  <c r="ET16" i="58" s="1"/>
  <c r="EB32" i="58"/>
  <c r="EB11" i="58"/>
  <c r="BH29" i="58"/>
  <c r="BH31" i="58" s="1"/>
  <c r="BH32" i="58" s="1"/>
  <c r="BH11" i="58"/>
  <c r="L11" i="58"/>
  <c r="DP32" i="58"/>
  <c r="DP11" i="58"/>
  <c r="EP7" i="58"/>
  <c r="ET7" i="58" l="1"/>
  <c r="ET11" i="58" s="1"/>
  <c r="EP11" i="58"/>
  <c r="EZ32" i="58"/>
  <c r="EZ11" i="58"/>
  <c r="BC44" i="57" l="1"/>
  <c r="BG41" i="57"/>
  <c r="BF41" i="57"/>
  <c r="BD41" i="57"/>
  <c r="BF38" i="57"/>
  <c r="BC41" i="57" s="1"/>
  <c r="AS38" i="57"/>
  <c r="AR38" i="57"/>
  <c r="AP38" i="57"/>
  <c r="AO38" i="57"/>
  <c r="AM38" i="57"/>
  <c r="AL38" i="57"/>
  <c r="U38" i="57"/>
  <c r="BC36" i="57"/>
  <c r="AK36" i="57"/>
  <c r="S36" i="57"/>
  <c r="AB35" i="57"/>
  <c r="S35" i="57"/>
  <c r="B35" i="57"/>
  <c r="S34" i="57"/>
  <c r="B34" i="57"/>
  <c r="AB33" i="57"/>
  <c r="S33" i="57"/>
  <c r="B33" i="57"/>
  <c r="AB32" i="57"/>
  <c r="Y32" i="57"/>
  <c r="V32" i="57"/>
  <c r="S32" i="57"/>
  <c r="B32" i="57"/>
  <c r="AB31" i="57"/>
  <c r="Y31" i="57"/>
  <c r="V31" i="57"/>
  <c r="S31" i="57"/>
  <c r="B31" i="57"/>
  <c r="S30" i="57"/>
  <c r="B30" i="57"/>
  <c r="S29" i="57"/>
  <c r="B29" i="57"/>
  <c r="AE28" i="57"/>
  <c r="Y28" i="57"/>
  <c r="V28" i="57"/>
  <c r="S28" i="57"/>
  <c r="B28" i="57"/>
  <c r="AB27" i="57"/>
  <c r="S27" i="57"/>
  <c r="B27" i="57"/>
  <c r="AT26" i="57"/>
  <c r="AB26" i="57"/>
  <c r="S26" i="57"/>
  <c r="B26" i="57"/>
  <c r="AT25" i="57"/>
  <c r="S25" i="57"/>
  <c r="B25" i="57"/>
  <c r="AB24" i="57"/>
  <c r="Y24" i="57"/>
  <c r="V24" i="57"/>
  <c r="S24" i="57"/>
  <c r="B24" i="57"/>
  <c r="BC23" i="57"/>
  <c r="AZ23" i="57"/>
  <c r="AZ38" i="57" s="1"/>
  <c r="AW23" i="57"/>
  <c r="AT23" i="57"/>
  <c r="AQ23" i="57"/>
  <c r="AN23" i="57"/>
  <c r="AK23" i="57"/>
  <c r="AH23" i="57"/>
  <c r="AE23" i="57"/>
  <c r="AB23" i="57"/>
  <c r="Y23" i="57"/>
  <c r="V23" i="57"/>
  <c r="S23" i="57"/>
  <c r="B23" i="57"/>
  <c r="S22" i="57"/>
  <c r="B22" i="57"/>
  <c r="AE21" i="57"/>
  <c r="Y21" i="57"/>
  <c r="V21" i="57"/>
  <c r="S21" i="57"/>
  <c r="B21" i="57"/>
  <c r="AE20" i="57"/>
  <c r="Y20" i="57"/>
  <c r="V20" i="57"/>
  <c r="S20" i="57"/>
  <c r="B20" i="57"/>
  <c r="S19" i="57"/>
  <c r="B19" i="57"/>
  <c r="AB18" i="57"/>
  <c r="S18" i="57"/>
  <c r="B18" i="57"/>
  <c r="AN17" i="57"/>
  <c r="AE17" i="57"/>
  <c r="S17" i="57"/>
  <c r="B17" i="57"/>
  <c r="S16" i="57"/>
  <c r="Y16" i="57" s="1"/>
  <c r="B16" i="57"/>
  <c r="S15" i="57"/>
  <c r="AB15" i="57" s="1"/>
  <c r="B15" i="57"/>
  <c r="AB13" i="57"/>
  <c r="Y13" i="57"/>
  <c r="V13" i="57"/>
  <c r="S13" i="57"/>
  <c r="B13" i="57"/>
  <c r="AB12" i="57"/>
  <c r="Y12" i="57"/>
  <c r="V12" i="57"/>
  <c r="S12" i="57"/>
  <c r="B12" i="57"/>
  <c r="AW10" i="57"/>
  <c r="AT10" i="57"/>
  <c r="AQ10" i="57"/>
  <c r="AN10" i="57"/>
  <c r="AK10" i="57"/>
  <c r="AH10" i="57"/>
  <c r="AE10" i="57"/>
  <c r="Y10" i="57"/>
  <c r="V10" i="57"/>
  <c r="S10" i="57"/>
  <c r="B10" i="57"/>
  <c r="AE9" i="57"/>
  <c r="S9" i="57"/>
  <c r="AH8" i="57"/>
  <c r="S8" i="57"/>
  <c r="AH7" i="57"/>
  <c r="S7" i="57"/>
  <c r="AH6" i="57"/>
  <c r="S6" i="57"/>
  <c r="S5" i="57"/>
  <c r="AK4" i="57"/>
  <c r="S4" i="57"/>
  <c r="B4" i="57"/>
  <c r="AH3" i="57"/>
  <c r="AB3" i="57"/>
  <c r="Y3" i="57"/>
  <c r="V3" i="57"/>
  <c r="S3" i="57"/>
  <c r="B3" i="57"/>
  <c r="AB16" i="57" l="1"/>
  <c r="AT38" i="57"/>
  <c r="AH41" i="57" s="1"/>
  <c r="AW38" i="57"/>
  <c r="AT41" i="57" s="1"/>
  <c r="AK38" i="57"/>
  <c r="AN38" i="57"/>
  <c r="AQ38" i="57"/>
  <c r="AZ41" i="57"/>
  <c r="AW41" i="57"/>
  <c r="AE38" i="57"/>
  <c r="V16" i="57"/>
  <c r="AH38" i="57"/>
  <c r="AB38" i="57"/>
  <c r="V15" i="57"/>
  <c r="V38" i="57" s="1"/>
  <c r="Y15" i="57"/>
  <c r="Y38" i="57" s="1"/>
  <c r="AN41" i="57" l="1"/>
  <c r="AQ41" i="57"/>
  <c r="AK41" i="57"/>
  <c r="AE41" i="57"/>
  <c r="V41" i="57"/>
  <c r="AB41" i="57"/>
  <c r="Y41" i="57"/>
  <c r="AP48" i="57" l="1"/>
  <c r="J121" i="56" l="1"/>
  <c r="O121" i="56" s="1"/>
  <c r="I12" i="56" l="1"/>
  <c r="I19" i="56"/>
  <c r="I22" i="56"/>
  <c r="I8" i="56"/>
  <c r="I10" i="56"/>
  <c r="I9" i="56"/>
  <c r="J32" i="56"/>
  <c r="N119" i="56" l="1"/>
  <c r="G120" i="56"/>
  <c r="G122" i="56" s="1"/>
  <c r="F120" i="56"/>
  <c r="F122" i="56" s="1"/>
  <c r="E120" i="56"/>
  <c r="E122" i="56" s="1"/>
  <c r="D120" i="56"/>
  <c r="O118" i="56"/>
  <c r="N118" i="56"/>
  <c r="L120" i="56"/>
  <c r="L122" i="56" s="1"/>
  <c r="J84" i="56"/>
  <c r="I83" i="56"/>
  <c r="H76" i="56"/>
  <c r="J76" i="56" s="1"/>
  <c r="I69" i="56"/>
  <c r="J60" i="56"/>
  <c r="O59" i="56"/>
  <c r="J56" i="56"/>
  <c r="I54" i="56"/>
  <c r="G54" i="56"/>
  <c r="I49" i="56"/>
  <c r="I48" i="56"/>
  <c r="I47" i="56"/>
  <c r="J44" i="56"/>
  <c r="H43" i="56"/>
  <c r="I43" i="56" s="1"/>
  <c r="H42" i="56"/>
  <c r="I42" i="56" s="1"/>
  <c r="H41" i="56"/>
  <c r="I41" i="56" s="1"/>
  <c r="I40" i="56"/>
  <c r="I39" i="56"/>
  <c r="I38" i="56"/>
  <c r="I37" i="56"/>
  <c r="I36" i="56"/>
  <c r="I35" i="56"/>
  <c r="I34" i="56"/>
  <c r="I31" i="56"/>
  <c r="I30" i="56"/>
  <c r="I29" i="56"/>
  <c r="I28" i="56"/>
  <c r="I27" i="56"/>
  <c r="I26" i="56"/>
  <c r="J25" i="56"/>
  <c r="J24" i="56"/>
  <c r="C23" i="56"/>
  <c r="I20" i="56"/>
  <c r="J18" i="56"/>
  <c r="J17" i="56"/>
  <c r="I16" i="56"/>
  <c r="D16" i="56"/>
  <c r="I15" i="56"/>
  <c r="I14" i="56"/>
  <c r="I13" i="56"/>
  <c r="D13" i="56"/>
  <c r="D14" i="56" s="1"/>
  <c r="J11" i="56"/>
  <c r="J7" i="56"/>
  <c r="J6" i="56"/>
  <c r="C6" i="56"/>
  <c r="D122" i="56" l="1"/>
  <c r="E123" i="56" s="1"/>
  <c r="F123" i="56"/>
  <c r="H122" i="56"/>
  <c r="G125" i="56"/>
  <c r="H100" i="56"/>
  <c r="I100" i="56"/>
  <c r="D15" i="56"/>
  <c r="N117" i="56"/>
  <c r="O117" i="56"/>
  <c r="O119" i="56"/>
  <c r="J120" i="56"/>
  <c r="J122" i="56" s="1"/>
  <c r="I120" i="56"/>
  <c r="N120" i="56" l="1"/>
  <c r="N122" i="56" s="1"/>
  <c r="I122" i="56"/>
  <c r="K122" i="56" s="1"/>
  <c r="M120" i="56"/>
  <c r="O120" i="56" l="1"/>
  <c r="O122" i="56" s="1"/>
  <c r="M122" i="56"/>
  <c r="E12" i="43"/>
  <c r="E17" i="43"/>
  <c r="E31" i="43" s="1"/>
  <c r="E21" i="43"/>
  <c r="E22" i="43"/>
  <c r="E23" i="43"/>
</calcChain>
</file>

<file path=xl/comments1.xml><?xml version="1.0" encoding="utf-8"?>
<comments xmlns="http://schemas.openxmlformats.org/spreadsheetml/2006/main">
  <authors>
    <author>TOULE</author>
  </authors>
  <commentList>
    <comment ref="K117" authorId="0" shapeId="0">
      <text>
        <r>
          <rPr>
            <b/>
            <sz val="9"/>
            <color indexed="81"/>
            <rFont val="Tahoma"/>
            <family val="2"/>
          </rPr>
          <t>Prévoir 23%</t>
        </r>
      </text>
    </comment>
    <comment ref="K121" authorId="0" shapeId="0">
      <text>
        <r>
          <rPr>
            <b/>
            <sz val="9"/>
            <color indexed="81"/>
            <rFont val="Tahoma"/>
            <family val="2"/>
          </rPr>
          <t>Prévoir 65%</t>
        </r>
      </text>
    </comment>
  </commentList>
</comments>
</file>

<file path=xl/comments2.xml><?xml version="1.0" encoding="utf-8"?>
<comments xmlns="http://schemas.openxmlformats.org/spreadsheetml/2006/main">
  <authors>
    <author>TOULE</author>
  </authors>
  <commentList>
    <comment ref="F50" authorId="0" shapeId="0">
      <text>
        <r>
          <rPr>
            <b/>
            <sz val="8"/>
            <color indexed="81"/>
            <rFont val="Arial Narrow"/>
            <family val="2"/>
          </rPr>
          <t>Changer l'activité Cybersécurité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Guy Arnaud  ITSITSA BOUSSENGUE</author>
  </authors>
  <commentList>
    <comment ref="U36" authorId="0" shapeId="0">
      <text>
        <r>
          <rPr>
            <b/>
            <sz val="11"/>
            <color indexed="81"/>
            <rFont val="Tahoma"/>
            <family val="2"/>
          </rPr>
          <t>Guy Arnaud  ITSITSA BOUSSENGUE:</t>
        </r>
        <r>
          <rPr>
            <sz val="11"/>
            <color indexed="81"/>
            <rFont val="Tahoma"/>
            <family val="2"/>
          </rPr>
          <t xml:space="preserve">
Signé le 08/07/2022 au 07/07/2023
</t>
        </r>
      </text>
    </comment>
  </commentList>
</comments>
</file>

<file path=xl/sharedStrings.xml><?xml version="1.0" encoding="utf-8"?>
<sst xmlns="http://schemas.openxmlformats.org/spreadsheetml/2006/main" count="2348" uniqueCount="756">
  <si>
    <t>CLIENT</t>
  </si>
  <si>
    <t>ETAT</t>
  </si>
  <si>
    <t>LIBELLE</t>
  </si>
  <si>
    <t>MONTANT FACTURE HT</t>
  </si>
  <si>
    <t>MT TOTAL CONTRAT</t>
  </si>
  <si>
    <t>CA HT FCFA</t>
  </si>
  <si>
    <t>NATURE DE LA COMMANDE</t>
  </si>
  <si>
    <t>BNI</t>
  </si>
  <si>
    <t>GLOBALE</t>
  </si>
  <si>
    <t>SUPPORT PREMIER LICENCES ORACLE</t>
  </si>
  <si>
    <t>CONTRAT</t>
  </si>
  <si>
    <t>FORFAIT RENOUVELLEMENT SUPPORT SYMANTEC</t>
  </si>
  <si>
    <t>CONTRAT ORACLE HARDWARE M5000/M4000/M3000 &amp; X3</t>
  </si>
  <si>
    <t>BHCI</t>
  </si>
  <si>
    <t>CONTRAT DE RENOUVELLEMENT SUPPORT SERVEUR T4-4</t>
  </si>
  <si>
    <t>FORFAIT SUPPORT LOCAL SOCITECH</t>
  </si>
  <si>
    <t>GESTOCI</t>
  </si>
  <si>
    <t>ACOMPTE 50%</t>
  </si>
  <si>
    <t>CONTRAT DE MAINTENANCE HP &amp; QUANTUM</t>
  </si>
  <si>
    <t>ORANGE CI</t>
  </si>
  <si>
    <t>ACOMPTE 30%</t>
  </si>
  <si>
    <t>SUPPORT ORACLE UPGRADE BSCS SVA AVISO</t>
  </si>
  <si>
    <t>SUPPORT LICENSE ORACLE CRM 42 USER 2015</t>
  </si>
  <si>
    <t>SUPPORT ORACLE POUR L'APPLICATION GENESYS 2015 OCI</t>
  </si>
  <si>
    <t>RENOUVELLEMENT DU SUPPORT DES PRODUITS 2015</t>
  </si>
  <si>
    <t>AVENANT AU CONTRAT DE MAINTENANCE HP &amp; QUANTUM</t>
  </si>
  <si>
    <t>MAINTENANCE DES EQUIPEMENTS IPMPLS 2015 OCI</t>
  </si>
  <si>
    <t>MAINTENANCE DES EQUIPEMENTS HP TRANS, CLOUD SVA 2015 OCIT</t>
  </si>
  <si>
    <t xml:space="preserve">MAINTENANCE DES EQUIPEMENTS HP SI 2015 </t>
  </si>
  <si>
    <t>1ere PARTIE</t>
  </si>
  <si>
    <t>MAINTENANCE DES EQUIPEMENTS SUN GOLD OCI 2015</t>
  </si>
  <si>
    <t>MAINTENANCE DES EQUIPEMENTS ZEBRA SUN (KM4)</t>
  </si>
  <si>
    <t>MAINTENANCE DES EQUIPEMENTS ZEBRA DRP 2015</t>
  </si>
  <si>
    <t>MAINTENANCE DES EQUIPEMENT SUN EXPLOITATION SVA</t>
  </si>
  <si>
    <t>RENOUVELLEMENT SYMANTEC VERITAS SUPPORT - 2015</t>
  </si>
  <si>
    <t>CI ENERGIE</t>
  </si>
  <si>
    <t>NON FACTURE</t>
  </si>
  <si>
    <t>SUPPORT LOCAL</t>
  </si>
  <si>
    <t>GREENN</t>
  </si>
  <si>
    <t>COFIPA</t>
  </si>
  <si>
    <t>CONTRAT DE MAINTENANCE ORACLE</t>
  </si>
  <si>
    <t>RENEW LIC</t>
  </si>
  <si>
    <t>SCB</t>
  </si>
  <si>
    <t>RENOUVELLEMENT LICENCE SYMANTEC</t>
  </si>
  <si>
    <t>PIPE EXERCICE FISCAL 2022/2023</t>
  </si>
  <si>
    <t>Interprétation:  % probabilité de succès</t>
  </si>
  <si>
    <t>NO</t>
  </si>
  <si>
    <t>COMMERCIAL</t>
  </si>
  <si>
    <t>LIBELLE DE L'OPPORTUNITE</t>
  </si>
  <si>
    <t>TYPE DE SOLUTION</t>
  </si>
  <si>
    <t>REVENUS ESTIMES         CA HT EN KF CFA</t>
  </si>
  <si>
    <t>MARGE BRUTE               HT EN KF CFA</t>
  </si>
  <si>
    <t xml:space="preserve">MARGE BRUTE (%)  </t>
  </si>
  <si>
    <t>DATE DEPOT DE L'OFFRE</t>
  </si>
  <si>
    <t>STATUT DE L'OFFRE ET PROBABILITE DE SUCCES (%)</t>
  </si>
  <si>
    <t>PROCHAINES ACTIONS A MENER</t>
  </si>
  <si>
    <t>Affaire détectée,non qualifiée</t>
  </si>
  <si>
    <t>EP  = En  Preparation</t>
  </si>
  <si>
    <t>1ère Visite de Prospection : affaire qualifiée,vérification budgets</t>
  </si>
  <si>
    <t>P= Perdue</t>
  </si>
  <si>
    <t xml:space="preserve">Réunion d'Experts : short list, première proposition,Bonne position </t>
  </si>
  <si>
    <t>G= Gagnée</t>
  </si>
  <si>
    <t>Très bien placé, forte chance d'être choisi, négociations contractuelles et financières</t>
  </si>
  <si>
    <t>EABC= En Attente du Bon de Commande</t>
  </si>
  <si>
    <t>Signé, Bon de commande recu</t>
  </si>
  <si>
    <t>EAD = En Attente de Décision</t>
  </si>
  <si>
    <t>TOTAL</t>
  </si>
  <si>
    <t>SUIVI DES APPELS D'OFFRES EN COURS EXERCICE 2022/2023</t>
  </si>
  <si>
    <t>Client</t>
  </si>
  <si>
    <t>Libéllé</t>
  </si>
  <si>
    <t>Commercial</t>
  </si>
  <si>
    <t>Statut</t>
  </si>
  <si>
    <t>DEALS GAGNES EXERCICE 2022/2023</t>
  </si>
  <si>
    <t>Client/Projet</t>
  </si>
  <si>
    <t>Activité</t>
  </si>
  <si>
    <t>DESIGNATION</t>
  </si>
  <si>
    <t>CA</t>
  </si>
  <si>
    <t>MB</t>
  </si>
  <si>
    <t xml:space="preserve"> </t>
  </si>
  <si>
    <t>CFAO MOTORS</t>
  </si>
  <si>
    <t>Fourniture d'un switch pour le pôle truck</t>
  </si>
  <si>
    <t>BGFIBANK</t>
  </si>
  <si>
    <t>STOCKAGE</t>
  </si>
  <si>
    <t>GAGNE</t>
  </si>
  <si>
    <t xml:space="preserve">Livraison de la commande </t>
  </si>
  <si>
    <t>BEAC</t>
  </si>
  <si>
    <t>Acquisitions Radios</t>
  </si>
  <si>
    <t>BGFI SERVICES</t>
  </si>
  <si>
    <t>ACQUISITION DE DEUX BAIES FLASH 7300 ET DES SWICTHS SAN OPTION 2</t>
  </si>
  <si>
    <t>Pressylia HALDE</t>
  </si>
  <si>
    <t>RESEAU</t>
  </si>
  <si>
    <t>VISIO</t>
  </si>
  <si>
    <t>RADIO</t>
  </si>
  <si>
    <t>COBAC</t>
  </si>
  <si>
    <t>Renouvellement licence O365</t>
  </si>
  <si>
    <t>Renouvellement Symantec</t>
  </si>
  <si>
    <t>Fourniture de batteries pour groupes</t>
  </si>
  <si>
    <t>ENERGIE</t>
  </si>
  <si>
    <t>Licence</t>
  </si>
  <si>
    <t>Fourniture d'un serveur téléphonique BE6K CISCO</t>
  </si>
  <si>
    <t>Infrastructure hyperconvergée VxRail</t>
  </si>
  <si>
    <t>BGFI Services</t>
  </si>
  <si>
    <t>Migration sreveurs IBM Power7 vers Power 10</t>
  </si>
  <si>
    <t>Fourniture et installation d'un DATACENTER Modulaire</t>
  </si>
  <si>
    <t>Fourniture deux 2 extensions disque baie FS7300</t>
  </si>
  <si>
    <t>Acquisition de deux Swicths SAN</t>
  </si>
  <si>
    <t>CDC</t>
  </si>
  <si>
    <t>Acquisition de deux extensions V3700</t>
  </si>
  <si>
    <t>Travaux Supplémentaires HIAOBO</t>
  </si>
  <si>
    <t>CNTIPPE</t>
  </si>
  <si>
    <t>Travaux Supplémentaires  CHUO</t>
  </si>
  <si>
    <t>Travaux Supplémentaires NKEMBO</t>
  </si>
  <si>
    <t>Travaux Supplémentaires SINO</t>
  </si>
  <si>
    <t>Mise en place d'un Datacenter Modulaire</t>
  </si>
  <si>
    <t>COMILOG</t>
  </si>
  <si>
    <t>LOT 2.2 Courant faible</t>
  </si>
  <si>
    <t>LOT 2.1 Courant fort</t>
  </si>
  <si>
    <t>LOT 2.3 Climatisation</t>
  </si>
  <si>
    <t>SETRAG</t>
  </si>
  <si>
    <t>Migration AD</t>
  </si>
  <si>
    <t>SEEG</t>
  </si>
  <si>
    <t>Fourniture de deux baies de stockage HPE</t>
  </si>
  <si>
    <t>Infrastructure SYSTAC</t>
  </si>
  <si>
    <t>TRESOR PUBLIC</t>
  </si>
  <si>
    <t>Mise en place PRA</t>
  </si>
  <si>
    <t>BOLLORE L&amp;T</t>
  </si>
  <si>
    <t>Contrat de Maintenance CFO Bâtiment Atlas</t>
  </si>
  <si>
    <t>BGFI Holding Corporation</t>
  </si>
  <si>
    <t>Contrat de Maintenance CFA Bâtiment Atlas</t>
  </si>
  <si>
    <t>Contrat de Maintenance GE 700 KVA</t>
  </si>
  <si>
    <t>Contrat de Maintenance CFO Bâtiment F</t>
  </si>
  <si>
    <t>Contrat de Maintenance CFA Bâtiment F</t>
  </si>
  <si>
    <t>Contrat de maintenance Informatique</t>
  </si>
  <si>
    <t>CECAGADIS</t>
  </si>
  <si>
    <t>Contrat de maintenance Vidéosurveillance</t>
  </si>
  <si>
    <t>RADISSON BLU</t>
  </si>
  <si>
    <t>Mise en conformite Datacenter</t>
  </si>
  <si>
    <t>Fourniture Bandes de sauvegarde</t>
  </si>
  <si>
    <t>Electricité CFO</t>
  </si>
  <si>
    <t>CEEAC</t>
  </si>
  <si>
    <t>Equipements Réseau</t>
  </si>
  <si>
    <t>CFAO Motors</t>
  </si>
  <si>
    <t>Acquisitions de PC</t>
  </si>
  <si>
    <t>Renouvellement support Trend Micro</t>
  </si>
  <si>
    <t>Renouvellement Licence Solarwinds</t>
  </si>
  <si>
    <t>Refonte Infra</t>
  </si>
  <si>
    <t>Fourniture &amp; Installation Baie de disque</t>
  </si>
  <si>
    <t>Refonte câblage é réseau</t>
  </si>
  <si>
    <t>SNI</t>
  </si>
  <si>
    <t>Acquisition licences Microsoft</t>
  </si>
  <si>
    <t>Aménagement Annexe- CFA</t>
  </si>
  <si>
    <t>Total Marketing</t>
  </si>
  <si>
    <t>Aménagement Annexe- CFO</t>
  </si>
  <si>
    <t>UGB</t>
  </si>
  <si>
    <t>Chiffrement de dsonnées</t>
  </si>
  <si>
    <t>Herve OBIANG</t>
  </si>
  <si>
    <t>Louis R. NTOUTOUME</t>
  </si>
  <si>
    <t>SERVEUR</t>
  </si>
  <si>
    <t>CFA</t>
  </si>
  <si>
    <t>MFP</t>
  </si>
  <si>
    <t>CFO</t>
  </si>
  <si>
    <t>PC</t>
  </si>
  <si>
    <t>SECURITE</t>
  </si>
  <si>
    <t>ORABANK</t>
  </si>
  <si>
    <t>PHARMAGABON</t>
  </si>
  <si>
    <t>CFAO AES</t>
  </si>
  <si>
    <t>ERNST &amp; YOUNG</t>
  </si>
  <si>
    <t>PETROGABON</t>
  </si>
  <si>
    <t>Papercut</t>
  </si>
  <si>
    <t>COLAS</t>
  </si>
  <si>
    <t>Audit pont levier</t>
  </si>
  <si>
    <t>Audit</t>
  </si>
  <si>
    <t xml:space="preserve">Diagnostic Paratonerre </t>
  </si>
  <si>
    <t>EAD</t>
  </si>
  <si>
    <t>Attente Budget</t>
  </si>
  <si>
    <t>EABC</t>
  </si>
  <si>
    <t>CECA GADIS</t>
  </si>
  <si>
    <t>Alerte Temperature</t>
  </si>
  <si>
    <t>Valider le budget avec le client</t>
  </si>
  <si>
    <t>Visioconference</t>
  </si>
  <si>
    <t>BU</t>
  </si>
  <si>
    <t>Projets</t>
  </si>
  <si>
    <t>ICT</t>
  </si>
  <si>
    <t>ENERGY</t>
  </si>
  <si>
    <t>LIFT</t>
  </si>
  <si>
    <t>SECURITY</t>
  </si>
  <si>
    <t>BUDGET</t>
  </si>
  <si>
    <t>FACTURE A DATE</t>
  </si>
  <si>
    <t>B</t>
  </si>
  <si>
    <t>Solde fin mars 2022</t>
  </si>
  <si>
    <t>PORTEFEUILLE ACTUALISE</t>
  </si>
  <si>
    <t>Situation à date</t>
  </si>
  <si>
    <t>M+2</t>
  </si>
  <si>
    <t>M+3</t>
  </si>
  <si>
    <t>Date</t>
  </si>
  <si>
    <t>OT</t>
  </si>
  <si>
    <t>Activite</t>
  </si>
  <si>
    <t>Chef de Projet</t>
  </si>
  <si>
    <t>N° commande</t>
  </si>
  <si>
    <t>Date prévisionnelle livraison</t>
  </si>
  <si>
    <t>Commentaires</t>
  </si>
  <si>
    <t>CFAO EQUIPEMENT</t>
  </si>
  <si>
    <t>Intégration ICT</t>
  </si>
  <si>
    <t>Projet Truck</t>
  </si>
  <si>
    <t>Arnaud teddy EKOMIE</t>
  </si>
  <si>
    <t>BGFIBank Gabon - OCEAN</t>
  </si>
  <si>
    <t>Installation et configuration des logiciels ORACLE</t>
  </si>
  <si>
    <t>Hyacinthe M</t>
  </si>
  <si>
    <t>Reste l'installation des outils de sécurité à planifier avec Daniel. De CI</t>
  </si>
  <si>
    <t>BGFIBank Gabon - SIEGE</t>
  </si>
  <si>
    <t>GABON TELECOM</t>
  </si>
  <si>
    <t>Acquisition contrat de support CISCO</t>
  </si>
  <si>
    <t>BGFI HOLDING CORPORATION</t>
  </si>
  <si>
    <t>ATLAS CFO - Mise à la terre</t>
  </si>
  <si>
    <t>GVA GABON</t>
  </si>
  <si>
    <t xml:space="preserve">Appel d'offre installation CFO/CFA 4ème étage immeuble LBS           </t>
  </si>
  <si>
    <t>Fadhel Issembe</t>
  </si>
  <si>
    <t>Installation programmée pour le 08/01/22</t>
  </si>
  <si>
    <t>Fourniture de borne WIFI</t>
  </si>
  <si>
    <t>Controlleur du client à mettre à jour avant configuration du mobility domain, demande de cotation de licence faite au fournisseur</t>
  </si>
  <si>
    <t>CFAO GABON</t>
  </si>
  <si>
    <t>Softwae</t>
  </si>
  <si>
    <t>Renouvellement antivirus trend micro</t>
  </si>
  <si>
    <t>Commande annuler par le client</t>
  </si>
  <si>
    <t>PETRO GABON</t>
  </si>
  <si>
    <t>Arrivée du bateau prévu pour le 05/08/21</t>
  </si>
  <si>
    <t xml:space="preserve">Fourniture et installation des alimentations des climatiseurs </t>
  </si>
  <si>
    <t xml:space="preserve">Modification et ajout de prises CFO RAF après clôture du 1086966        </t>
  </si>
  <si>
    <t>En attente de la validation des situation chantier</t>
  </si>
  <si>
    <t>Prestations Siège - CFO/CFA - BAT F</t>
  </si>
  <si>
    <t>PMUG/PARI MUT.URBAIN GABONAIS</t>
  </si>
  <si>
    <t xml:space="preserve"> Mise en conformité equipements  électriques                   </t>
  </si>
  <si>
    <t>En attente des données du survey</t>
  </si>
  <si>
    <t>SEEG/SOC.ELEC.EAU DU GABON</t>
  </si>
  <si>
    <t>Acquisition de batteries 12V-7H NP7</t>
  </si>
  <si>
    <t>- Le fournisseur attend le règlement pour livrer les batteries</t>
  </si>
  <si>
    <t xml:space="preserve">Fourniture et installation d'une Solution de détection et d'extinction SSI                                </t>
  </si>
  <si>
    <t>BGFI SERVICES SA</t>
  </si>
  <si>
    <t xml:space="preserve">Acquisition HMC et migration FSM vers HMC                        </t>
  </si>
  <si>
    <t>Raphaël M</t>
  </si>
  <si>
    <t>BEAC/FRANCEVILLE</t>
  </si>
  <si>
    <t xml:space="preserve">Fourniture et installation d'un système téléphonique </t>
  </si>
  <si>
    <t>Matériel en commande, en attente validation des documents administratives par gatecachats.</t>
  </si>
  <si>
    <t>ATLAS CFO Appareillage et domotique</t>
  </si>
  <si>
    <t>Travaux en cours</t>
  </si>
  <si>
    <t>Quentin</t>
  </si>
  <si>
    <t>Migration du système de cooling APC Siège et Océan</t>
  </si>
  <si>
    <t xml:space="preserve">- En Attente livraison des cdes en local
- Planning à mettre à jour
- Statut de la cde Capstone à identifier
</t>
  </si>
  <si>
    <t>COMMISSION NATIONALE TIPPEE- LOT 1 HOP.SINO</t>
  </si>
  <si>
    <t xml:space="preserve">Travaux de câblage informatique et courant ondulé                     </t>
  </si>
  <si>
    <t>Matériel en commande, travaux non débutés</t>
  </si>
  <si>
    <t>COMMISSION NATIONALE TIPPEE - LOT 1 PEYRIE</t>
  </si>
  <si>
    <t>COMMISSION NATIONALE TIPPEE -  LOT 1 LONDON</t>
  </si>
  <si>
    <t>COMMISSION NATIONALE TIPPEE -  LOT 3 NZENG-AYONG</t>
  </si>
  <si>
    <t>COMMISSION NATIONALE TIPPEE - LOT 3 CHUO</t>
  </si>
  <si>
    <t xml:space="preserve"> Levée de réserves Projet Pôle TRUCK</t>
  </si>
  <si>
    <t>BGFI HOLDING CORPORATION_Vidéosurveillance</t>
  </si>
  <si>
    <t>ATLAS CFA LOT 469 GTB</t>
  </si>
  <si>
    <t>ATLAS CFA GTB</t>
  </si>
  <si>
    <t>ATLAS CFA VIDEOSURVEILLANCE</t>
  </si>
  <si>
    <t xml:space="preserve">Prestaions liées au décompte général définitif LOT CFO/CFA               </t>
  </si>
  <si>
    <t xml:space="preserve">Fourniture de barrettes mémoires pour serveur HPE                 </t>
  </si>
  <si>
    <t>Normalisation du câblage</t>
  </si>
  <si>
    <t>CANAL PLUS GABON</t>
  </si>
  <si>
    <t>Câblage Informatique et Réseau TS Prise Supplementaire Salle de Réunion</t>
  </si>
  <si>
    <t>SECRETARIAT GANERAL COBAC</t>
  </si>
  <si>
    <t>FOURNITURE &amp; INSTALL SYSTEME D'EXTINCTION &amp; DETECTION INCENDIE</t>
  </si>
  <si>
    <t>COMMISSION NATIONALE TIPPEE -  LOT 1 CHUL</t>
  </si>
  <si>
    <t>- Travaux de câblage réalisés, reste équipements actifs, onduleur et tableaux électriques</t>
  </si>
  <si>
    <t xml:space="preserve">CFAO MOTORS </t>
  </si>
  <si>
    <t>Fourniture d'un switch du Pôle Truck</t>
  </si>
  <si>
    <t>BGFIBank</t>
  </si>
  <si>
    <t>Raccordement des sessions Visio</t>
  </si>
  <si>
    <t>ACQUISITION 02 BAIES FLASH 7300</t>
  </si>
  <si>
    <t>ACQUISITION DES RADIOS</t>
  </si>
  <si>
    <t>COMMISSION NATIONALE TIPPEE - LOT 3 HIAOBO</t>
  </si>
  <si>
    <t>COMMISSION NATIONALE TIPPEE -  LOT 1 LALALA</t>
  </si>
  <si>
    <t>COMMISSION NATIONALE TIPPEE -  LOT 1 NKEMBO</t>
  </si>
  <si>
    <t>COMMISSION NATIONALE TIPPEE -  LOT 1 GLASS</t>
  </si>
  <si>
    <t>COMMISSION NATIONALE TIPPEE -  LOT 1 AWENDJE</t>
  </si>
  <si>
    <t>COMMISSION NATIONALE TIPPEE -  LOT 1 AKEBE</t>
  </si>
  <si>
    <t>COMMISSION NATIONALE TIPPEE - LOT 3 OWENDO</t>
  </si>
  <si>
    <t>Vérif</t>
  </si>
  <si>
    <t>Avril</t>
  </si>
  <si>
    <t>AVril</t>
  </si>
  <si>
    <t>Mai</t>
  </si>
  <si>
    <t>Juin</t>
  </si>
  <si>
    <t>Infrastructure Monitoring</t>
  </si>
  <si>
    <t>Travaux Supplémentaires LONDON</t>
  </si>
  <si>
    <t>Juillet</t>
  </si>
  <si>
    <t>Ajout de Prise</t>
  </si>
  <si>
    <t xml:space="preserve">PHASE </t>
  </si>
  <si>
    <t>1. GAGNEE</t>
  </si>
  <si>
    <t>2. EN ATTENTE DE BON DE COMANDE (DG / DAF)</t>
  </si>
  <si>
    <t>Automatisation</t>
  </si>
  <si>
    <t>5. EN ATTENTE OFFRES</t>
  </si>
  <si>
    <t>ACTIVITE</t>
  </si>
  <si>
    <t>ICT Projet</t>
  </si>
  <si>
    <t>ICT Service Recurrent</t>
  </si>
  <si>
    <t>renouvellement Contrat de location de copieurs</t>
  </si>
  <si>
    <t>MCO call Center</t>
  </si>
  <si>
    <t>Infrastructure</t>
  </si>
  <si>
    <t>28/07, DG en congé de retour mi septembre</t>
  </si>
  <si>
    <t>renouvellement Contrat serveur</t>
  </si>
  <si>
    <t>Serveur</t>
  </si>
  <si>
    <t>Avenant centre de santé  Glass</t>
  </si>
  <si>
    <t>Avenant Hopital SINO</t>
  </si>
  <si>
    <t>Travaux Supplémentaires NZENG AYONG</t>
  </si>
  <si>
    <t>Attente DAO  Juillet, replanifier voyage pour moanda pour pousser les dossiers, 28/07 voyage sur MDA prévu semaine du 08/08</t>
  </si>
  <si>
    <t>Attente décision client, eplanifier voyage pour moanda pour pousser les dossiers 28/07 voyage sur MDA prévu semaine du 08/08</t>
  </si>
  <si>
    <t>Attente décision client, eplanifier voyage pour moanda pour pousser les dossiers, 28/07 voyage sur MDA prévu semaine du 08/08</t>
  </si>
  <si>
    <t xml:space="preserve">Attente dépouillement 
- Remettre autorisation ouverture entreprise RAR demande de LUSEOà transmettre demain 19/07, DG LUSEO en congé relance à fred; 28/07 client final en congé </t>
  </si>
  <si>
    <t>Appel de fond faite aux comité des investisserurs; 28/07 rdv client semaine du 01./08 Suite à son Assemblée Général</t>
  </si>
  <si>
    <t xml:space="preserve">Valider le budget avec le client, 28/07 annulé </t>
  </si>
  <si>
    <t>replanifier RDV DSI, 28/07 rendez vous prévu retour de congé fin aout</t>
  </si>
  <si>
    <t xml:space="preserve"> 28/07 en attente conférence budgetaire en Septembre </t>
  </si>
  <si>
    <t xml:space="preserve">Offre en chiffrage chez Bluetech, en attente de la partie automatisation,  28/07 en attente conférence budgetaire en Septembre </t>
  </si>
  <si>
    <t xml:space="preserve"> 28/07 offre budgetaire déposée, dossier en attente retour DG</t>
  </si>
  <si>
    <t>Attente DAO 28/07</t>
  </si>
  <si>
    <t xml:space="preserve">Déposé l'offre jeudi  28/07 en attente conférence budgetaire en Septembre </t>
  </si>
  <si>
    <t xml:space="preserve">rencontre R. Patrimoine  28/07 en attente conférence budgetaire en Septembre </t>
  </si>
  <si>
    <t xml:space="preserve">Recu les données de NEC pour possibilité de travailler avec eu pour adresser ce type d'offre  28/07 en attente conférence budgetaire en Septembre </t>
  </si>
  <si>
    <t xml:space="preserve">Montage offre avec IBM, Attente retour offre Bluetech
- Attente accord demande de report les prix des Mindrange n'est sera disponible qu'à partir du 12/07/2022
- reporter demandé jusqu'au 20 Juillet pour le dépôt des offres,  28/07 en attente conférence budgetaire en Septembre 
</t>
  </si>
  <si>
    <t>Acquisition Module SFP</t>
  </si>
  <si>
    <t xml:space="preserve">Acquisition de switch </t>
  </si>
  <si>
    <t xml:space="preserve">COMILOG </t>
  </si>
  <si>
    <t>POC HA</t>
  </si>
  <si>
    <t>MIN BUDGET</t>
  </si>
  <si>
    <t>Renouv. Convention Contrat</t>
  </si>
  <si>
    <t>Hervé OBIANG</t>
  </si>
  <si>
    <t>SUCAF</t>
  </si>
  <si>
    <t xml:space="preserve"> RADIO DP4100 VHF - ST40810</t>
  </si>
  <si>
    <t>KOMO</t>
  </si>
  <si>
    <t xml:space="preserve">Renouvellement contrat Serveur  </t>
  </si>
  <si>
    <t>refonte infrastructure</t>
  </si>
  <si>
    <t>Pressylia</t>
  </si>
  <si>
    <t>Contrat de maintenance Datacenter</t>
  </si>
  <si>
    <t xml:space="preserve">Travaux TV </t>
  </si>
  <si>
    <t>Aout</t>
  </si>
  <si>
    <t>Sonorisation salle de reunion</t>
  </si>
  <si>
    <t>10/08 Les budget sont disponible, mise à jour des offres en cours partie config avec IBM concurrent direct GBM, souvent tres agressive sachant que nous avons tout travailler en amont.</t>
  </si>
  <si>
    <t xml:space="preserve">28./07 offre de service en cours validation Configuartion IBM </t>
  </si>
  <si>
    <t>4- EN ATTENTE BUDGET</t>
  </si>
  <si>
    <t>Dossier en validation ERM, Attestation de bonne execution transmise, 28/07 analyse offre financiere en attente, dossier afministratif completer CNSS</t>
  </si>
  <si>
    <t>Ouverture de dossier Sage, Traitement encours pour creation de compte secondaire BGFI,Louis marie et fleurine Basculent en compte generique tous ce qui est BGFI</t>
  </si>
  <si>
    <t>Min SANTE</t>
  </si>
  <si>
    <t>Projet PASS 2 : Acquisistion logiciel QCM</t>
  </si>
  <si>
    <t>Acquisition de 2 serveur P9P10</t>
  </si>
  <si>
    <t>Deadline</t>
  </si>
  <si>
    <t xml:space="preserve">Acquisition de 2 baies de stockages </t>
  </si>
  <si>
    <t xml:space="preserve">demande d'offre, </t>
  </si>
  <si>
    <t>08 SEPTEMBRE 2022 à 12H00</t>
  </si>
  <si>
    <t>19/08 prendre le DAO chez Denis Action PIH</t>
  </si>
  <si>
    <t xml:space="preserve">03/08 Offre en negociation de BC client nous avons bloqué les delais de disposition des equipements pour 10 jour partant du 02/08, 19.08 attente retour mail de Serge pour point bliquant lift </t>
  </si>
  <si>
    <t>Lancement AO/613/08/2022 relatif à l'acquisition et l'installation d'une solution BRAS</t>
  </si>
  <si>
    <t>Traitement par Landry</t>
  </si>
  <si>
    <t>mises à jour Firmware ios de nos équipements cisco</t>
  </si>
  <si>
    <t>nouveau schéma réseau à mettre en place pour notre projet de bascule de messagerie à Office365 tout  en considérant notre existent.</t>
  </si>
  <si>
    <t>DATE DEMANDE</t>
  </si>
  <si>
    <t>PO</t>
  </si>
  <si>
    <t xml:space="preserve"> 9 août 2022</t>
  </si>
  <si>
    <t>La commande chez Capstone en attente de transmission EDI, commande a activé cette semaine</t>
  </si>
  <si>
    <t>Transmettre facture d'acompte, demande faite à Louis Marie copie sandra pour toute facture. Attente retour comptabilité petrogabon pour paiement Acompte</t>
  </si>
  <si>
    <t>23 Aout</t>
  </si>
  <si>
    <t xml:space="preserve">24/08 voir avec Jean rock pour le paiement de l'acompte </t>
  </si>
  <si>
    <t>24/08 envoie du planning de maintenance que client Dave</t>
  </si>
  <si>
    <t xml:space="preserve">24/08 attente confirmation de reception de commande de ACSSA </t>
  </si>
  <si>
    <t>24/08 attente fichier de pré requis, retour Aristide</t>
  </si>
  <si>
    <t>Facture</t>
  </si>
  <si>
    <t>Landry</t>
  </si>
  <si>
    <t xml:space="preserve">24/08 attente retour sur video depassement budget fret </t>
  </si>
  <si>
    <t xml:space="preserve">24/08 attente validation sortie de stock de Samuel Cameroun </t>
  </si>
  <si>
    <t>1- Modification LTA par Bollore mail Roula
2- voir avec IBM (atériel n’a pas été livre par L’équipe Geodis/IBM,) si la commande est livré chez Bluetech</t>
  </si>
  <si>
    <t>28/08 offre à transmettre vendredi</t>
  </si>
  <si>
    <t xml:space="preserve">Arnaud </t>
  </si>
  <si>
    <t>Louis</t>
  </si>
  <si>
    <t>24/08 transmettre l'offre au client</t>
  </si>
  <si>
    <t>Imprimante 9 étages</t>
  </si>
  <si>
    <t>UBA</t>
  </si>
  <si>
    <t>24 Aout</t>
  </si>
  <si>
    <t>23/08 attente retour Pascal pour commande</t>
  </si>
  <si>
    <t xml:space="preserve">24/08 Voir la siatuation des offres avec Herve </t>
  </si>
  <si>
    <t>quentin</t>
  </si>
  <si>
    <t>fadhel</t>
  </si>
  <si>
    <t>02/09/2022 à 10H00 mn</t>
  </si>
  <si>
    <t>Equipements réseau</t>
  </si>
  <si>
    <t>25/08 Landry traite</t>
  </si>
  <si>
    <t>25/08 ouverture dossier de commande Hervé</t>
  </si>
  <si>
    <t>Licence Saas</t>
  </si>
  <si>
    <t xml:space="preserve">26/08, recuperer le contrat signé 26.08 </t>
  </si>
  <si>
    <t>28/08 Attente retour DG pour validation budget avec le DSI</t>
  </si>
  <si>
    <t xml:space="preserve">26/08 Attente accord budget du la banque Mondiale </t>
  </si>
  <si>
    <t>26/08 client à relancer ce jour, appel sans succes</t>
  </si>
  <si>
    <t>26/08 attente retour de congé du DG Mi Septembre pour validation de l'offre</t>
  </si>
  <si>
    <t xml:space="preserve">26/08 finalise point facturation et décider pour l'achat d'une nouvelle machine en attente </t>
  </si>
  <si>
    <t>EN ATTENTE DE VALIDATION DSI, DT, DA,</t>
  </si>
  <si>
    <t>26/08, 
-signture de la GPA attente retour de congé du client (Etienne THOMAS le 15 Septembre), 
- Attestation de Garantie biennal chez Assinco</t>
  </si>
  <si>
    <t>26/08 
- Signature de PV sans reserve pour mardi 30/08 (Davy)</t>
  </si>
  <si>
    <t>26/08 
-  Retour de congé semaine prochaine, faire les travaux de rehabilitation pour une fin prévu mi septembre</t>
  </si>
  <si>
    <t>26/08
- Negociation avec le Resp. Patrimoine. En validation budget, 28/07 client en congé à relancer semaine 01/08</t>
  </si>
  <si>
    <t xml:space="preserve">26/08
Audit en cours, 28/07 </t>
  </si>
  <si>
    <t xml:space="preserve">Non répondu </t>
  </si>
  <si>
    <t>09 SEPTEMBRE 2022 à 9H00</t>
  </si>
  <si>
    <t>Projet en execution</t>
  </si>
  <si>
    <t xml:space="preserve">Aout </t>
  </si>
  <si>
    <t>Fadhel</t>
  </si>
  <si>
    <t xml:space="preserve">
Renouvellement contrat de location de copieurs 36 mois</t>
  </si>
  <si>
    <t xml:space="preserve">Contrat en execution </t>
  </si>
  <si>
    <t>DATE DE CDM</t>
  </si>
  <si>
    <t>MISE A NIVEAU TEAMS SALLES DE VISIO ET SALLE DE CONSEIL</t>
  </si>
  <si>
    <t>Extinction des salles IT</t>
  </si>
  <si>
    <t>Securité Incendie</t>
  </si>
  <si>
    <t>Extension Polycom Zom</t>
  </si>
  <si>
    <t>Contrôle d'acces Ascenseur</t>
  </si>
  <si>
    <t>Commande Bloqué par le projet Ascenseur</t>
  </si>
  <si>
    <t xml:space="preserve">Verifier nous avons recu le BC avant mais le migration vers sage a fait que nous ne traiton pas la commande du client. Voir la période de creation dans le système </t>
  </si>
  <si>
    <t>BGFI HOLDING</t>
  </si>
  <si>
    <t>Licence Polycom sur 3 ans</t>
  </si>
  <si>
    <t>09/09 Attente retour offre de Julia IEC</t>
  </si>
  <si>
    <t>Contrat 2022</t>
  </si>
  <si>
    <t>Nom</t>
  </si>
  <si>
    <t>Raison Sociale</t>
  </si>
  <si>
    <t>Fixe</t>
  </si>
  <si>
    <t>N° Client</t>
  </si>
  <si>
    <t>Agence</t>
  </si>
  <si>
    <t>Type Client</t>
  </si>
  <si>
    <t>Domaine</t>
  </si>
  <si>
    <t>N° Contrat</t>
  </si>
  <si>
    <t>N° d'affaire</t>
  </si>
  <si>
    <t>N° DEFI</t>
  </si>
  <si>
    <t>N° Série / VIN</t>
  </si>
  <si>
    <t>Contenu</t>
  </si>
  <si>
    <t>Type Facturation</t>
  </si>
  <si>
    <t>Type contrat</t>
  </si>
  <si>
    <t>Date début</t>
  </si>
  <si>
    <t>Date fin</t>
  </si>
  <si>
    <t>Durée de contrat (mois)</t>
  </si>
  <si>
    <t>Statut /  Renouvellement</t>
  </si>
  <si>
    <t>Montant annuel (HT) FCFA</t>
  </si>
  <si>
    <t>CA Previsionnel</t>
  </si>
  <si>
    <t>CA réel</t>
  </si>
  <si>
    <t>MB Réelle</t>
  </si>
  <si>
    <t>AFRITAC CENTRE</t>
  </si>
  <si>
    <t>GA_1000</t>
  </si>
  <si>
    <t>LBV</t>
  </si>
  <si>
    <t>P</t>
  </si>
  <si>
    <t>Maintenance</t>
  </si>
  <si>
    <t>Réseau/TOIP</t>
  </si>
  <si>
    <t>002/2017</t>
  </si>
  <si>
    <t>PRJGALBV2200011</t>
  </si>
  <si>
    <t>MAINTENANCE TELEPHONIE</t>
  </si>
  <si>
    <t>S</t>
  </si>
  <si>
    <t>PMO</t>
  </si>
  <si>
    <t>Tacite reconduction</t>
  </si>
  <si>
    <t/>
  </si>
  <si>
    <t>ASSINCO Gabon</t>
  </si>
  <si>
    <t>PRJGALBV2200053</t>
  </si>
  <si>
    <t>MAINTENANCE TOIP</t>
  </si>
  <si>
    <t>T</t>
  </si>
  <si>
    <t>Report de la fac de juin-22</t>
  </si>
  <si>
    <t>BGFIBANK Gabon</t>
  </si>
  <si>
    <t>GA_10008451_1</t>
  </si>
  <si>
    <t>GA_10000</t>
  </si>
  <si>
    <t>MAINTENANCE CALL CENTER</t>
  </si>
  <si>
    <t>Informatique</t>
  </si>
  <si>
    <t>PRJGALBV2200036</t>
  </si>
  <si>
    <t>MO</t>
  </si>
  <si>
    <t>MAINTENANCE SSI &amp; Anti Intrusion</t>
  </si>
  <si>
    <t>PRJGALBV2200040</t>
  </si>
  <si>
    <t>MAINTENANCE Réseau VDI, Téléphonie, Télédiffusion</t>
  </si>
  <si>
    <t>PRJGALBV2200038</t>
  </si>
  <si>
    <t>MAINTENANCE Vidéosurveillance</t>
  </si>
  <si>
    <t>PRJGALBV2200039</t>
  </si>
  <si>
    <t>MAINTENANCE ONDULEUR</t>
  </si>
  <si>
    <t>Energie</t>
  </si>
  <si>
    <t>PRJGALBV2200032</t>
  </si>
  <si>
    <t xml:space="preserve">MCO </t>
  </si>
  <si>
    <t>Mixte</t>
  </si>
  <si>
    <t>PRJGALBV2200027</t>
  </si>
  <si>
    <t>Contrat MCO</t>
  </si>
  <si>
    <t>Durée ferme</t>
  </si>
  <si>
    <t>BOLLORE Gabon</t>
  </si>
  <si>
    <t>Infogérance</t>
  </si>
  <si>
    <t>Impression</t>
  </si>
  <si>
    <t>001/2013</t>
  </si>
  <si>
    <t>PRJGALBV2200009</t>
  </si>
  <si>
    <t>IMPRIMANTES MULTIFONCTIONS</t>
  </si>
  <si>
    <t>M</t>
  </si>
  <si>
    <t>CFAO MOTORS Gabon</t>
  </si>
  <si>
    <t>005/2013</t>
  </si>
  <si>
    <t>PRJGALBV2200029</t>
  </si>
  <si>
    <t>Copieurs Ricoh</t>
  </si>
  <si>
    <t>ECOBANK Gabon</t>
  </si>
  <si>
    <t>002/2013</t>
  </si>
  <si>
    <t>PRJGALBV2200010</t>
  </si>
  <si>
    <t>Copieurs RICOH</t>
  </si>
  <si>
    <t>FFA ERNST &amp; YOUNG</t>
  </si>
  <si>
    <t>PRJGALBV2200030</t>
  </si>
  <si>
    <t>MFP HP</t>
  </si>
  <si>
    <t>AIR LIQUIDE</t>
  </si>
  <si>
    <t>007/2005</t>
  </si>
  <si>
    <t>PRJGALBV2200002</t>
  </si>
  <si>
    <t>Maintenance Call Center</t>
  </si>
  <si>
    <t>KOMO GESTION</t>
  </si>
  <si>
    <t>PRJGALBV2200013</t>
  </si>
  <si>
    <t>MAINTENANCE INFORMATIQUE</t>
  </si>
  <si>
    <t>LES MATERIAUX REUNIS</t>
  </si>
  <si>
    <t>001/2009</t>
  </si>
  <si>
    <t>PRJGALBV2200003</t>
  </si>
  <si>
    <t>MATELEC</t>
  </si>
  <si>
    <t>PRJGALBV2200004</t>
  </si>
  <si>
    <t>ORABANK Gabon</t>
  </si>
  <si>
    <t>026/04/17</t>
  </si>
  <si>
    <t>PRJGALBV2200015</t>
  </si>
  <si>
    <t>PHARMA GABON</t>
  </si>
  <si>
    <t>PRJGALBV2200005</t>
  </si>
  <si>
    <t>Serveur Iseries</t>
  </si>
  <si>
    <t>PRJGALBV2200028</t>
  </si>
  <si>
    <t>MFP Ricoh</t>
  </si>
  <si>
    <t>PRESIDENCE</t>
  </si>
  <si>
    <t>A</t>
  </si>
  <si>
    <t>Courant Fort / Faible</t>
  </si>
  <si>
    <t>PRJGALBV2200007</t>
  </si>
  <si>
    <t>MAINTENANCE Salle des Conseils</t>
  </si>
  <si>
    <t>010/2015</t>
  </si>
  <si>
    <t>PRJGALBV2200042</t>
  </si>
  <si>
    <t>UBA Gabon</t>
  </si>
  <si>
    <t>004/2016</t>
  </si>
  <si>
    <t>PRJGALBV2200050</t>
  </si>
  <si>
    <t>UBIPHARMA</t>
  </si>
  <si>
    <t>025/07/2009</t>
  </si>
  <si>
    <t>PRJGALBV2200001</t>
  </si>
  <si>
    <t>IMPRIMANTE PRINTONIX P7C15</t>
  </si>
  <si>
    <t>SODIGAB</t>
  </si>
  <si>
    <t>009/2012</t>
  </si>
  <si>
    <t>PRJGALBV2200006</t>
  </si>
  <si>
    <t>MIN Budget</t>
  </si>
  <si>
    <t>PRJGALBV2200052</t>
  </si>
  <si>
    <t>MAINTENANCE Réseau ToIP inter finance</t>
  </si>
  <si>
    <t>NSI IARD</t>
  </si>
  <si>
    <t>PRJGALBV2200034</t>
  </si>
  <si>
    <t>MAINTENANCE COPIEUR</t>
  </si>
  <si>
    <t>NSIA VIE</t>
  </si>
  <si>
    <t>PRJGALBV2200035</t>
  </si>
  <si>
    <t>OLEA GABON</t>
  </si>
  <si>
    <t>PRJGALBV2200041</t>
  </si>
  <si>
    <t>Radisson Blu</t>
  </si>
  <si>
    <t>PRJGALBV2200043</t>
  </si>
  <si>
    <t>MAINTENANCE Onduleur</t>
  </si>
  <si>
    <t>Téléphonie</t>
  </si>
  <si>
    <t>PRJGALBV2200044</t>
  </si>
  <si>
    <t>MAINTENANCE Téléphonie</t>
  </si>
  <si>
    <t>GA_10000684</t>
  </si>
  <si>
    <t>Maintenance informatique</t>
  </si>
  <si>
    <t>Total Portefeuille</t>
  </si>
  <si>
    <t>F</t>
  </si>
  <si>
    <t>MAI</t>
  </si>
  <si>
    <t>Sept</t>
  </si>
  <si>
    <t>Oct</t>
  </si>
  <si>
    <t>Nov</t>
  </si>
  <si>
    <t>Dec</t>
  </si>
  <si>
    <t>Janv</t>
  </si>
  <si>
    <t xml:space="preserve">Fev </t>
  </si>
  <si>
    <t>Mars</t>
  </si>
  <si>
    <t>Fev</t>
  </si>
  <si>
    <t>Cumul</t>
  </si>
  <si>
    <t>ACTUAL</t>
  </si>
  <si>
    <t xml:space="preserve">
P&amp;L HUB CENTRE
</t>
  </si>
  <si>
    <t>CYBERSECURITY</t>
  </si>
  <si>
    <t>Auto</t>
  </si>
  <si>
    <t>Revenue</t>
  </si>
  <si>
    <t>Recurring</t>
  </si>
  <si>
    <t>Projects</t>
  </si>
  <si>
    <t>Margin</t>
  </si>
  <si>
    <t>% GM</t>
  </si>
  <si>
    <t>% GM Recurring</t>
  </si>
  <si>
    <t>% FCCR</t>
  </si>
  <si>
    <t>% GM Projects</t>
  </si>
  <si>
    <t>Opex</t>
  </si>
  <si>
    <t>Local Staff Costs</t>
  </si>
  <si>
    <t>Local Other Opex</t>
  </si>
  <si>
    <t>Bad Debt Provision</t>
  </si>
  <si>
    <t>EBIT per activity</t>
  </si>
  <si>
    <t>Hub Staff Costs</t>
  </si>
  <si>
    <t>Saisie "Total"</t>
  </si>
  <si>
    <t>Hub Other Opex</t>
  </si>
  <si>
    <t>Division Staff Costs</t>
  </si>
  <si>
    <t>Division Other Opex</t>
  </si>
  <si>
    <t>EBIT Hub</t>
  </si>
  <si>
    <t>Division fees</t>
  </si>
  <si>
    <t>Financial</t>
  </si>
  <si>
    <t>Tax</t>
  </si>
  <si>
    <t>Minority Interest</t>
  </si>
  <si>
    <t>NPAT</t>
  </si>
  <si>
    <t>% NPAT</t>
  </si>
  <si>
    <t>HFM 01</t>
  </si>
  <si>
    <t>HFM2</t>
  </si>
  <si>
    <t>NET</t>
  </si>
  <si>
    <t>Taux</t>
  </si>
  <si>
    <t>Commentaire et Actions</t>
  </si>
  <si>
    <t>revoir la facturation de mars la presidence et SEEG inclus avec risque de ne pas renouveller</t>
  </si>
  <si>
    <t>Facturation sur</t>
  </si>
  <si>
    <t>Taux Pr.</t>
  </si>
  <si>
    <t>Prévoir de prendre 1 année de Min budget au premier trimestre pour ameliorer la marge</t>
  </si>
  <si>
    <t>Il faut le renouvellement de BGFI Pour facturé le 1er trimestre 2023, Prendre le premier trimestre 2023 en facturation marge Pure</t>
  </si>
  <si>
    <t xml:space="preserve">Nom </t>
  </si>
  <si>
    <t>Description</t>
  </si>
  <si>
    <t>Métier</t>
  </si>
  <si>
    <t>CA prévisionnel</t>
  </si>
  <si>
    <t>Taux de Marge</t>
  </si>
  <si>
    <t>Marge brute prév.</t>
  </si>
  <si>
    <t>PDC</t>
  </si>
  <si>
    <t>Contrat de maintenance équipements informatiques</t>
  </si>
  <si>
    <t>ICT S. Recurrent</t>
  </si>
  <si>
    <t>Réseau/ToIP</t>
  </si>
  <si>
    <t>PMUG</t>
  </si>
  <si>
    <t>Maintenance SSI</t>
  </si>
  <si>
    <t>CFA / CFO</t>
  </si>
  <si>
    <t>BEAC FCV</t>
  </si>
  <si>
    <t>Contrat de maintenance Téléphonie</t>
  </si>
  <si>
    <t>Maintenance Vidéosurveillance Bâtiment F</t>
  </si>
  <si>
    <t>Maintenance Téléphonie sur IP et Télédiffusion Bâtiment F</t>
  </si>
  <si>
    <t xml:space="preserve">Maintenance Reports d'Alarmes techniques </t>
  </si>
  <si>
    <t>Maintenance Visioconférence salle de Conseils</t>
  </si>
  <si>
    <t>Maintenance Courant Fort Bâtiment F</t>
  </si>
  <si>
    <t>Maintenance Groupe Electrogène 700 KVA</t>
  </si>
  <si>
    <t>Montant Facturable</t>
  </si>
  <si>
    <t>Maintenance Datacenter</t>
  </si>
  <si>
    <t>Infrastucture</t>
  </si>
  <si>
    <t xml:space="preserve">BGFI SERVICES </t>
  </si>
  <si>
    <t>MCO</t>
  </si>
  <si>
    <t>Salle de conseil</t>
  </si>
  <si>
    <t>BACKLOG</t>
  </si>
  <si>
    <t>PDC A GAGNER ET FACTURABLE</t>
  </si>
  <si>
    <t>ECART</t>
  </si>
  <si>
    <t>N°AFFAIRE</t>
  </si>
  <si>
    <t>PRJGALBV2200114</t>
  </si>
  <si>
    <t>Actif</t>
  </si>
  <si>
    <t>PRJGALBV2200116</t>
  </si>
  <si>
    <t>PRJGALBV2200120</t>
  </si>
  <si>
    <t>PRJGALBV2200124</t>
  </si>
  <si>
    <t>Clos</t>
  </si>
  <si>
    <t>PRJGALBV2200131</t>
  </si>
  <si>
    <t>PRJGALBV2200071</t>
  </si>
  <si>
    <t>PRJGALBV2200066</t>
  </si>
  <si>
    <t xml:space="preserve"> Mise en place d'un contrôle d'accès  avec gestion de temps et interface  avec sage                          </t>
  </si>
  <si>
    <t>PRJGALBV2200119</t>
  </si>
  <si>
    <t>PRJGALBV2200070</t>
  </si>
  <si>
    <t>PRJGALBV2200127</t>
  </si>
  <si>
    <t>PRJGALBV2200117</t>
  </si>
  <si>
    <t>PRJGALBV2200084</t>
  </si>
  <si>
    <t>PRJGALBV2200118</t>
  </si>
  <si>
    <t>PRJGALBV2200122</t>
  </si>
  <si>
    <t>PRJGALBV2200064</t>
  </si>
  <si>
    <t>PRJGALBV2200132</t>
  </si>
  <si>
    <t>PRJGALBV2200075</t>
  </si>
  <si>
    <t>1087407/1087408</t>
  </si>
  <si>
    <t>PRJGALBV2200076</t>
  </si>
  <si>
    <t>1087421/1087422</t>
  </si>
  <si>
    <t>PRJGALBV2200077</t>
  </si>
  <si>
    <t>1087423/1087424</t>
  </si>
  <si>
    <t>PRJGALBV2200078</t>
  </si>
  <si>
    <t>1087425/1087426</t>
  </si>
  <si>
    <t>PRJGALBV2200138</t>
  </si>
  <si>
    <t>1087432/1087433</t>
  </si>
  <si>
    <t>PRJGALBV2200080</t>
  </si>
  <si>
    <t>PRJGALBV2200133</t>
  </si>
  <si>
    <t>PRJGALBV2200128</t>
  </si>
  <si>
    <t>PRJGALBV2200129</t>
  </si>
  <si>
    <t>PRJGALBV2200125</t>
  </si>
  <si>
    <t>PRJGALBV2200121</t>
  </si>
  <si>
    <t>PRJGALBV2200072</t>
  </si>
  <si>
    <t>GROUP VIVENDI AFRICA</t>
  </si>
  <si>
    <t>Câblage Informatique et réseau</t>
  </si>
  <si>
    <t>PRJGALBV2200068</t>
  </si>
  <si>
    <t>PRJGALBV2200089</t>
  </si>
  <si>
    <t>PRJGALBV2200074</t>
  </si>
  <si>
    <t>1087587/107591</t>
  </si>
  <si>
    <t>PRJGALBV2200079</t>
  </si>
  <si>
    <t>PRJGALBV2200069</t>
  </si>
  <si>
    <t>PRJGALBV2200065</t>
  </si>
  <si>
    <t>PRJGALBV2200102</t>
  </si>
  <si>
    <t>PRJGALBV2200063</t>
  </si>
  <si>
    <t>1087629/1087630</t>
  </si>
  <si>
    <t>PRJGALBV2200083</t>
  </si>
  <si>
    <t>PRJGALBV2200096</t>
  </si>
  <si>
    <t>PRJGALBV2200097</t>
  </si>
  <si>
    <t>PRJGALBV2200098</t>
  </si>
  <si>
    <t>PRJGALBV2200099</t>
  </si>
  <si>
    <t>PRJGALBV2200100</t>
  </si>
  <si>
    <t>PRJGALBV2200101</t>
  </si>
  <si>
    <t>PRJGALBV2200090</t>
  </si>
  <si>
    <t>Projet pour le chiffrements de données pour 5O utilsateurs</t>
  </si>
  <si>
    <t>CECA-GADIS/CK2</t>
  </si>
  <si>
    <t>PRJGALBV2200088</t>
  </si>
  <si>
    <t>Sondes pour détection de température dans les Data center</t>
  </si>
  <si>
    <t>Pharmagabon</t>
  </si>
  <si>
    <t>PRJGALBV2200062</t>
  </si>
  <si>
    <t>Mise en place d'une solution de visio conférence</t>
  </si>
  <si>
    <t>PRJGALBV2200056</t>
  </si>
  <si>
    <t>Renouvellement licence SYMANTEC</t>
  </si>
  <si>
    <t>PRJGALBV2200055</t>
  </si>
  <si>
    <t>Renouvellement licence PaperCut</t>
  </si>
  <si>
    <t>GABON SPECIAL ECON ZONE</t>
  </si>
  <si>
    <t>PRJGALBV2200123</t>
  </si>
  <si>
    <t>REMPLACEMENT CARTE EATON</t>
  </si>
  <si>
    <t>PRJGALBV2200107</t>
  </si>
  <si>
    <t>REMPLACEMENT GACHE</t>
  </si>
  <si>
    <t>MB Realisé/MB Objectif</t>
  </si>
  <si>
    <t>Contrat</t>
  </si>
  <si>
    <t>SERV. R.</t>
  </si>
  <si>
    <t xml:space="preserve">TOTAL </t>
  </si>
  <si>
    <t>CNTIPPEE</t>
  </si>
  <si>
    <t>Avenant projet  santé</t>
  </si>
  <si>
    <t>Renouvellement Trend micro</t>
  </si>
  <si>
    <t>licences Saas contrôle d'acces</t>
  </si>
  <si>
    <t>Licences polycom</t>
  </si>
  <si>
    <t>Licence office365</t>
  </si>
  <si>
    <t>Nom Affaire</t>
  </si>
  <si>
    <t>MB prév. %</t>
  </si>
  <si>
    <t>Mise ne place PowerHA</t>
  </si>
  <si>
    <t>Infrastructure Stockage</t>
  </si>
  <si>
    <t>Aquisition Routeurs CISCO ISR1121 pour les entreprises</t>
  </si>
  <si>
    <t>Courant/fort/faible</t>
  </si>
  <si>
    <t>Migration serveurs IBM Power7 vers Power 9 ou 10</t>
  </si>
  <si>
    <t>Infrastructure Serveur</t>
  </si>
  <si>
    <t>Infrastructure Hyperconvergée DELL EMC</t>
  </si>
  <si>
    <t>Extension stockage</t>
  </si>
  <si>
    <t>Petro gabon</t>
  </si>
  <si>
    <t>Acqusition badges</t>
  </si>
  <si>
    <t>Acqusition PC</t>
  </si>
  <si>
    <t>Corrections vulnérabilités AD</t>
  </si>
  <si>
    <t>Corrections vulnérabilités Réseaux</t>
  </si>
  <si>
    <t>Liaison PTP</t>
  </si>
  <si>
    <t>Equipements de sécurité</t>
  </si>
  <si>
    <t>Renouvellement Licence Office 365</t>
  </si>
  <si>
    <t>GSEZ AIRPORT</t>
  </si>
  <si>
    <t>Sécurité Incendie</t>
  </si>
  <si>
    <t>Mise en conformité DC</t>
  </si>
  <si>
    <r>
      <rPr>
        <b/>
        <sz val="8"/>
        <rFont val="Tahoma"/>
        <family val="2"/>
      </rPr>
      <t>Fin Crt = Novembre</t>
    </r>
    <r>
      <rPr>
        <sz val="8"/>
        <rFont val="Tahoma"/>
        <family val="2"/>
      </rPr>
      <t>. 26/08  En attente de la validation de l'ancien contrat</t>
    </r>
  </si>
  <si>
    <t xml:space="preserve">09/09 Attente consultation client </t>
  </si>
  <si>
    <t>remplacement des swicths CISCO 9200 &amp; 9300</t>
  </si>
  <si>
    <t xml:space="preserve">sauvegarde et de réplication </t>
  </si>
  <si>
    <t>Reseau</t>
  </si>
  <si>
    <t>Correction vulnerabilité réseaux</t>
  </si>
  <si>
    <t>Cybersécurité</t>
  </si>
  <si>
    <t>Sécurité</t>
  </si>
  <si>
    <t xml:space="preserve"> 20 septembre.</t>
  </si>
  <si>
    <t>Blaise Pascal</t>
  </si>
  <si>
    <t xml:space="preserve">Serveur </t>
  </si>
  <si>
    <t>Faire le point avec Raphael pour offre Dava</t>
  </si>
  <si>
    <t>CFAO MOTOS</t>
  </si>
  <si>
    <t>renouvellement Veritas</t>
  </si>
  <si>
    <t xml:space="preserve">ICT </t>
  </si>
  <si>
    <t>09/09 offre DAVA recu lancé l'offre financiere</t>
  </si>
  <si>
    <t>Contrôle d'acces pour porte ascenseur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</si>
</sst>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-* #,##0.00\ _€_-;\-* #,##0.00\ _€_-;_-* &quot;-&quot;??\ _€_-;_-@_-"/>
    <numFmt numFmtId="165" formatCode="_-* #,##0\ _€_-;\-* #,##0\ _€_-;_-* &quot;-&quot;??\ _€_-;_-@_-"/>
    <numFmt numFmtId="166" formatCode="[$-40C]mmmm\-yy;@"/>
    <numFmt numFmtId="167" formatCode="#,##0\ [$XOF]"/>
    <numFmt numFmtId="168" formatCode="_-* #,##0.00\ [$€-1]_-;\-* #,##0.00\ [$€-1]_-;_-* &quot;-&quot;??\ [$€-1]_-"/>
    <numFmt numFmtId="169" formatCode="#,##0_ ;\-#,##0\ "/>
    <numFmt numFmtId="170" formatCode="#,##0;\ \(#,##0\);"/>
    <numFmt numFmtId="171" formatCode="_-* #,##0\ _F_C_F_A_-;\-* #,##0\ _F_C_F_A_-;_-* &quot;-&quot;\ _F_C_F_A_-;_-@_-"/>
    <numFmt numFmtId="172" formatCode="[$-40C]mmm\-yy;@"/>
    <numFmt numFmtId="173" formatCode="_-* #,##0.00\ _F_-;\-* #,##0.00\ _F_-;_-* &quot;-&quot;??\ _F_-;_-@_-"/>
    <numFmt numFmtId="174" formatCode="[$-40C]d\-mmm;@"/>
    <numFmt numFmtId="175" formatCode="dd/mm/yy;@"/>
    <numFmt numFmtId="176" formatCode="d/m/yy;@"/>
    <numFmt numFmtId="177" formatCode="_-* #,##0_-;\-* #,##0_-;_-* &quot;-&quot;??_-;_-@_-"/>
    <numFmt numFmtId="178" formatCode="0.0%"/>
  </numFmts>
  <fonts count="12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0"/>
      <name val="Century Gothic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8.5"/>
      <color theme="1"/>
      <name val="Century Gothic"/>
      <family val="2"/>
    </font>
    <font>
      <b/>
      <sz val="10"/>
      <color rgb="FFFF0000"/>
      <name val="Century Gothic"/>
      <family val="2"/>
    </font>
    <font>
      <b/>
      <sz val="11"/>
      <color rgb="FF00B050"/>
      <name val="Century Gothic"/>
      <family val="2"/>
    </font>
    <font>
      <sz val="12"/>
      <name val="Cambria"/>
      <family val="1"/>
      <scheme val="major"/>
    </font>
    <font>
      <b/>
      <sz val="9"/>
      <color theme="1"/>
      <name val="Century Gothic"/>
      <family val="2"/>
    </font>
    <font>
      <b/>
      <i/>
      <u/>
      <sz val="11"/>
      <color rgb="FFFF0000"/>
      <name val="Century Gothic"/>
      <family val="2"/>
    </font>
    <font>
      <b/>
      <i/>
      <u/>
      <sz val="12"/>
      <color rgb="FFFF0000"/>
      <name val="Century Gothic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  <font>
      <sz val="10"/>
      <color theme="1"/>
      <name val="Arial"/>
      <family val="2"/>
    </font>
    <font>
      <sz val="11"/>
      <color theme="1"/>
      <name val="Arial Narrow"/>
      <family val="2"/>
    </font>
    <font>
      <sz val="11"/>
      <color theme="3" tint="-0.249977111117893"/>
      <name val="Calibri"/>
      <family val="2"/>
      <scheme val="minor"/>
    </font>
    <font>
      <b/>
      <u/>
      <sz val="16"/>
      <color rgb="FFFF0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theme="0"/>
      <name val="Arial"/>
      <family val="2"/>
    </font>
    <font>
      <sz val="11"/>
      <name val="Arial Narrow"/>
      <family val="2"/>
    </font>
    <font>
      <sz val="11"/>
      <color rgb="FFFF0000"/>
      <name val="Arial Narrow"/>
      <family val="2"/>
    </font>
    <font>
      <b/>
      <sz val="11"/>
      <color theme="0"/>
      <name val="Arial Narrow"/>
      <family val="2"/>
    </font>
    <font>
      <b/>
      <sz val="11"/>
      <name val="Arial Narrow"/>
      <family val="2"/>
    </font>
    <font>
      <b/>
      <sz val="11"/>
      <color theme="1"/>
      <name val="Arial Narrow"/>
      <family val="2"/>
    </font>
    <font>
      <b/>
      <i/>
      <sz val="11"/>
      <color rgb="FFFF0000"/>
      <name val="Calibri"/>
      <family val="2"/>
      <scheme val="minor"/>
    </font>
    <font>
      <sz val="12"/>
      <name val="Arial Narrow"/>
      <family val="2"/>
    </font>
    <font>
      <b/>
      <sz val="11"/>
      <color indexed="81"/>
      <name val="Tahoma"/>
      <family val="2"/>
    </font>
    <font>
      <sz val="11"/>
      <color indexed="81"/>
      <name val="Tahoma"/>
      <family val="2"/>
    </font>
    <font>
      <i/>
      <sz val="11"/>
      <color rgb="FFFF0000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i/>
      <sz val="11"/>
      <color rgb="FF3C7EAA"/>
      <name val="Calibri"/>
      <family val="2"/>
      <scheme val="minor"/>
    </font>
    <font>
      <b/>
      <i/>
      <sz val="11"/>
      <color rgb="FF3C7EAA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3"/>
      <name val="Calibri"/>
      <family val="2"/>
      <scheme val="minor"/>
    </font>
    <font>
      <b/>
      <sz val="11"/>
      <color rgb="FFFF0000"/>
      <name val="Arial Narrow"/>
      <family val="2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color theme="3" tint="-0.249977111117893"/>
      <name val="Calibri"/>
      <family val="2"/>
      <scheme val="minor"/>
    </font>
    <font>
      <b/>
      <sz val="9"/>
      <color theme="3" tint="-0.249977111117893"/>
      <name val="Calibri"/>
      <family val="2"/>
      <scheme val="minor"/>
    </font>
    <font>
      <sz val="9"/>
      <color theme="1"/>
      <name val="Century Gothic"/>
      <family val="2"/>
    </font>
    <font>
      <sz val="9"/>
      <color rgb="FFFF0000"/>
      <name val="Calibri"/>
      <family val="2"/>
      <scheme val="minor"/>
    </font>
    <font>
      <sz val="9"/>
      <name val="Arial Narrow"/>
      <family val="2"/>
    </font>
    <font>
      <b/>
      <i/>
      <sz val="9"/>
      <color theme="3" tint="-0.249977111117893"/>
      <name val="Calibri"/>
      <family val="2"/>
      <scheme val="minor"/>
    </font>
    <font>
      <b/>
      <sz val="9"/>
      <name val="Calibri"/>
      <family val="2"/>
      <scheme val="minor"/>
    </font>
    <font>
      <b/>
      <sz val="9"/>
      <name val="Arial"/>
      <family val="2"/>
    </font>
    <font>
      <b/>
      <sz val="9"/>
      <color rgb="FFFF0000"/>
      <name val="Century Gothic"/>
      <family val="2"/>
    </font>
    <font>
      <b/>
      <sz val="9"/>
      <color rgb="FF00B050"/>
      <name val="Calibri"/>
      <family val="2"/>
      <scheme val="minor"/>
    </font>
    <font>
      <b/>
      <i/>
      <sz val="9"/>
      <color rgb="FF00B050"/>
      <name val="Calibri"/>
      <family val="2"/>
      <scheme val="minor"/>
    </font>
    <font>
      <b/>
      <sz val="8.5"/>
      <color theme="1"/>
      <name val="Century Gothic"/>
      <family val="2"/>
    </font>
    <font>
      <sz val="9"/>
      <color theme="1"/>
      <name val="Arial Narrow"/>
      <family val="2"/>
    </font>
    <font>
      <b/>
      <sz val="9"/>
      <color theme="1"/>
      <name val="Arial Narrow"/>
      <family val="2"/>
    </font>
    <font>
      <b/>
      <sz val="9"/>
      <name val="Arial Narrow"/>
      <family val="2"/>
    </font>
    <font>
      <sz val="9"/>
      <color rgb="FFFF0000"/>
      <name val="Arial Narrow"/>
      <family val="2"/>
    </font>
    <font>
      <b/>
      <sz val="9"/>
      <color rgb="FFFF0000"/>
      <name val="Arial"/>
      <family val="2"/>
    </font>
    <font>
      <b/>
      <sz val="9"/>
      <color rgb="FFFF0000"/>
      <name val="Arial Narrow"/>
      <family val="2"/>
    </font>
    <font>
      <b/>
      <sz val="9"/>
      <color indexed="81"/>
      <name val="Tahoma"/>
      <family val="2"/>
    </font>
    <font>
      <b/>
      <i/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Tahoma"/>
      <family val="2"/>
    </font>
    <font>
      <b/>
      <sz val="8"/>
      <name val="Tahoma"/>
      <family val="2"/>
    </font>
    <font>
      <b/>
      <i/>
      <u/>
      <sz val="8"/>
      <color rgb="FFFF0000"/>
      <name val="Tahoma"/>
      <family val="2"/>
    </font>
    <font>
      <sz val="8"/>
      <color theme="3"/>
      <name val="Tahoma"/>
      <family val="2"/>
    </font>
    <font>
      <sz val="8"/>
      <color theme="1"/>
      <name val="Tahoma"/>
      <family val="2"/>
    </font>
    <font>
      <b/>
      <sz val="8"/>
      <color theme="8" tint="-0.249977111117893"/>
      <name val="Tahoma"/>
      <family val="2"/>
    </font>
    <font>
      <sz val="8"/>
      <color theme="8" tint="-0.249977111117893"/>
      <name val="Tahoma"/>
      <family val="2"/>
    </font>
    <font>
      <sz val="8"/>
      <color rgb="FFFF0000"/>
      <name val="Tahoma"/>
      <family val="2"/>
    </font>
    <font>
      <b/>
      <sz val="8"/>
      <color theme="3"/>
      <name val="Tahoma"/>
      <family val="2"/>
    </font>
    <font>
      <b/>
      <sz val="8"/>
      <color theme="1"/>
      <name val="Tahoma"/>
      <family val="2"/>
    </font>
    <font>
      <b/>
      <sz val="8"/>
      <color rgb="FF00B050"/>
      <name val="Tahoma"/>
      <family val="2"/>
    </font>
    <font>
      <sz val="8"/>
      <color rgb="FF00B050"/>
      <name val="Tahoma"/>
      <family val="2"/>
    </font>
    <font>
      <sz val="8"/>
      <color theme="3" tint="0.39997558519241921"/>
      <name val="Tahoma"/>
      <family val="2"/>
    </font>
    <font>
      <b/>
      <sz val="8"/>
      <color theme="3" tint="0.39997558519241921"/>
      <name val="Tahoma"/>
      <family val="2"/>
    </font>
    <font>
      <i/>
      <u/>
      <sz val="8"/>
      <color rgb="FFFF0000"/>
      <name val="Tahoma"/>
      <family val="2"/>
    </font>
    <font>
      <sz val="8"/>
      <color theme="6"/>
      <name val="Tahoma"/>
      <family val="2"/>
    </font>
    <font>
      <b/>
      <sz val="8"/>
      <color theme="6"/>
      <name val="Tahoma"/>
      <family val="2"/>
    </font>
    <font>
      <sz val="8"/>
      <color theme="6" tint="-0.249977111117893"/>
      <name val="Tahoma"/>
      <family val="2"/>
    </font>
    <font>
      <b/>
      <sz val="8"/>
      <color theme="6" tint="-0.249977111117893"/>
      <name val="Tahoma"/>
      <family val="2"/>
    </font>
    <font>
      <b/>
      <i/>
      <u/>
      <sz val="8"/>
      <name val="Tahoma"/>
      <family val="2"/>
    </font>
    <font>
      <b/>
      <sz val="8"/>
      <color rgb="FFFF0000"/>
      <name val="Tahoma"/>
      <family val="2"/>
    </font>
    <font>
      <b/>
      <i/>
      <u/>
      <sz val="8"/>
      <color theme="4"/>
      <name val="Tahoma"/>
      <family val="2"/>
    </font>
    <font>
      <sz val="8"/>
      <color theme="4"/>
      <name val="Tahoma"/>
      <family val="2"/>
    </font>
    <font>
      <b/>
      <sz val="8"/>
      <color theme="4"/>
      <name val="Tahoma"/>
      <family val="2"/>
    </font>
    <font>
      <b/>
      <sz val="8"/>
      <color theme="0"/>
      <name val="Century Gothic"/>
      <family val="2"/>
    </font>
    <font>
      <b/>
      <sz val="8"/>
      <color theme="1"/>
      <name val="Century Gothic"/>
      <family val="2"/>
    </font>
    <font>
      <b/>
      <sz val="8"/>
      <name val="Century Gothic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Arial Narrow"/>
      <family val="2"/>
    </font>
  </fonts>
  <fills count="5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DFED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C7EAA"/>
        <bgColor indexed="64"/>
      </patternFill>
    </fill>
    <fill>
      <patternFill patternType="solid">
        <fgColor rgb="FFA5C8DF"/>
        <bgColor indexed="64"/>
      </patternFill>
    </fill>
    <fill>
      <patternFill patternType="solid">
        <fgColor rgb="FFE1EDF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double">
        <color theme="5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79">
    <xf numFmtId="166" fontId="0" fillId="0" borderId="0"/>
    <xf numFmtId="167" fontId="10" fillId="2" borderId="0" applyNumberFormat="0" applyBorder="0" applyAlignment="0" applyProtection="0"/>
    <xf numFmtId="167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167" fontId="10" fillId="2" borderId="0" applyNumberFormat="0" applyBorder="0" applyAlignment="0" applyProtection="0"/>
    <xf numFmtId="167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166" fontId="10" fillId="2" borderId="0" applyNumberFormat="0" applyBorder="0" applyAlignment="0" applyProtection="0"/>
    <xf numFmtId="167" fontId="10" fillId="3" borderId="0" applyNumberFormat="0" applyBorder="0" applyAlignment="0" applyProtection="0"/>
    <xf numFmtId="167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167" fontId="10" fillId="3" borderId="0" applyNumberFormat="0" applyBorder="0" applyAlignment="0" applyProtection="0"/>
    <xf numFmtId="167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166" fontId="10" fillId="3" borderId="0" applyNumberFormat="0" applyBorder="0" applyAlignment="0" applyProtection="0"/>
    <xf numFmtId="167" fontId="10" fillId="4" borderId="0" applyNumberFormat="0" applyBorder="0" applyAlignment="0" applyProtection="0"/>
    <xf numFmtId="167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167" fontId="10" fillId="4" borderId="0" applyNumberFormat="0" applyBorder="0" applyAlignment="0" applyProtection="0"/>
    <xf numFmtId="167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166" fontId="10" fillId="4" borderId="0" applyNumberFormat="0" applyBorder="0" applyAlignment="0" applyProtection="0"/>
    <xf numFmtId="167" fontId="10" fillId="5" borderId="0" applyNumberFormat="0" applyBorder="0" applyAlignment="0" applyProtection="0"/>
    <xf numFmtId="167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167" fontId="10" fillId="5" borderId="0" applyNumberFormat="0" applyBorder="0" applyAlignment="0" applyProtection="0"/>
    <xf numFmtId="167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166" fontId="10" fillId="5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166" fontId="10" fillId="6" borderId="0" applyNumberFormat="0" applyBorder="0" applyAlignment="0" applyProtection="0"/>
    <xf numFmtId="167" fontId="10" fillId="7" borderId="0" applyNumberFormat="0" applyBorder="0" applyAlignment="0" applyProtection="0"/>
    <xf numFmtId="167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167" fontId="10" fillId="7" borderId="0" applyNumberFormat="0" applyBorder="0" applyAlignment="0" applyProtection="0"/>
    <xf numFmtId="167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166" fontId="10" fillId="7" borderId="0" applyNumberFormat="0" applyBorder="0" applyAlignment="0" applyProtection="0"/>
    <xf numFmtId="167" fontId="10" fillId="8" borderId="0" applyNumberFormat="0" applyBorder="0" applyAlignment="0" applyProtection="0"/>
    <xf numFmtId="167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167" fontId="10" fillId="8" borderId="0" applyNumberFormat="0" applyBorder="0" applyAlignment="0" applyProtection="0"/>
    <xf numFmtId="167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166" fontId="10" fillId="8" borderId="0" applyNumberFormat="0" applyBorder="0" applyAlignment="0" applyProtection="0"/>
    <xf numFmtId="167" fontId="10" fillId="9" borderId="0" applyNumberFormat="0" applyBorder="0" applyAlignment="0" applyProtection="0"/>
    <xf numFmtId="167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167" fontId="10" fillId="9" borderId="0" applyNumberFormat="0" applyBorder="0" applyAlignment="0" applyProtection="0"/>
    <xf numFmtId="167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166" fontId="10" fillId="9" borderId="0" applyNumberFormat="0" applyBorder="0" applyAlignment="0" applyProtection="0"/>
    <xf numFmtId="167" fontId="10" fillId="10" borderId="0" applyNumberFormat="0" applyBorder="0" applyAlignment="0" applyProtection="0"/>
    <xf numFmtId="167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167" fontId="10" fillId="10" borderId="0" applyNumberFormat="0" applyBorder="0" applyAlignment="0" applyProtection="0"/>
    <xf numFmtId="167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166" fontId="10" fillId="10" borderId="0" applyNumberFormat="0" applyBorder="0" applyAlignment="0" applyProtection="0"/>
    <xf numFmtId="167" fontId="10" fillId="11" borderId="0" applyNumberFormat="0" applyBorder="0" applyAlignment="0" applyProtection="0"/>
    <xf numFmtId="167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167" fontId="10" fillId="11" borderId="0" applyNumberFormat="0" applyBorder="0" applyAlignment="0" applyProtection="0"/>
    <xf numFmtId="167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166" fontId="10" fillId="11" borderId="0" applyNumberFormat="0" applyBorder="0" applyAlignment="0" applyProtection="0"/>
    <xf numFmtId="167" fontId="10" fillId="12" borderId="0" applyNumberFormat="0" applyBorder="0" applyAlignment="0" applyProtection="0"/>
    <xf numFmtId="167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167" fontId="10" fillId="12" borderId="0" applyNumberFormat="0" applyBorder="0" applyAlignment="0" applyProtection="0"/>
    <xf numFmtId="167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166" fontId="10" fillId="12" borderId="0" applyNumberFormat="0" applyBorder="0" applyAlignment="0" applyProtection="0"/>
    <xf numFmtId="167" fontId="10" fillId="13" borderId="0" applyNumberFormat="0" applyBorder="0" applyAlignment="0" applyProtection="0"/>
    <xf numFmtId="167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167" fontId="10" fillId="13" borderId="0" applyNumberFormat="0" applyBorder="0" applyAlignment="0" applyProtection="0"/>
    <xf numFmtId="167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166" fontId="10" fillId="13" borderId="0" applyNumberFormat="0" applyBorder="0" applyAlignment="0" applyProtection="0"/>
    <xf numFmtId="167" fontId="11" fillId="14" borderId="0" applyNumberFormat="0" applyBorder="0" applyAlignment="0" applyProtection="0"/>
    <xf numFmtId="0" fontId="11" fillId="14" borderId="0" applyNumberFormat="0" applyBorder="0" applyAlignment="0" applyProtection="0"/>
    <xf numFmtId="167" fontId="11" fillId="15" borderId="0" applyNumberFormat="0" applyBorder="0" applyAlignment="0" applyProtection="0"/>
    <xf numFmtId="0" fontId="11" fillId="15" borderId="0" applyNumberFormat="0" applyBorder="0" applyAlignment="0" applyProtection="0"/>
    <xf numFmtId="167" fontId="11" fillId="16" borderId="0" applyNumberFormat="0" applyBorder="0" applyAlignment="0" applyProtection="0"/>
    <xf numFmtId="0" fontId="11" fillId="16" borderId="0" applyNumberFormat="0" applyBorder="0" applyAlignment="0" applyProtection="0"/>
    <xf numFmtId="167" fontId="11" fillId="17" borderId="0" applyNumberFormat="0" applyBorder="0" applyAlignment="0" applyProtection="0"/>
    <xf numFmtId="0" fontId="11" fillId="17" borderId="0" applyNumberFormat="0" applyBorder="0" applyAlignment="0" applyProtection="0"/>
    <xf numFmtId="167" fontId="11" fillId="18" borderId="0" applyNumberFormat="0" applyBorder="0" applyAlignment="0" applyProtection="0"/>
    <xf numFmtId="0" fontId="11" fillId="18" borderId="0" applyNumberFormat="0" applyBorder="0" applyAlignment="0" applyProtection="0"/>
    <xf numFmtId="167" fontId="11" fillId="19" borderId="0" applyNumberFormat="0" applyBorder="0" applyAlignment="0" applyProtection="0"/>
    <xf numFmtId="0" fontId="11" fillId="19" borderId="0" applyNumberFormat="0" applyBorder="0" applyAlignment="0" applyProtection="0"/>
    <xf numFmtId="166" fontId="11" fillId="20" borderId="0" applyNumberFormat="0" applyBorder="0" applyAlignment="0" applyProtection="0"/>
    <xf numFmtId="167" fontId="11" fillId="20" borderId="0" applyNumberFormat="0" applyBorder="0" applyAlignment="0" applyProtection="0"/>
    <xf numFmtId="0" fontId="11" fillId="20" borderId="0" applyNumberFormat="0" applyBorder="0" applyAlignment="0" applyProtection="0"/>
    <xf numFmtId="166" fontId="11" fillId="21" borderId="0" applyNumberFormat="0" applyBorder="0" applyAlignment="0" applyProtection="0"/>
    <xf numFmtId="167" fontId="11" fillId="21" borderId="0" applyNumberFormat="0" applyBorder="0" applyAlignment="0" applyProtection="0"/>
    <xf numFmtId="0" fontId="11" fillId="21" borderId="0" applyNumberFormat="0" applyBorder="0" applyAlignment="0" applyProtection="0"/>
    <xf numFmtId="166" fontId="11" fillId="22" borderId="0" applyNumberFormat="0" applyBorder="0" applyAlignment="0" applyProtection="0"/>
    <xf numFmtId="167" fontId="11" fillId="22" borderId="0" applyNumberFormat="0" applyBorder="0" applyAlignment="0" applyProtection="0"/>
    <xf numFmtId="0" fontId="11" fillId="22" borderId="0" applyNumberFormat="0" applyBorder="0" applyAlignment="0" applyProtection="0"/>
    <xf numFmtId="166" fontId="11" fillId="23" borderId="0" applyNumberFormat="0" applyBorder="0" applyAlignment="0" applyProtection="0"/>
    <xf numFmtId="167" fontId="11" fillId="23" borderId="0" applyNumberFormat="0" applyBorder="0" applyAlignment="0" applyProtection="0"/>
    <xf numFmtId="0" fontId="11" fillId="23" borderId="0" applyNumberFormat="0" applyBorder="0" applyAlignment="0" applyProtection="0"/>
    <xf numFmtId="166" fontId="11" fillId="24" borderId="0" applyNumberFormat="0" applyBorder="0" applyAlignment="0" applyProtection="0"/>
    <xf numFmtId="167" fontId="11" fillId="24" borderId="0" applyNumberFormat="0" applyBorder="0" applyAlignment="0" applyProtection="0"/>
    <xf numFmtId="0" fontId="11" fillId="24" borderId="0" applyNumberFormat="0" applyBorder="0" applyAlignment="0" applyProtection="0"/>
    <xf numFmtId="166" fontId="11" fillId="25" borderId="0" applyNumberFormat="0" applyBorder="0" applyAlignment="0" applyProtection="0"/>
    <xf numFmtId="167" fontId="11" fillId="25" borderId="0" applyNumberFormat="0" applyBorder="0" applyAlignment="0" applyProtection="0"/>
    <xf numFmtId="0" fontId="11" fillId="25" borderId="0" applyNumberFormat="0" applyBorder="0" applyAlignment="0" applyProtection="0"/>
    <xf numFmtId="167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7" fontId="13" fillId="26" borderId="20" applyNumberFormat="0" applyAlignment="0" applyProtection="0"/>
    <xf numFmtId="0" fontId="13" fillId="26" borderId="20" applyNumberFormat="0" applyAlignment="0" applyProtection="0"/>
    <xf numFmtId="167" fontId="14" fillId="0" borderId="21" applyNumberFormat="0" applyFill="0" applyAlignment="0" applyProtection="0"/>
    <xf numFmtId="0" fontId="14" fillId="0" borderId="21" applyNumberFormat="0" applyFill="0" applyAlignment="0" applyProtection="0"/>
    <xf numFmtId="166" fontId="10" fillId="27" borderId="22" applyNumberFormat="0" applyFont="0" applyAlignment="0" applyProtection="0"/>
    <xf numFmtId="166" fontId="10" fillId="27" borderId="22" applyNumberFormat="0" applyFont="0" applyAlignment="0" applyProtection="0"/>
    <xf numFmtId="167" fontId="10" fillId="27" borderId="22" applyNumberFormat="0" applyFont="0" applyAlignment="0" applyProtection="0"/>
    <xf numFmtId="167" fontId="10" fillId="27" borderId="22" applyNumberFormat="0" applyFont="0" applyAlignment="0" applyProtection="0"/>
    <xf numFmtId="0" fontId="10" fillId="27" borderId="22" applyNumberFormat="0" applyFont="0" applyAlignment="0" applyProtection="0"/>
    <xf numFmtId="0" fontId="10" fillId="27" borderId="22" applyNumberFormat="0" applyFont="0" applyAlignment="0" applyProtection="0"/>
    <xf numFmtId="167" fontId="10" fillId="27" borderId="22" applyNumberFormat="0" applyFont="0" applyAlignment="0" applyProtection="0"/>
    <xf numFmtId="167" fontId="10" fillId="27" borderId="22" applyNumberFormat="0" applyFont="0" applyAlignment="0" applyProtection="0"/>
    <xf numFmtId="0" fontId="10" fillId="27" borderId="22" applyNumberFormat="0" applyFont="0" applyAlignment="0" applyProtection="0"/>
    <xf numFmtId="0" fontId="10" fillId="27" borderId="22" applyNumberFormat="0" applyFont="0" applyAlignment="0" applyProtection="0"/>
    <xf numFmtId="167" fontId="15" fillId="28" borderId="20" applyNumberFormat="0" applyAlignment="0" applyProtection="0"/>
    <xf numFmtId="0" fontId="15" fillId="28" borderId="20" applyNumberFormat="0" applyAlignment="0" applyProtection="0"/>
    <xf numFmtId="166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7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5" fillId="0" borderId="0"/>
    <xf numFmtId="0" fontId="17" fillId="0" borderId="0" applyNumberFormat="0" applyFill="0" applyBorder="0" applyAlignment="0" applyProtection="0">
      <alignment vertical="top"/>
      <protection locked="0"/>
    </xf>
    <xf numFmtId="164" fontId="10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5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67" fontId="18" fillId="30" borderId="0" applyNumberFormat="0" applyBorder="0" applyAlignment="0" applyProtection="0"/>
    <xf numFmtId="0" fontId="18" fillId="30" borderId="0" applyNumberFormat="0" applyBorder="0" applyAlignment="0" applyProtection="0"/>
    <xf numFmtId="167" fontId="10" fillId="0" borderId="0"/>
    <xf numFmtId="167" fontId="10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5" fillId="0" borderId="0"/>
    <xf numFmtId="166" fontId="6" fillId="0" borderId="0"/>
    <xf numFmtId="166" fontId="6" fillId="0" borderId="0"/>
    <xf numFmtId="166" fontId="5" fillId="0" borderId="0"/>
    <xf numFmtId="0" fontId="5" fillId="0" borderId="0"/>
    <xf numFmtId="166" fontId="6" fillId="0" borderId="0"/>
    <xf numFmtId="166" fontId="5" fillId="0" borderId="0"/>
    <xf numFmtId="166" fontId="6" fillId="0" borderId="0"/>
    <xf numFmtId="166" fontId="5" fillId="0" borderId="0"/>
    <xf numFmtId="166" fontId="5" fillId="0" borderId="0"/>
    <xf numFmtId="0" fontId="5" fillId="0" borderId="0"/>
    <xf numFmtId="166" fontId="10" fillId="0" borderId="0"/>
    <xf numFmtId="166" fontId="10" fillId="0" borderId="0"/>
    <xf numFmtId="166" fontId="10" fillId="0" borderId="0"/>
    <xf numFmtId="166" fontId="10" fillId="0" borderId="0"/>
    <xf numFmtId="0" fontId="10" fillId="0" borderId="0"/>
    <xf numFmtId="0" fontId="10" fillId="0" borderId="0"/>
    <xf numFmtId="166" fontId="10" fillId="0" borderId="0"/>
    <xf numFmtId="166" fontId="10" fillId="0" borderId="0"/>
    <xf numFmtId="166" fontId="10" fillId="0" borderId="0"/>
    <xf numFmtId="166" fontId="10" fillId="0" borderId="0"/>
    <xf numFmtId="166" fontId="10" fillId="0" borderId="0"/>
    <xf numFmtId="166" fontId="10" fillId="0" borderId="0"/>
    <xf numFmtId="166" fontId="10" fillId="0" borderId="0"/>
    <xf numFmtId="166" fontId="10" fillId="0" borderId="0"/>
    <xf numFmtId="166" fontId="10" fillId="0" borderId="0"/>
    <xf numFmtId="166" fontId="10" fillId="0" borderId="0"/>
    <xf numFmtId="167" fontId="10" fillId="0" borderId="0"/>
    <xf numFmtId="167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67" fontId="19" fillId="31" borderId="0" applyNumberFormat="0" applyBorder="0" applyAlignment="0" applyProtection="0"/>
    <xf numFmtId="0" fontId="19" fillId="31" borderId="0" applyNumberFormat="0" applyBorder="0" applyAlignment="0" applyProtection="0"/>
    <xf numFmtId="167" fontId="20" fillId="26" borderId="23" applyNumberFormat="0" applyAlignment="0" applyProtection="0"/>
    <xf numFmtId="0" fontId="20" fillId="26" borderId="23" applyNumberFormat="0" applyAlignment="0" applyProtection="0"/>
    <xf numFmtId="167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167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67" fontId="23" fillId="0" borderId="24" applyNumberFormat="0" applyFill="0" applyAlignment="0" applyProtection="0"/>
    <xf numFmtId="0" fontId="23" fillId="0" borderId="24" applyNumberFormat="0" applyFill="0" applyAlignment="0" applyProtection="0"/>
    <xf numFmtId="167" fontId="24" fillId="0" borderId="25" applyNumberFormat="0" applyFill="0" applyAlignment="0" applyProtection="0"/>
    <xf numFmtId="0" fontId="24" fillId="0" borderId="25" applyNumberFormat="0" applyFill="0" applyAlignment="0" applyProtection="0"/>
    <xf numFmtId="167" fontId="25" fillId="0" borderId="26" applyNumberFormat="0" applyFill="0" applyAlignment="0" applyProtection="0"/>
    <xf numFmtId="0" fontId="25" fillId="0" borderId="26" applyNumberFormat="0" applyFill="0" applyAlignment="0" applyProtection="0"/>
    <xf numFmtId="167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6" fontId="26" fillId="0" borderId="27" applyNumberFormat="0" applyFill="0" applyAlignment="0" applyProtection="0"/>
    <xf numFmtId="167" fontId="26" fillId="0" borderId="27" applyNumberFormat="0" applyFill="0" applyAlignment="0" applyProtection="0"/>
    <xf numFmtId="0" fontId="26" fillId="0" borderId="27" applyNumberFormat="0" applyFill="0" applyAlignment="0" applyProtection="0"/>
    <xf numFmtId="167" fontId="27" fillId="32" borderId="28" applyNumberFormat="0" applyAlignment="0" applyProtection="0"/>
    <xf numFmtId="0" fontId="27" fillId="32" borderId="28" applyNumberFormat="0" applyAlignment="0" applyProtection="0"/>
    <xf numFmtId="164" fontId="5" fillId="0" borderId="0" applyFont="0" applyFill="0" applyBorder="0" applyAlignment="0" applyProtection="0"/>
    <xf numFmtId="9" fontId="40" fillId="0" borderId="0" applyFont="0" applyFill="0" applyBorder="0" applyAlignment="0" applyProtection="0"/>
    <xf numFmtId="41" fontId="41" fillId="0" borderId="0" applyFont="0" applyFill="0" applyBorder="0" applyAlignment="0" applyProtection="0"/>
    <xf numFmtId="0" fontId="4" fillId="0" borderId="0"/>
    <xf numFmtId="41" fontId="4" fillId="0" borderId="0" applyFont="0" applyFill="0" applyBorder="0" applyAlignment="0" applyProtection="0"/>
    <xf numFmtId="0" fontId="43" fillId="0" borderId="0"/>
    <xf numFmtId="171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3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21">
    <xf numFmtId="166" fontId="0" fillId="0" borderId="0" xfId="0"/>
    <xf numFmtId="166" fontId="7" fillId="0" borderId="1" xfId="0" applyFont="1" applyBorder="1" applyAlignment="1">
      <alignment horizontal="left" vertical="top"/>
    </xf>
    <xf numFmtId="166" fontId="7" fillId="0" borderId="0" xfId="0" applyFont="1"/>
    <xf numFmtId="166" fontId="7" fillId="0" borderId="0" xfId="0" applyFont="1" applyAlignment="1">
      <alignment horizontal="center"/>
    </xf>
    <xf numFmtId="166" fontId="7" fillId="0" borderId="0" xfId="0" applyFont="1" applyAlignment="1">
      <alignment vertical="top" wrapText="1"/>
    </xf>
    <xf numFmtId="166" fontId="8" fillId="0" borderId="0" xfId="0" applyFont="1"/>
    <xf numFmtId="166" fontId="28" fillId="33" borderId="2" xfId="0" applyFont="1" applyFill="1" applyBorder="1" applyAlignment="1">
      <alignment vertical="center"/>
    </xf>
    <xf numFmtId="166" fontId="28" fillId="33" borderId="3" xfId="0" applyFont="1" applyFill="1" applyBorder="1" applyAlignment="1">
      <alignment horizontal="center" vertical="center"/>
    </xf>
    <xf numFmtId="166" fontId="28" fillId="33" borderId="3" xfId="0" applyFont="1" applyFill="1" applyBorder="1" applyAlignment="1">
      <alignment vertical="center" wrapText="1"/>
    </xf>
    <xf numFmtId="166" fontId="28" fillId="33" borderId="3" xfId="0" applyFont="1" applyFill="1" applyBorder="1" applyAlignment="1">
      <alignment vertical="center"/>
    </xf>
    <xf numFmtId="166" fontId="28" fillId="33" borderId="4" xfId="0" applyFont="1" applyFill="1" applyBorder="1" applyAlignment="1">
      <alignment vertical="center"/>
    </xf>
    <xf numFmtId="166" fontId="7" fillId="0" borderId="5" xfId="0" applyFont="1" applyBorder="1"/>
    <xf numFmtId="166" fontId="7" fillId="0" borderId="1" xfId="0" applyFont="1" applyBorder="1" applyAlignment="1">
      <alignment horizontal="center"/>
    </xf>
    <xf numFmtId="169" fontId="7" fillId="0" borderId="1" xfId="0" applyNumberFormat="1" applyFont="1" applyBorder="1"/>
    <xf numFmtId="169" fontId="7" fillId="0" borderId="6" xfId="0" applyNumberFormat="1" applyFont="1" applyBorder="1"/>
    <xf numFmtId="166" fontId="7" fillId="0" borderId="7" xfId="0" applyFont="1" applyBorder="1" applyAlignment="1">
      <alignment horizontal="left" vertical="top"/>
    </xf>
    <xf numFmtId="169" fontId="7" fillId="0" borderId="7" xfId="0" applyNumberFormat="1" applyFont="1" applyBorder="1"/>
    <xf numFmtId="169" fontId="7" fillId="0" borderId="8" xfId="0" applyNumberFormat="1" applyFont="1" applyBorder="1"/>
    <xf numFmtId="166" fontId="7" fillId="0" borderId="9" xfId="0" applyFont="1" applyBorder="1" applyAlignment="1">
      <alignment wrapText="1"/>
    </xf>
    <xf numFmtId="166" fontId="7" fillId="0" borderId="10" xfId="0" applyFont="1" applyBorder="1"/>
    <xf numFmtId="166" fontId="7" fillId="0" borderId="11" xfId="0" applyFont="1" applyBorder="1" applyAlignment="1">
      <alignment horizontal="center"/>
    </xf>
    <xf numFmtId="166" fontId="7" fillId="0" borderId="12" xfId="0" applyFont="1" applyBorder="1" applyAlignment="1">
      <alignment horizontal="left" vertical="top"/>
    </xf>
    <xf numFmtId="169" fontId="29" fillId="0" borderId="1" xfId="0" applyNumberFormat="1" applyFont="1" applyBorder="1"/>
    <xf numFmtId="169" fontId="7" fillId="0" borderId="1" xfId="0" applyNumberFormat="1" applyFont="1" applyBorder="1" applyAlignment="1">
      <alignment horizontal="right"/>
    </xf>
    <xf numFmtId="169" fontId="7" fillId="0" borderId="13" xfId="0" applyNumberFormat="1" applyFont="1" applyBorder="1"/>
    <xf numFmtId="169" fontId="29" fillId="0" borderId="3" xfId="0" applyNumberFormat="1" applyFont="1" applyBorder="1"/>
    <xf numFmtId="166" fontId="30" fillId="0" borderId="10" xfId="0" applyFont="1" applyBorder="1"/>
    <xf numFmtId="166" fontId="30" fillId="0" borderId="11" xfId="0" applyFont="1" applyBorder="1" applyAlignment="1">
      <alignment horizontal="center"/>
    </xf>
    <xf numFmtId="169" fontId="7" fillId="0" borderId="3" xfId="0" applyNumberFormat="1" applyFont="1" applyBorder="1"/>
    <xf numFmtId="166" fontId="29" fillId="34" borderId="7" xfId="0" applyFont="1" applyFill="1" applyBorder="1"/>
    <xf numFmtId="166" fontId="29" fillId="34" borderId="7" xfId="0" applyFont="1" applyFill="1" applyBorder="1" applyAlignment="1">
      <alignment horizontal="center"/>
    </xf>
    <xf numFmtId="166" fontId="29" fillId="34" borderId="7" xfId="0" applyFont="1" applyFill="1" applyBorder="1" applyAlignment="1">
      <alignment horizontal="left" vertical="top"/>
    </xf>
    <xf numFmtId="169" fontId="31" fillId="34" borderId="7" xfId="0" applyNumberFormat="1" applyFont="1" applyFill="1" applyBorder="1"/>
    <xf numFmtId="169" fontId="31" fillId="0" borderId="29" xfId="0" applyNumberFormat="1" applyFont="1" applyBorder="1"/>
    <xf numFmtId="166" fontId="7" fillId="0" borderId="1" xfId="0" applyFont="1" applyBorder="1"/>
    <xf numFmtId="169" fontId="8" fillId="0" borderId="1" xfId="0" applyNumberFormat="1" applyFont="1" applyBorder="1"/>
    <xf numFmtId="166" fontId="7" fillId="0" borderId="7" xfId="0" applyFont="1" applyBorder="1"/>
    <xf numFmtId="166" fontId="7" fillId="0" borderId="7" xfId="0" applyFont="1" applyBorder="1" applyAlignment="1">
      <alignment horizontal="center"/>
    </xf>
    <xf numFmtId="169" fontId="8" fillId="0" borderId="7" xfId="0" applyNumberFormat="1" applyFont="1" applyBorder="1"/>
    <xf numFmtId="166" fontId="30" fillId="0" borderId="11" xfId="0" applyFont="1" applyBorder="1" applyAlignment="1">
      <alignment horizontal="left"/>
    </xf>
    <xf numFmtId="169" fontId="29" fillId="0" borderId="13" xfId="0" applyNumberFormat="1" applyFont="1" applyBorder="1"/>
    <xf numFmtId="166" fontId="28" fillId="35" borderId="2" xfId="0" applyFont="1" applyFill="1" applyBorder="1" applyAlignment="1">
      <alignment vertical="center"/>
    </xf>
    <xf numFmtId="166" fontId="28" fillId="35" borderId="3" xfId="0" applyFont="1" applyFill="1" applyBorder="1" applyAlignment="1">
      <alignment horizontal="center" vertical="center"/>
    </xf>
    <xf numFmtId="166" fontId="28" fillId="35" borderId="3" xfId="0" applyFont="1" applyFill="1" applyBorder="1" applyAlignment="1">
      <alignment vertical="center" wrapText="1"/>
    </xf>
    <xf numFmtId="166" fontId="28" fillId="35" borderId="3" xfId="0" applyFont="1" applyFill="1" applyBorder="1" applyAlignment="1">
      <alignment vertical="center"/>
    </xf>
    <xf numFmtId="166" fontId="28" fillId="35" borderId="4" xfId="0" applyFont="1" applyFill="1" applyBorder="1" applyAlignment="1">
      <alignment vertical="center" wrapText="1"/>
    </xf>
    <xf numFmtId="166" fontId="7" fillId="0" borderId="9" xfId="0" applyFont="1" applyBorder="1"/>
    <xf numFmtId="0" fontId="10" fillId="0" borderId="0" xfId="192"/>
    <xf numFmtId="0" fontId="32" fillId="0" borderId="0" xfId="192" applyFont="1" applyAlignment="1">
      <alignment vertical="center"/>
    </xf>
    <xf numFmtId="0" fontId="9" fillId="36" borderId="14" xfId="192" applyFont="1" applyFill="1" applyBorder="1" applyAlignment="1">
      <alignment vertical="center" wrapText="1"/>
    </xf>
    <xf numFmtId="3" fontId="33" fillId="36" borderId="15" xfId="165" applyNumberFormat="1" applyFont="1" applyFill="1" applyBorder="1" applyAlignment="1">
      <alignment horizontal="right" vertical="center"/>
    </xf>
    <xf numFmtId="164" fontId="35" fillId="34" borderId="1" xfId="165" applyFont="1" applyFill="1" applyBorder="1" applyAlignment="1">
      <alignment horizontal="center" vertical="center" wrapText="1"/>
    </xf>
    <xf numFmtId="0" fontId="36" fillId="37" borderId="7" xfId="192" applyFont="1" applyFill="1" applyBorder="1" applyAlignment="1">
      <alignment horizontal="center" vertical="center" wrapText="1"/>
    </xf>
    <xf numFmtId="0" fontId="37" fillId="0" borderId="0" xfId="192" applyFont="1" applyAlignment="1">
      <alignment vertical="center"/>
    </xf>
    <xf numFmtId="0" fontId="38" fillId="0" borderId="0" xfId="192" applyFont="1" applyAlignment="1">
      <alignment vertical="center"/>
    </xf>
    <xf numFmtId="166" fontId="0" fillId="0" borderId="0" xfId="0" applyAlignment="1">
      <alignment horizontal="center"/>
    </xf>
    <xf numFmtId="166" fontId="44" fillId="0" borderId="0" xfId="0" applyFont="1"/>
    <xf numFmtId="166" fontId="44" fillId="0" borderId="0" xfId="0" applyFont="1" applyAlignment="1">
      <alignment horizontal="center"/>
    </xf>
    <xf numFmtId="0" fontId="42" fillId="0" borderId="0" xfId="201" applyFont="1" applyFill="1" applyAlignment="1" applyProtection="1">
      <alignment vertical="top"/>
      <protection locked="0"/>
    </xf>
    <xf numFmtId="0" fontId="45" fillId="0" borderId="0" xfId="201" applyFont="1" applyFill="1" applyAlignment="1" applyProtection="1">
      <alignment vertical="top"/>
      <protection locked="0"/>
    </xf>
    <xf numFmtId="3" fontId="46" fillId="0" borderId="0" xfId="201" applyNumberFormat="1" applyFont="1" applyFill="1" applyAlignment="1" applyProtection="1">
      <alignment horizontal="center" vertical="top"/>
      <protection locked="0"/>
    </xf>
    <xf numFmtId="0" fontId="47" fillId="0" borderId="0" xfId="201" applyFont="1" applyFill="1" applyAlignment="1" applyProtection="1">
      <alignment vertical="top"/>
      <protection locked="0"/>
    </xf>
    <xf numFmtId="3" fontId="46" fillId="0" borderId="0" xfId="201" applyNumberFormat="1" applyFont="1" applyFill="1" applyAlignment="1" applyProtection="1">
      <alignment vertical="top"/>
      <protection locked="0"/>
    </xf>
    <xf numFmtId="49" fontId="46" fillId="0" borderId="0" xfId="201" applyNumberFormat="1" applyFont="1" applyFill="1" applyAlignment="1" applyProtection="1">
      <alignment horizontal="center" vertical="top"/>
      <protection locked="0"/>
    </xf>
    <xf numFmtId="171" fontId="47" fillId="0" borderId="0" xfId="266" applyFont="1" applyFill="1" applyAlignment="1" applyProtection="1">
      <alignment horizontal="center" vertical="top"/>
      <protection locked="0"/>
    </xf>
    <xf numFmtId="0" fontId="43" fillId="0" borderId="7" xfId="201" applyFont="1" applyFill="1" applyBorder="1" applyAlignment="1" applyProtection="1">
      <alignment vertical="top"/>
      <protection locked="0"/>
    </xf>
    <xf numFmtId="0" fontId="49" fillId="0" borderId="7" xfId="201" applyFont="1" applyFill="1" applyBorder="1" applyAlignment="1" applyProtection="1">
      <alignment vertical="top"/>
      <protection locked="0"/>
    </xf>
    <xf numFmtId="3" fontId="49" fillId="0" borderId="7" xfId="201" applyNumberFormat="1" applyFont="1" applyFill="1" applyBorder="1" applyAlignment="1" applyProtection="1">
      <alignment horizontal="center" vertical="top"/>
      <protection locked="0"/>
    </xf>
    <xf numFmtId="3" fontId="49" fillId="0" borderId="8" xfId="201" applyNumberFormat="1" applyFont="1" applyFill="1" applyBorder="1" applyAlignment="1" applyProtection="1">
      <alignment horizontal="center" vertical="top"/>
      <protection locked="0"/>
    </xf>
    <xf numFmtId="3" fontId="49" fillId="0" borderId="8" xfId="201" applyNumberFormat="1" applyFont="1" applyFill="1" applyBorder="1" applyAlignment="1" applyProtection="1">
      <alignment vertical="top"/>
      <protection locked="0"/>
    </xf>
    <xf numFmtId="49" fontId="49" fillId="0" borderId="8" xfId="201" applyNumberFormat="1" applyFont="1" applyFill="1" applyBorder="1" applyAlignment="1" applyProtection="1">
      <alignment horizontal="center" vertical="top"/>
      <protection locked="0"/>
    </xf>
    <xf numFmtId="0" fontId="50" fillId="0" borderId="9" xfId="201" applyFont="1" applyFill="1" applyBorder="1" applyAlignment="1" applyProtection="1">
      <alignment horizontal="center" vertical="top"/>
      <protection locked="0"/>
    </xf>
    <xf numFmtId="165" fontId="49" fillId="0" borderId="7" xfId="167" applyNumberFormat="1" applyFont="1" applyFill="1" applyBorder="1" applyAlignment="1" applyProtection="1">
      <alignment horizontal="centerContinuous"/>
      <protection locked="0"/>
    </xf>
    <xf numFmtId="0" fontId="49" fillId="0" borderId="7" xfId="201" applyFont="1" applyFill="1" applyBorder="1" applyAlignment="1" applyProtection="1">
      <alignment horizontal="centerContinuous"/>
      <protection locked="0"/>
    </xf>
    <xf numFmtId="165" fontId="49" fillId="0" borderId="7" xfId="167" quotePrefix="1" applyNumberFormat="1" applyFont="1" applyFill="1" applyBorder="1" applyAlignment="1" applyProtection="1">
      <alignment horizontal="centerContinuous"/>
      <protection locked="0"/>
    </xf>
    <xf numFmtId="165" fontId="43" fillId="0" borderId="7" xfId="167" quotePrefix="1" applyNumberFormat="1" applyFont="1" applyFill="1" applyBorder="1" applyAlignment="1" applyProtection="1">
      <alignment horizontal="centerContinuous"/>
      <protection locked="0"/>
    </xf>
    <xf numFmtId="165" fontId="43" fillId="0" borderId="7" xfId="167" applyNumberFormat="1" applyFont="1" applyFill="1" applyBorder="1" applyAlignment="1" applyProtection="1">
      <alignment horizontal="centerContinuous"/>
      <protection locked="0"/>
    </xf>
    <xf numFmtId="165" fontId="49" fillId="0" borderId="7" xfId="167" applyNumberFormat="1" applyFont="1" applyFill="1" applyBorder="1" applyAlignment="1" applyProtection="1">
      <alignment horizontal="centerContinuous" vertical="top"/>
      <protection locked="0"/>
    </xf>
    <xf numFmtId="0" fontId="49" fillId="0" borderId="7" xfId="201" applyFont="1" applyFill="1" applyBorder="1" applyAlignment="1" applyProtection="1">
      <alignment horizontal="center" vertical="top"/>
      <protection locked="0"/>
    </xf>
    <xf numFmtId="0" fontId="49" fillId="0" borderId="0" xfId="201" applyFont="1" applyFill="1" applyAlignment="1" applyProtection="1">
      <alignment vertical="top"/>
      <protection locked="0"/>
    </xf>
    <xf numFmtId="0" fontId="5" fillId="0" borderId="0" xfId="201" applyFill="1" applyAlignment="1" applyProtection="1">
      <alignment vertical="top"/>
      <protection locked="0"/>
    </xf>
    <xf numFmtId="0" fontId="51" fillId="35" borderId="7" xfId="201" applyFont="1" applyFill="1" applyBorder="1" applyAlignment="1" applyProtection="1">
      <alignment horizontal="center" vertical="top"/>
      <protection locked="0"/>
    </xf>
    <xf numFmtId="0" fontId="51" fillId="35" borderId="7" xfId="201" applyFont="1" applyFill="1" applyBorder="1" applyAlignment="1" applyProtection="1">
      <alignment vertical="top"/>
      <protection locked="0"/>
    </xf>
    <xf numFmtId="0" fontId="51" fillId="35" borderId="7" xfId="201" applyFont="1" applyFill="1" applyBorder="1" applyAlignment="1" applyProtection="1">
      <alignment horizontal="center" vertical="top" wrapText="1"/>
      <protection locked="0"/>
    </xf>
    <xf numFmtId="49" fontId="51" fillId="35" borderId="7" xfId="201" applyNumberFormat="1" applyFont="1" applyFill="1" applyBorder="1" applyAlignment="1" applyProtection="1">
      <alignment horizontal="center" vertical="top"/>
      <protection locked="0"/>
    </xf>
    <xf numFmtId="171" fontId="51" fillId="35" borderId="7" xfId="266" applyFont="1" applyFill="1" applyBorder="1" applyAlignment="1" applyProtection="1">
      <alignment horizontal="center" vertical="top"/>
      <protection locked="0"/>
    </xf>
    <xf numFmtId="0" fontId="50" fillId="0" borderId="7" xfId="201" applyFont="1" applyFill="1" applyBorder="1" applyAlignment="1" applyProtection="1">
      <alignment horizontal="center" vertical="top"/>
      <protection locked="0"/>
    </xf>
    <xf numFmtId="165" fontId="49" fillId="0" borderId="7" xfId="167" applyNumberFormat="1" applyFont="1" applyFill="1" applyBorder="1" applyAlignment="1" applyProtection="1">
      <alignment horizontal="center" vertical="top"/>
      <protection locked="0"/>
    </xf>
    <xf numFmtId="165" fontId="49" fillId="0" borderId="7" xfId="167" applyNumberFormat="1" applyFont="1" applyFill="1" applyBorder="1" applyAlignment="1" applyProtection="1">
      <alignment horizontal="right" vertical="top"/>
      <protection locked="0"/>
    </xf>
    <xf numFmtId="165" fontId="43" fillId="0" borderId="7" xfId="167" applyNumberFormat="1" applyFont="1" applyFill="1" applyBorder="1" applyAlignment="1" applyProtection="1">
      <alignment horizontal="center" vertical="top"/>
      <protection locked="0"/>
    </xf>
    <xf numFmtId="171" fontId="49" fillId="0" borderId="7" xfId="266" applyFont="1" applyFill="1" applyBorder="1" applyAlignment="1" applyProtection="1">
      <alignment horizontal="center" vertical="top"/>
      <protection locked="0"/>
    </xf>
    <xf numFmtId="14" fontId="49" fillId="0" borderId="7" xfId="201" applyNumberFormat="1" applyFont="1" applyFill="1" applyBorder="1" applyAlignment="1" applyProtection="1">
      <alignment vertical="top"/>
      <protection locked="0"/>
    </xf>
    <xf numFmtId="165" fontId="49" fillId="0" borderId="7" xfId="267" applyNumberFormat="1" applyFont="1" applyFill="1" applyBorder="1" applyAlignment="1">
      <alignment horizontal="left" vertical="top" wrapText="1"/>
    </xf>
    <xf numFmtId="1" fontId="49" fillId="34" borderId="7" xfId="201" applyNumberFormat="1" applyFont="1" applyFill="1" applyBorder="1" applyAlignment="1" applyProtection="1">
      <alignment horizontal="center" vertical="top"/>
      <protection locked="0"/>
    </xf>
    <xf numFmtId="49" fontId="49" fillId="0" borderId="7" xfId="201" applyNumberFormat="1" applyFont="1" applyFill="1" applyBorder="1" applyAlignment="1" applyProtection="1">
      <alignment vertical="top"/>
      <protection locked="0"/>
    </xf>
    <xf numFmtId="171" fontId="49" fillId="0" borderId="7" xfId="266" applyFont="1" applyFill="1" applyBorder="1" applyAlignment="1" applyProtection="1">
      <alignment vertical="top"/>
      <protection locked="0"/>
    </xf>
    <xf numFmtId="170" fontId="49" fillId="0" borderId="7" xfId="201" applyNumberFormat="1" applyFont="1" applyFill="1" applyBorder="1" applyAlignment="1" applyProtection="1">
      <alignment vertical="top"/>
      <protection locked="0"/>
    </xf>
    <xf numFmtId="171" fontId="49" fillId="0" borderId="7" xfId="266" applyFont="1" applyFill="1" applyBorder="1" applyAlignment="1" applyProtection="1">
      <protection locked="0"/>
    </xf>
    <xf numFmtId="171" fontId="49" fillId="0" borderId="7" xfId="266" applyFont="1" applyFill="1" applyBorder="1" applyAlignment="1" applyProtection="1">
      <alignment horizontal="right"/>
      <protection locked="0"/>
    </xf>
    <xf numFmtId="0" fontId="39" fillId="0" borderId="0" xfId="201" applyFont="1" applyFill="1" applyAlignment="1" applyProtection="1">
      <alignment vertical="top"/>
      <protection locked="0"/>
    </xf>
    <xf numFmtId="170" fontId="49" fillId="0" borderId="7" xfId="201" applyNumberFormat="1" applyFont="1" applyFill="1" applyBorder="1" applyProtection="1">
      <protection locked="0"/>
    </xf>
    <xf numFmtId="0" fontId="49" fillId="0" borderId="7" xfId="201" applyFont="1" applyFill="1" applyBorder="1" applyProtection="1">
      <protection locked="0"/>
    </xf>
    <xf numFmtId="0" fontId="49" fillId="0" borderId="7" xfId="201" applyFont="1" applyFill="1" applyBorder="1" applyAlignment="1" applyProtection="1">
      <protection locked="0"/>
    </xf>
    <xf numFmtId="165" fontId="49" fillId="0" borderId="7" xfId="167" applyNumberFormat="1" applyFont="1" applyFill="1" applyBorder="1" applyAlignment="1" applyProtection="1">
      <alignment horizontal="center"/>
      <protection locked="0"/>
    </xf>
    <xf numFmtId="171" fontId="49" fillId="0" borderId="7" xfId="266" applyFont="1" applyFill="1" applyBorder="1" applyAlignment="1" applyProtection="1">
      <alignment horizontal="center"/>
      <protection locked="0"/>
    </xf>
    <xf numFmtId="165" fontId="49" fillId="0" borderId="7" xfId="268" applyNumberFormat="1" applyFont="1" applyFill="1" applyBorder="1" applyAlignment="1" applyProtection="1">
      <protection locked="0"/>
    </xf>
    <xf numFmtId="171" fontId="49" fillId="0" borderId="0" xfId="266" applyFont="1" applyFill="1" applyBorder="1" applyAlignment="1" applyProtection="1">
      <alignment horizontal="center"/>
      <protection locked="0"/>
    </xf>
    <xf numFmtId="171" fontId="49" fillId="0" borderId="0" xfId="266" applyFont="1" applyFill="1" applyBorder="1" applyAlignment="1" applyProtection="1">
      <alignment horizontal="right"/>
      <protection locked="0"/>
    </xf>
    <xf numFmtId="0" fontId="49" fillId="0" borderId="0" xfId="201" applyFont="1" applyFill="1" applyProtection="1">
      <protection locked="0"/>
    </xf>
    <xf numFmtId="0" fontId="39" fillId="0" borderId="0" xfId="201" applyFont="1" applyFill="1" applyProtection="1">
      <protection locked="0"/>
    </xf>
    <xf numFmtId="0" fontId="49" fillId="34" borderId="7" xfId="201" applyFont="1" applyFill="1" applyBorder="1" applyAlignment="1" applyProtection="1">
      <alignment horizontal="center" vertical="top"/>
      <protection locked="0"/>
    </xf>
    <xf numFmtId="170" fontId="49" fillId="0" borderId="7" xfId="201" applyNumberFormat="1" applyFont="1" applyFill="1" applyBorder="1" applyAlignment="1" applyProtection="1">
      <alignment horizontal="left" vertical="top"/>
      <protection locked="0"/>
    </xf>
    <xf numFmtId="0" fontId="49" fillId="0" borderId="7" xfId="201" applyFont="1" applyFill="1" applyBorder="1" applyAlignment="1" applyProtection="1">
      <alignment vertical="top" wrapText="1"/>
      <protection locked="0"/>
    </xf>
    <xf numFmtId="49" fontId="49" fillId="0" borderId="7" xfId="201" applyNumberFormat="1" applyFont="1" applyFill="1" applyBorder="1" applyAlignment="1" applyProtection="1">
      <alignment vertical="top" wrapText="1"/>
      <protection locked="0"/>
    </xf>
    <xf numFmtId="171" fontId="49" fillId="0" borderId="7" xfId="266" applyFont="1" applyFill="1" applyBorder="1" applyAlignment="1" applyProtection="1">
      <alignment horizontal="right" vertical="top"/>
      <protection locked="0"/>
    </xf>
    <xf numFmtId="0" fontId="5" fillId="0" borderId="0" xfId="201" applyFont="1" applyFill="1" applyProtection="1">
      <protection locked="0"/>
    </xf>
    <xf numFmtId="171" fontId="49" fillId="0" borderId="7" xfId="266" applyFont="1" applyFill="1" applyBorder="1" applyAlignment="1" applyProtection="1">
      <alignment horizontal="center" vertical="top"/>
    </xf>
    <xf numFmtId="0" fontId="5" fillId="0" borderId="0" xfId="201" applyFont="1" applyFill="1" applyAlignment="1" applyProtection="1">
      <alignment vertical="top"/>
      <protection locked="0"/>
    </xf>
    <xf numFmtId="170" fontId="49" fillId="0" borderId="8" xfId="201" applyNumberFormat="1" applyFont="1" applyFill="1" applyBorder="1" applyAlignment="1" applyProtection="1">
      <alignment vertical="top"/>
      <protection locked="0"/>
    </xf>
    <xf numFmtId="9" fontId="49" fillId="0" borderId="7" xfId="231" applyFont="1" applyFill="1" applyBorder="1" applyAlignment="1" applyProtection="1">
      <alignment vertical="top"/>
      <protection locked="0"/>
    </xf>
    <xf numFmtId="0" fontId="49" fillId="0" borderId="8" xfId="201" applyFont="1" applyFill="1" applyBorder="1" applyAlignment="1" applyProtection="1">
      <alignment vertical="top"/>
      <protection locked="0"/>
    </xf>
    <xf numFmtId="171" fontId="49" fillId="34" borderId="7" xfId="266" applyFont="1" applyFill="1" applyBorder="1" applyAlignment="1" applyProtection="1">
      <alignment vertical="top"/>
      <protection locked="0"/>
    </xf>
    <xf numFmtId="14" fontId="43" fillId="0" borderId="7" xfId="201" applyNumberFormat="1" applyFont="1" applyFill="1" applyBorder="1" applyAlignment="1" applyProtection="1">
      <alignment vertical="top"/>
      <protection locked="0"/>
    </xf>
    <xf numFmtId="165" fontId="43" fillId="0" borderId="7" xfId="267" applyNumberFormat="1" applyFont="1" applyFill="1" applyBorder="1" applyAlignment="1">
      <alignment horizontal="left" vertical="top" wrapText="1"/>
    </xf>
    <xf numFmtId="0" fontId="43" fillId="0" borderId="8" xfId="201" applyFont="1" applyFill="1" applyBorder="1" applyAlignment="1" applyProtection="1">
      <alignment vertical="top"/>
      <protection locked="0"/>
    </xf>
    <xf numFmtId="49" fontId="43" fillId="0" borderId="7" xfId="201" applyNumberFormat="1" applyFont="1" applyFill="1" applyBorder="1" applyAlignment="1" applyProtection="1">
      <alignment vertical="top"/>
      <protection locked="0"/>
    </xf>
    <xf numFmtId="171" fontId="43" fillId="0" borderId="7" xfId="266" applyFont="1" applyFill="1" applyBorder="1" applyAlignment="1" applyProtection="1">
      <alignment vertical="top"/>
      <protection locked="0"/>
    </xf>
    <xf numFmtId="170" fontId="43" fillId="0" borderId="7" xfId="201" applyNumberFormat="1" applyFont="1" applyFill="1" applyBorder="1" applyAlignment="1" applyProtection="1">
      <alignment vertical="top"/>
      <protection locked="0"/>
    </xf>
    <xf numFmtId="171" fontId="43" fillId="0" borderId="7" xfId="266" applyFont="1" applyFill="1" applyBorder="1" applyAlignment="1" applyProtection="1">
      <protection locked="0"/>
    </xf>
    <xf numFmtId="171" fontId="49" fillId="38" borderId="7" xfId="266" applyFont="1" applyFill="1" applyBorder="1" applyAlignment="1" applyProtection="1">
      <alignment vertical="top"/>
      <protection locked="0"/>
    </xf>
    <xf numFmtId="9" fontId="49" fillId="38" borderId="7" xfId="231" applyFont="1" applyFill="1" applyBorder="1" applyAlignment="1" applyProtection="1">
      <alignment vertical="top"/>
      <protection locked="0"/>
    </xf>
    <xf numFmtId="171" fontId="52" fillId="0" borderId="7" xfId="266" applyFont="1" applyFill="1" applyBorder="1" applyAlignment="1" applyProtection="1">
      <alignment vertical="top"/>
      <protection locked="0"/>
    </xf>
    <xf numFmtId="0" fontId="43" fillId="0" borderId="7" xfId="201" applyFont="1" applyFill="1" applyBorder="1" applyAlignment="1" applyProtection="1">
      <alignment horizontal="center" vertical="top"/>
      <protection locked="0"/>
    </xf>
    <xf numFmtId="0" fontId="43" fillId="0" borderId="30" xfId="201" applyFont="1" applyFill="1" applyBorder="1" applyAlignment="1" applyProtection="1">
      <alignment vertical="top"/>
      <protection locked="0"/>
    </xf>
    <xf numFmtId="0" fontId="43" fillId="0" borderId="30" xfId="201" applyFont="1" applyFill="1" applyBorder="1" applyAlignment="1" applyProtection="1">
      <alignment horizontal="center" vertical="top"/>
      <protection locked="0"/>
    </xf>
    <xf numFmtId="49" fontId="43" fillId="0" borderId="30" xfId="201" applyNumberFormat="1" applyFont="1" applyFill="1" applyBorder="1" applyAlignment="1" applyProtection="1">
      <alignment vertical="top"/>
      <protection locked="0"/>
    </xf>
    <xf numFmtId="171" fontId="53" fillId="41" borderId="7" xfId="266" applyFont="1" applyFill="1" applyBorder="1" applyAlignment="1" applyProtection="1">
      <alignment horizontal="center" vertical="top"/>
      <protection locked="0"/>
    </xf>
    <xf numFmtId="170" fontId="53" fillId="41" borderId="7" xfId="201" applyNumberFormat="1" applyFont="1" applyFill="1" applyBorder="1" applyAlignment="1" applyProtection="1">
      <alignment vertical="top"/>
      <protection locked="0"/>
    </xf>
    <xf numFmtId="171" fontId="52" fillId="41" borderId="7" xfId="266" applyFont="1" applyFill="1" applyBorder="1" applyAlignment="1" applyProtection="1">
      <protection locked="0"/>
    </xf>
    <xf numFmtId="171" fontId="53" fillId="41" borderId="7" xfId="266" applyFont="1" applyFill="1" applyBorder="1" applyAlignment="1" applyProtection="1">
      <protection locked="0"/>
    </xf>
    <xf numFmtId="171" fontId="52" fillId="41" borderId="7" xfId="266" applyFont="1" applyFill="1" applyBorder="1" applyAlignment="1" applyProtection="1">
      <alignment vertical="top"/>
      <protection locked="0"/>
    </xf>
    <xf numFmtId="171" fontId="52" fillId="41" borderId="1" xfId="266" applyFont="1" applyFill="1" applyBorder="1" applyAlignment="1" applyProtection="1">
      <alignment vertical="top"/>
      <protection locked="0"/>
    </xf>
    <xf numFmtId="171" fontId="52" fillId="41" borderId="1" xfId="266" applyFont="1" applyFill="1" applyBorder="1" applyAlignment="1" applyProtection="1">
      <alignment horizontal="center" vertical="top"/>
      <protection locked="0"/>
    </xf>
    <xf numFmtId="171" fontId="49" fillId="0" borderId="0" xfId="201" applyNumberFormat="1" applyFont="1" applyFill="1" applyAlignment="1" applyProtection="1">
      <alignment vertical="top"/>
      <protection locked="0"/>
    </xf>
    <xf numFmtId="171" fontId="39" fillId="0" borderId="0" xfId="201" applyNumberFormat="1" applyFont="1" applyFill="1" applyAlignment="1" applyProtection="1">
      <alignment vertical="top"/>
      <protection locked="0"/>
    </xf>
    <xf numFmtId="0" fontId="43" fillId="0" borderId="0" xfId="201" applyFont="1" applyFill="1" applyAlignment="1">
      <alignment vertical="top"/>
    </xf>
    <xf numFmtId="0" fontId="50" fillId="0" borderId="0" xfId="201" applyFont="1" applyFill="1" applyAlignment="1">
      <alignment vertical="top"/>
    </xf>
    <xf numFmtId="0" fontId="50" fillId="0" borderId="0" xfId="201" applyFont="1" applyFill="1" applyAlignment="1">
      <alignment horizontal="center" vertical="top"/>
    </xf>
    <xf numFmtId="49" fontId="50" fillId="0" borderId="0" xfId="201" applyNumberFormat="1" applyFont="1" applyFill="1" applyAlignment="1">
      <alignment vertical="top"/>
    </xf>
    <xf numFmtId="171" fontId="50" fillId="0" borderId="0" xfId="266" applyFont="1" applyFill="1" applyAlignment="1">
      <alignment horizontal="center" vertical="top"/>
    </xf>
    <xf numFmtId="0" fontId="50" fillId="0" borderId="0" xfId="201" applyFont="1" applyFill="1"/>
    <xf numFmtId="171" fontId="50" fillId="0" borderId="7" xfId="201" applyNumberFormat="1" applyFont="1" applyFill="1" applyBorder="1"/>
    <xf numFmtId="0" fontId="50" fillId="0" borderId="0" xfId="201" applyFont="1" applyFill="1" applyAlignment="1">
      <alignment horizontal="right"/>
    </xf>
    <xf numFmtId="171" fontId="50" fillId="0" borderId="7" xfId="266" applyFont="1" applyFill="1" applyBorder="1" applyAlignment="1"/>
    <xf numFmtId="171" fontId="50" fillId="0" borderId="0" xfId="266" applyFont="1" applyFill="1" applyAlignment="1"/>
    <xf numFmtId="171" fontId="43" fillId="0" borderId="0" xfId="266" applyFont="1" applyFill="1" applyAlignment="1"/>
    <xf numFmtId="171" fontId="50" fillId="0" borderId="0" xfId="266" applyFont="1" applyFill="1" applyBorder="1" applyAlignment="1">
      <alignment vertical="top"/>
    </xf>
    <xf numFmtId="171" fontId="50" fillId="0" borderId="7" xfId="266" applyFont="1" applyFill="1" applyBorder="1" applyAlignment="1">
      <alignment vertical="top"/>
    </xf>
    <xf numFmtId="0" fontId="46" fillId="0" borderId="0" xfId="201" applyFont="1" applyFill="1" applyAlignment="1">
      <alignment vertical="top"/>
    </xf>
    <xf numFmtId="0" fontId="47" fillId="0" borderId="0" xfId="201" applyFont="1" applyFill="1" applyAlignment="1">
      <alignment vertical="top"/>
    </xf>
    <xf numFmtId="0" fontId="42" fillId="0" borderId="0" xfId="201" applyFont="1" applyFill="1" applyAlignment="1">
      <alignment vertical="top"/>
    </xf>
    <xf numFmtId="0" fontId="47" fillId="0" borderId="0" xfId="201" applyFont="1" applyFill="1" applyAlignment="1">
      <alignment horizontal="center" vertical="top"/>
    </xf>
    <xf numFmtId="49" fontId="47" fillId="0" borderId="0" xfId="201" applyNumberFormat="1" applyFont="1" applyFill="1" applyAlignment="1">
      <alignment vertical="top"/>
    </xf>
    <xf numFmtId="171" fontId="47" fillId="0" borderId="0" xfId="266" applyFont="1" applyFill="1" applyAlignment="1">
      <alignment horizontal="center" vertical="top"/>
    </xf>
    <xf numFmtId="9" fontId="47" fillId="0" borderId="0" xfId="231" applyFont="1" applyFill="1" applyAlignment="1">
      <alignment vertical="top"/>
    </xf>
    <xf numFmtId="0" fontId="47" fillId="0" borderId="0" xfId="201" applyFont="1" applyFill="1"/>
    <xf numFmtId="0" fontId="47" fillId="0" borderId="0" xfId="201" applyFont="1" applyFill="1" applyAlignment="1">
      <alignment horizontal="right"/>
    </xf>
    <xf numFmtId="0" fontId="42" fillId="0" borderId="0" xfId="201" applyFont="1" applyFill="1"/>
    <xf numFmtId="9" fontId="47" fillId="0" borderId="0" xfId="231" applyFont="1" applyFill="1" applyAlignment="1"/>
    <xf numFmtId="171" fontId="47" fillId="0" borderId="0" xfId="231" applyNumberFormat="1" applyFont="1" applyFill="1" applyAlignment="1">
      <alignment vertical="top"/>
    </xf>
    <xf numFmtId="171" fontId="47" fillId="0" borderId="0" xfId="201" applyNumberFormat="1" applyFont="1" applyFill="1"/>
    <xf numFmtId="171" fontId="42" fillId="0" borderId="0" xfId="201" applyNumberFormat="1" applyFont="1" applyFill="1"/>
    <xf numFmtId="3" fontId="47" fillId="0" borderId="0" xfId="201" applyNumberFormat="1" applyFont="1" applyFill="1"/>
    <xf numFmtId="171" fontId="47" fillId="0" borderId="0" xfId="201" applyNumberFormat="1" applyFont="1" applyFill="1" applyAlignment="1">
      <alignment vertical="top"/>
    </xf>
    <xf numFmtId="9" fontId="47" fillId="0" borderId="0" xfId="231" applyFont="1" applyFill="1" applyAlignment="1">
      <alignment horizontal="center" vertical="top"/>
    </xf>
    <xf numFmtId="164" fontId="47" fillId="0" borderId="0" xfId="201" applyNumberFormat="1" applyFont="1" applyFill="1" applyAlignment="1">
      <alignment vertical="top"/>
    </xf>
    <xf numFmtId="0" fontId="47" fillId="0" borderId="7" xfId="201" applyFont="1" applyFill="1" applyBorder="1" applyAlignment="1" applyProtection="1">
      <alignment horizontal="center" vertical="top"/>
      <protection locked="0"/>
    </xf>
    <xf numFmtId="0" fontId="5" fillId="0" borderId="7" xfId="201" applyFill="1" applyBorder="1" applyAlignment="1" applyProtection="1">
      <alignment horizontal="center" vertical="top"/>
      <protection locked="0"/>
    </xf>
    <xf numFmtId="171" fontId="5" fillId="0" borderId="7" xfId="266" applyFont="1" applyFill="1" applyBorder="1" applyAlignment="1" applyProtection="1">
      <alignment horizontal="center" vertical="top"/>
      <protection locked="0"/>
    </xf>
    <xf numFmtId="171" fontId="42" fillId="0" borderId="7" xfId="266" applyFont="1" applyFill="1" applyBorder="1" applyAlignment="1" applyProtection="1">
      <alignment horizontal="center" vertical="top"/>
      <protection locked="0"/>
    </xf>
    <xf numFmtId="166" fontId="12" fillId="0" borderId="0" xfId="0" applyFont="1"/>
    <xf numFmtId="166" fontId="12" fillId="0" borderId="0" xfId="0" applyFont="1" applyAlignment="1">
      <alignment horizontal="center"/>
    </xf>
    <xf numFmtId="0" fontId="32" fillId="0" borderId="0" xfId="192" applyFont="1" applyAlignment="1">
      <alignment horizontal="center" vertical="center"/>
    </xf>
    <xf numFmtId="0" fontId="32" fillId="0" borderId="7" xfId="192" applyFont="1" applyBorder="1" applyAlignment="1">
      <alignment horizontal="center" vertical="center"/>
    </xf>
    <xf numFmtId="0" fontId="10" fillId="0" borderId="0" xfId="192" applyAlignment="1">
      <alignment horizontal="center"/>
    </xf>
    <xf numFmtId="0" fontId="34" fillId="36" borderId="17" xfId="192" applyFont="1" applyFill="1" applyBorder="1" applyAlignment="1">
      <alignment horizontal="center" vertical="center" wrapText="1"/>
    </xf>
    <xf numFmtId="0" fontId="53" fillId="0" borderId="0" xfId="265" applyFont="1" applyAlignment="1">
      <alignment vertical="center"/>
    </xf>
    <xf numFmtId="0" fontId="53" fillId="0" borderId="7" xfId="265" applyFont="1" applyBorder="1" applyAlignment="1">
      <alignment horizontal="center" vertical="center" wrapText="1"/>
    </xf>
    <xf numFmtId="0" fontId="53" fillId="37" borderId="7" xfId="265" applyFont="1" applyFill="1" applyBorder="1" applyAlignment="1">
      <alignment horizontal="center" vertical="center" wrapText="1"/>
    </xf>
    <xf numFmtId="175" fontId="53" fillId="0" borderId="7" xfId="265" applyNumberFormat="1" applyFont="1" applyBorder="1" applyAlignment="1">
      <alignment horizontal="center" vertical="center" wrapText="1"/>
    </xf>
    <xf numFmtId="3" fontId="53" fillId="0" borderId="7" xfId="265" applyNumberFormat="1" applyFont="1" applyBorder="1" applyAlignment="1">
      <alignment horizontal="center" vertical="center" wrapText="1"/>
    </xf>
    <xf numFmtId="0" fontId="52" fillId="0" borderId="7" xfId="265" applyFont="1" applyBorder="1" applyAlignment="1">
      <alignment horizontal="center" vertical="center" wrapText="1"/>
    </xf>
    <xf numFmtId="0" fontId="53" fillId="0" borderId="0" xfId="265" applyFont="1" applyAlignment="1">
      <alignment vertical="center" wrapText="1"/>
    </xf>
    <xf numFmtId="0" fontId="43" fillId="0" borderId="7" xfId="265" applyBorder="1" applyAlignment="1">
      <alignment horizontal="left"/>
    </xf>
    <xf numFmtId="0" fontId="43" fillId="0" borderId="7" xfId="265" applyBorder="1" applyAlignment="1">
      <alignment horizontal="center"/>
    </xf>
    <xf numFmtId="176" fontId="43" fillId="0" borderId="7" xfId="265" applyNumberFormat="1" applyBorder="1" applyAlignment="1">
      <alignment horizontal="center"/>
    </xf>
    <xf numFmtId="175" fontId="43" fillId="0" borderId="7" xfId="265" applyNumberFormat="1" applyBorder="1" applyAlignment="1">
      <alignment horizontal="center"/>
    </xf>
    <xf numFmtId="175" fontId="43" fillId="0" borderId="7" xfId="265" applyNumberFormat="1" applyFill="1" applyBorder="1" applyAlignment="1">
      <alignment horizontal="center"/>
    </xf>
    <xf numFmtId="1" fontId="49" fillId="0" borderId="7" xfId="265" applyNumberFormat="1" applyFont="1" applyBorder="1" applyAlignment="1">
      <alignment horizontal="center"/>
    </xf>
    <xf numFmtId="3" fontId="43" fillId="0" borderId="7" xfId="265" applyNumberFormat="1" applyBorder="1" applyAlignment="1">
      <alignment horizontal="center"/>
    </xf>
    <xf numFmtId="3" fontId="43" fillId="45" borderId="7" xfId="265" applyNumberFormat="1" applyFill="1" applyBorder="1" applyAlignment="1">
      <alignment horizontal="center"/>
    </xf>
    <xf numFmtId="0" fontId="43" fillId="0" borderId="0" xfId="265"/>
    <xf numFmtId="0" fontId="43" fillId="0" borderId="0" xfId="265" applyAlignment="1">
      <alignment horizontal="center"/>
    </xf>
    <xf numFmtId="0" fontId="43" fillId="0" borderId="0" xfId="265" applyAlignment="1">
      <alignment horizontal="left"/>
    </xf>
    <xf numFmtId="3" fontId="43" fillId="0" borderId="0" xfId="265" applyNumberFormat="1" applyAlignment="1">
      <alignment horizontal="center"/>
    </xf>
    <xf numFmtId="175" fontId="43" fillId="0" borderId="0" xfId="265" applyNumberFormat="1" applyAlignment="1">
      <alignment horizontal="center"/>
    </xf>
    <xf numFmtId="0" fontId="55" fillId="34" borderId="7" xfId="271" applyFont="1" applyFill="1" applyBorder="1" applyAlignment="1">
      <alignment horizontal="left" vertical="center"/>
    </xf>
    <xf numFmtId="175" fontId="55" fillId="0" borderId="7" xfId="271" applyNumberFormat="1" applyFont="1" applyFill="1" applyBorder="1" applyAlignment="1">
      <alignment horizontal="center" vertical="center"/>
    </xf>
    <xf numFmtId="0" fontId="53" fillId="0" borderId="7" xfId="265" applyFont="1" applyBorder="1" applyAlignment="1">
      <alignment horizontal="center"/>
    </xf>
    <xf numFmtId="175" fontId="53" fillId="0" borderId="7" xfId="265" applyNumberFormat="1" applyFont="1" applyBorder="1" applyAlignment="1">
      <alignment horizontal="center"/>
    </xf>
    <xf numFmtId="0" fontId="53" fillId="0" borderId="0" xfId="265" applyFont="1"/>
    <xf numFmtId="0" fontId="55" fillId="34" borderId="7" xfId="271" applyFont="1" applyFill="1" applyBorder="1" applyAlignment="1">
      <alignment horizontal="center" vertical="center"/>
    </xf>
    <xf numFmtId="0" fontId="53" fillId="0" borderId="7" xfId="265" applyFont="1" applyBorder="1" applyAlignment="1">
      <alignment horizontal="left"/>
    </xf>
    <xf numFmtId="3" fontId="53" fillId="0" borderId="7" xfId="265" applyNumberFormat="1" applyFont="1" applyBorder="1" applyAlignment="1">
      <alignment horizontal="center"/>
    </xf>
    <xf numFmtId="3" fontId="52" fillId="0" borderId="7" xfId="265" applyNumberFormat="1" applyFont="1" applyBorder="1" applyAlignment="1">
      <alignment horizontal="left"/>
    </xf>
    <xf numFmtId="3" fontId="52" fillId="0" borderId="7" xfId="265" applyNumberFormat="1" applyFont="1" applyBorder="1" applyAlignment="1">
      <alignment horizontal="center"/>
    </xf>
    <xf numFmtId="0" fontId="52" fillId="0" borderId="7" xfId="265" applyFont="1" applyBorder="1" applyAlignment="1">
      <alignment horizontal="center"/>
    </xf>
    <xf numFmtId="0" fontId="58" fillId="0" borderId="0" xfId="271" applyFont="1"/>
    <xf numFmtId="0" fontId="3" fillId="0" borderId="0" xfId="271"/>
    <xf numFmtId="0" fontId="26" fillId="47" borderId="0" xfId="271" applyFont="1" applyFill="1"/>
    <xf numFmtId="0" fontId="26" fillId="0" borderId="0" xfId="271" applyFont="1"/>
    <xf numFmtId="1" fontId="27" fillId="49" borderId="45" xfId="271" applyNumberFormat="1" applyFont="1" applyFill="1" applyBorder="1" applyAlignment="1" applyProtection="1">
      <alignment horizontal="center" vertical="center" wrapText="1"/>
      <protection locked="0"/>
    </xf>
    <xf numFmtId="1" fontId="27" fillId="49" borderId="46" xfId="271" applyNumberFormat="1" applyFont="1" applyFill="1" applyBorder="1" applyAlignment="1" applyProtection="1">
      <alignment horizontal="center"/>
      <protection locked="0"/>
    </xf>
    <xf numFmtId="1" fontId="59" fillId="49" borderId="47" xfId="271" applyNumberFormat="1" applyFont="1" applyFill="1" applyBorder="1" applyAlignment="1" applyProtection="1">
      <alignment horizontal="center" vertical="center"/>
      <protection locked="0"/>
    </xf>
    <xf numFmtId="1" fontId="3" fillId="0" borderId="0" xfId="271" applyNumberFormat="1" applyProtection="1">
      <protection locked="0"/>
    </xf>
    <xf numFmtId="3" fontId="0" fillId="50" borderId="48" xfId="272" applyNumberFormat="1" applyFont="1" applyFill="1" applyBorder="1" applyProtection="1"/>
    <xf numFmtId="1" fontId="0" fillId="50" borderId="48" xfId="273" applyNumberFormat="1" applyFont="1" applyFill="1" applyBorder="1" applyAlignment="1" applyProtection="1">
      <alignment horizontal="center"/>
      <protection locked="0"/>
    </xf>
    <xf numFmtId="0" fontId="54" fillId="0" borderId="0" xfId="271" applyFont="1"/>
    <xf numFmtId="41" fontId="26" fillId="0" borderId="0" xfId="272" applyFont="1" applyBorder="1"/>
    <xf numFmtId="3" fontId="26" fillId="34" borderId="0" xfId="272" applyNumberFormat="1" applyFont="1" applyFill="1" applyBorder="1" applyProtection="1"/>
    <xf numFmtId="3" fontId="26" fillId="50" borderId="48" xfId="272" applyNumberFormat="1" applyFont="1" applyFill="1" applyBorder="1" applyProtection="1"/>
    <xf numFmtId="1" fontId="26" fillId="34" borderId="0" xfId="273" applyNumberFormat="1" applyFont="1" applyFill="1" applyBorder="1" applyAlignment="1" applyProtection="1">
      <alignment horizontal="center"/>
      <protection locked="0"/>
    </xf>
    <xf numFmtId="41" fontId="26" fillId="0" borderId="0" xfId="272" applyFont="1"/>
    <xf numFmtId="3" fontId="26" fillId="51" borderId="0" xfId="272" applyNumberFormat="1" applyFont="1" applyFill="1" applyBorder="1" applyProtection="1"/>
    <xf numFmtId="3" fontId="0" fillId="34" borderId="0" xfId="272" applyNumberFormat="1" applyFont="1" applyFill="1" applyBorder="1" applyProtection="1"/>
    <xf numFmtId="1" fontId="0" fillId="34" borderId="0" xfId="273" applyNumberFormat="1" applyFont="1" applyFill="1" applyBorder="1" applyAlignment="1" applyProtection="1">
      <alignment horizontal="center"/>
      <protection locked="0"/>
    </xf>
    <xf numFmtId="41" fontId="0" fillId="0" borderId="0" xfId="272" applyFont="1"/>
    <xf numFmtId="3" fontId="0" fillId="51" borderId="0" xfId="272" applyNumberFormat="1" applyFont="1" applyFill="1" applyBorder="1" applyProtection="1"/>
    <xf numFmtId="3" fontId="0" fillId="50" borderId="48" xfId="273" applyNumberFormat="1" applyFont="1" applyFill="1" applyBorder="1" applyAlignment="1" applyProtection="1">
      <alignment horizontal="center"/>
      <protection locked="0"/>
    </xf>
    <xf numFmtId="9" fontId="60" fillId="34" borderId="0" xfId="274" applyFont="1" applyFill="1" applyBorder="1" applyProtection="1"/>
    <xf numFmtId="9" fontId="60" fillId="51" borderId="0" xfId="274" applyFont="1" applyFill="1" applyBorder="1" applyProtection="1"/>
    <xf numFmtId="1" fontId="60" fillId="34" borderId="0" xfId="274" applyNumberFormat="1" applyFont="1" applyFill="1" applyBorder="1" applyAlignment="1" applyProtection="1">
      <alignment horizontal="center"/>
      <protection locked="0"/>
    </xf>
    <xf numFmtId="9" fontId="61" fillId="34" borderId="0" xfId="274" applyFont="1" applyFill="1" applyBorder="1" applyProtection="1"/>
    <xf numFmtId="9" fontId="61" fillId="51" borderId="0" xfId="274" applyFont="1" applyFill="1" applyBorder="1" applyProtection="1"/>
    <xf numFmtId="1" fontId="61" fillId="34" borderId="0" xfId="274" applyNumberFormat="1" applyFont="1" applyFill="1" applyBorder="1" applyAlignment="1" applyProtection="1">
      <alignment horizontal="center"/>
      <protection locked="0"/>
    </xf>
    <xf numFmtId="41" fontId="0" fillId="50" borderId="48" xfId="272" applyFont="1" applyFill="1" applyBorder="1" applyProtection="1"/>
    <xf numFmtId="177" fontId="0" fillId="34" borderId="0" xfId="273" applyNumberFormat="1" applyFont="1" applyFill="1" applyBorder="1" applyProtection="1"/>
    <xf numFmtId="41" fontId="0" fillId="34" borderId="0" xfId="272" applyFont="1" applyFill="1" applyBorder="1" applyProtection="1"/>
    <xf numFmtId="41" fontId="0" fillId="51" borderId="0" xfId="272" applyFont="1" applyFill="1" applyBorder="1" applyProtection="1"/>
    <xf numFmtId="1" fontId="3" fillId="34" borderId="0" xfId="273" applyNumberFormat="1" applyFont="1" applyFill="1" applyBorder="1" applyAlignment="1" applyProtection="1">
      <alignment horizontal="center"/>
      <protection locked="0"/>
    </xf>
    <xf numFmtId="13" fontId="0" fillId="51" borderId="0" xfId="272" applyNumberFormat="1" applyFont="1" applyFill="1" applyBorder="1" applyProtection="1"/>
    <xf numFmtId="41" fontId="62" fillId="49" borderId="46" xfId="272" applyFont="1" applyFill="1" applyBorder="1" applyProtection="1"/>
    <xf numFmtId="1" fontId="62" fillId="49" borderId="46" xfId="273" applyNumberFormat="1" applyFont="1" applyFill="1" applyBorder="1" applyAlignment="1" applyProtection="1">
      <alignment horizontal="center"/>
      <protection locked="0"/>
    </xf>
    <xf numFmtId="3" fontId="62" fillId="49" borderId="46" xfId="272" applyNumberFormat="1" applyFont="1" applyFill="1" applyBorder="1" applyProtection="1"/>
    <xf numFmtId="0" fontId="63" fillId="34" borderId="0" xfId="271" applyFont="1" applyFill="1" applyProtection="1">
      <protection locked="0"/>
    </xf>
    <xf numFmtId="178" fontId="64" fillId="34" borderId="0" xfId="274" applyNumberFormat="1" applyFont="1" applyFill="1" applyProtection="1"/>
    <xf numFmtId="1" fontId="64" fillId="34" borderId="0" xfId="273" applyNumberFormat="1" applyFont="1" applyFill="1" applyBorder="1" applyAlignment="1" applyProtection="1">
      <alignment horizontal="center"/>
      <protection locked="0"/>
    </xf>
    <xf numFmtId="0" fontId="64" fillId="34" borderId="0" xfId="271" applyFont="1" applyFill="1" applyProtection="1">
      <protection locked="0"/>
    </xf>
    <xf numFmtId="41" fontId="3" fillId="0" borderId="0" xfId="271" applyNumberFormat="1"/>
    <xf numFmtId="0" fontId="65" fillId="0" borderId="0" xfId="265" applyFont="1" applyAlignment="1">
      <alignment vertical="center" wrapText="1"/>
    </xf>
    <xf numFmtId="41" fontId="65" fillId="0" borderId="0" xfId="265" applyNumberFormat="1" applyFont="1" applyAlignment="1">
      <alignment horizontal="center"/>
    </xf>
    <xf numFmtId="0" fontId="65" fillId="0" borderId="0" xfId="265" applyFont="1" applyAlignment="1">
      <alignment horizontal="center"/>
    </xf>
    <xf numFmtId="3" fontId="65" fillId="0" borderId="7" xfId="265" applyNumberFormat="1" applyFont="1" applyBorder="1" applyAlignment="1">
      <alignment horizontal="center"/>
    </xf>
    <xf numFmtId="0" fontId="53" fillId="0" borderId="0" xfId="265" applyFont="1" applyAlignment="1">
      <alignment horizontal="center"/>
    </xf>
    <xf numFmtId="9" fontId="43" fillId="0" borderId="0" xfId="265" applyNumberFormat="1" applyAlignment="1">
      <alignment horizontal="center"/>
    </xf>
    <xf numFmtId="43" fontId="43" fillId="0" borderId="0" xfId="270" applyFont="1" applyAlignment="1">
      <alignment horizontal="center"/>
    </xf>
    <xf numFmtId="0" fontId="3" fillId="0" borderId="0" xfId="271" applyAlignment="1">
      <alignment horizontal="center"/>
    </xf>
    <xf numFmtId="0" fontId="3" fillId="0" borderId="0" xfId="271" applyAlignment="1">
      <alignment horizontal="left"/>
    </xf>
    <xf numFmtId="0" fontId="26" fillId="0" borderId="0" xfId="271" applyFont="1" applyAlignment="1">
      <alignment horizontal="center"/>
    </xf>
    <xf numFmtId="0" fontId="26" fillId="0" borderId="0" xfId="271" applyFont="1" applyAlignment="1">
      <alignment horizontal="center" vertical="center"/>
    </xf>
    <xf numFmtId="0" fontId="3" fillId="0" borderId="0" xfId="271" applyAlignment="1">
      <alignment horizontal="right" vertical="center"/>
    </xf>
    <xf numFmtId="0" fontId="66" fillId="35" borderId="7" xfId="271" applyFont="1" applyFill="1" applyBorder="1" applyAlignment="1">
      <alignment horizontal="center" vertical="center" wrapText="1"/>
    </xf>
    <xf numFmtId="0" fontId="66" fillId="35" borderId="7" xfId="271" applyFont="1" applyFill="1" applyBorder="1" applyAlignment="1">
      <alignment horizontal="left" vertical="center" wrapText="1"/>
    </xf>
    <xf numFmtId="0" fontId="3" fillId="0" borderId="0" xfId="271" applyAlignment="1">
      <alignment vertical="center" wrapText="1"/>
    </xf>
    <xf numFmtId="0" fontId="3" fillId="0" borderId="7" xfId="271" applyBorder="1" applyAlignment="1">
      <alignment horizontal="center" vertical="center"/>
    </xf>
    <xf numFmtId="3" fontId="3" fillId="0" borderId="7" xfId="271" applyNumberFormat="1" applyBorder="1" applyAlignment="1">
      <alignment horizontal="center" vertical="center"/>
    </xf>
    <xf numFmtId="9" fontId="0" fillId="0" borderId="7" xfId="274" applyFont="1" applyBorder="1" applyAlignment="1">
      <alignment horizontal="center" vertical="center"/>
    </xf>
    <xf numFmtId="14" fontId="3" fillId="0" borderId="7" xfId="271" applyNumberFormat="1" applyBorder="1" applyAlignment="1">
      <alignment horizontal="center" vertical="center"/>
    </xf>
    <xf numFmtId="0" fontId="3" fillId="0" borderId="7" xfId="271" applyBorder="1" applyAlignment="1">
      <alignment vertical="center"/>
    </xf>
    <xf numFmtId="0" fontId="3" fillId="0" borderId="0" xfId="271" applyAlignment="1">
      <alignment horizontal="center" vertical="center"/>
    </xf>
    <xf numFmtId="0" fontId="3" fillId="0" borderId="0" xfId="271" applyAlignment="1">
      <alignment horizontal="left" vertical="center"/>
    </xf>
    <xf numFmtId="0" fontId="67" fillId="0" borderId="0" xfId="271" applyFont="1" applyAlignment="1">
      <alignment horizontal="center" vertical="center"/>
    </xf>
    <xf numFmtId="3" fontId="67" fillId="38" borderId="7" xfId="271" applyNumberFormat="1" applyFont="1" applyFill="1" applyBorder="1" applyAlignment="1">
      <alignment horizontal="center" vertical="center"/>
    </xf>
    <xf numFmtId="9" fontId="67" fillId="38" borderId="7" xfId="274" applyFont="1" applyFill="1" applyBorder="1" applyAlignment="1">
      <alignment horizontal="center" vertical="center"/>
    </xf>
    <xf numFmtId="0" fontId="3" fillId="0" borderId="0" xfId="271" applyAlignment="1">
      <alignment horizontal="right"/>
    </xf>
    <xf numFmtId="3" fontId="3" fillId="0" borderId="0" xfId="271" applyNumberFormat="1"/>
    <xf numFmtId="3" fontId="3" fillId="0" borderId="0" xfId="271" applyNumberFormat="1" applyBorder="1" applyAlignment="1">
      <alignment horizontal="center" vertical="center"/>
    </xf>
    <xf numFmtId="0" fontId="68" fillId="0" borderId="0" xfId="192" applyFont="1" applyAlignment="1">
      <alignment horizontal="center"/>
    </xf>
    <xf numFmtId="0" fontId="68" fillId="0" borderId="0" xfId="192" applyFont="1"/>
    <xf numFmtId="0" fontId="68" fillId="0" borderId="7" xfId="192" applyFont="1" applyBorder="1"/>
    <xf numFmtId="3" fontId="33" fillId="36" borderId="16" xfId="165" applyNumberFormat="1" applyFont="1" applyFill="1" applyBorder="1" applyAlignment="1">
      <alignment horizontal="center" vertical="center"/>
    </xf>
    <xf numFmtId="166" fontId="71" fillId="0" borderId="0" xfId="0" applyFont="1" applyAlignment="1">
      <alignment horizontal="center"/>
    </xf>
    <xf numFmtId="0" fontId="73" fillId="0" borderId="0" xfId="192" applyFont="1" applyAlignment="1">
      <alignment vertical="center"/>
    </xf>
    <xf numFmtId="166" fontId="71" fillId="0" borderId="0" xfId="0" applyFont="1" applyAlignment="1">
      <alignment horizontal="center" vertical="center"/>
    </xf>
    <xf numFmtId="0" fontId="68" fillId="42" borderId="0" xfId="192" applyFont="1" applyFill="1"/>
    <xf numFmtId="0" fontId="73" fillId="42" borderId="0" xfId="192" applyFont="1" applyFill="1" applyAlignment="1">
      <alignment vertical="center"/>
    </xf>
    <xf numFmtId="166" fontId="77" fillId="0" borderId="35" xfId="0" applyFont="1" applyFill="1" applyBorder="1" applyAlignment="1">
      <alignment horizontal="center"/>
    </xf>
    <xf numFmtId="0" fontId="74" fillId="0" borderId="7" xfId="192" applyFont="1" applyBorder="1" applyAlignment="1">
      <alignment horizontal="left"/>
    </xf>
    <xf numFmtId="14" fontId="74" fillId="0" borderId="7" xfId="192" applyNumberFormat="1" applyFont="1" applyBorder="1" applyAlignment="1">
      <alignment horizontal="left"/>
    </xf>
    <xf numFmtId="0" fontId="36" fillId="0" borderId="0" xfId="192" applyFont="1" applyAlignment="1">
      <alignment vertical="center"/>
    </xf>
    <xf numFmtId="14" fontId="79" fillId="0" borderId="0" xfId="192" applyNumberFormat="1" applyFont="1" applyAlignment="1">
      <alignment vertical="center"/>
    </xf>
    <xf numFmtId="0" fontId="36" fillId="37" borderId="7" xfId="192" applyFont="1" applyFill="1" applyBorder="1" applyAlignment="1">
      <alignment vertical="center" wrapText="1"/>
    </xf>
    <xf numFmtId="166" fontId="71" fillId="0" borderId="51" xfId="0" applyFont="1" applyBorder="1" applyAlignment="1">
      <alignment horizontal="center"/>
    </xf>
    <xf numFmtId="166" fontId="71" fillId="0" borderId="8" xfId="0" applyFont="1" applyBorder="1" applyAlignment="1">
      <alignment horizontal="center"/>
    </xf>
    <xf numFmtId="166" fontId="71" fillId="0" borderId="8" xfId="0" applyFont="1" applyFill="1" applyBorder="1" applyAlignment="1">
      <alignment horizontal="center"/>
    </xf>
    <xf numFmtId="0" fontId="49" fillId="34" borderId="8" xfId="201" applyFont="1" applyFill="1" applyBorder="1" applyAlignment="1" applyProtection="1">
      <alignment horizontal="center" vertical="top"/>
      <protection locked="0"/>
    </xf>
    <xf numFmtId="1" fontId="49" fillId="34" borderId="8" xfId="201" applyNumberFormat="1" applyFont="1" applyFill="1" applyBorder="1" applyAlignment="1" applyProtection="1">
      <alignment horizontal="center" vertical="top"/>
      <protection locked="0"/>
    </xf>
    <xf numFmtId="0" fontId="43" fillId="0" borderId="8" xfId="201" applyFont="1" applyFill="1" applyBorder="1" applyAlignment="1" applyProtection="1">
      <alignment horizontal="center" vertical="top"/>
      <protection locked="0"/>
    </xf>
    <xf numFmtId="43" fontId="47" fillId="0" borderId="0" xfId="275" applyFont="1" applyFill="1" applyAlignment="1">
      <alignment vertical="top"/>
    </xf>
    <xf numFmtId="166" fontId="72" fillId="0" borderId="0" xfId="0" applyFont="1" applyAlignment="1">
      <alignment horizontal="center"/>
    </xf>
    <xf numFmtId="9" fontId="72" fillId="0" borderId="50" xfId="261" applyFont="1" applyFill="1" applyBorder="1" applyAlignment="1">
      <alignment horizontal="center" vertical="center"/>
    </xf>
    <xf numFmtId="166" fontId="70" fillId="34" borderId="1" xfId="0" applyFont="1" applyFill="1" applyBorder="1" applyAlignment="1">
      <alignment horizontal="center" vertical="center"/>
    </xf>
    <xf numFmtId="166" fontId="70" fillId="34" borderId="53" xfId="0" applyFont="1" applyFill="1" applyBorder="1" applyAlignment="1">
      <alignment horizontal="center" vertical="center"/>
    </xf>
    <xf numFmtId="41" fontId="76" fillId="53" borderId="36" xfId="0" applyNumberFormat="1" applyFont="1" applyFill="1" applyBorder="1" applyAlignment="1">
      <alignment horizontal="center"/>
    </xf>
    <xf numFmtId="41" fontId="71" fillId="0" borderId="1" xfId="262" applyFont="1" applyBorder="1" applyAlignment="1">
      <alignment horizontal="center" vertical="center"/>
    </xf>
    <xf numFmtId="41" fontId="71" fillId="0" borderId="7" xfId="262" applyFont="1" applyBorder="1" applyAlignment="1">
      <alignment horizontal="center" vertical="center"/>
    </xf>
    <xf numFmtId="41" fontId="74" fillId="0" borderId="18" xfId="262" applyFont="1" applyBorder="1" applyAlignment="1">
      <alignment horizontal="center" vertical="center"/>
    </xf>
    <xf numFmtId="41" fontId="71" fillId="0" borderId="11" xfId="262" applyFont="1" applyBorder="1" applyAlignment="1">
      <alignment horizontal="center" vertical="center"/>
    </xf>
    <xf numFmtId="171" fontId="75" fillId="0" borderId="7" xfId="266" applyFont="1" applyFill="1" applyBorder="1" applyAlignment="1" applyProtection="1">
      <alignment horizontal="center" vertical="center"/>
      <protection locked="0"/>
    </xf>
    <xf numFmtId="41" fontId="76" fillId="52" borderId="37" xfId="262" applyFont="1" applyFill="1" applyBorder="1" applyAlignment="1">
      <alignment horizontal="center" vertical="center"/>
    </xf>
    <xf numFmtId="41" fontId="76" fillId="52" borderId="40" xfId="262" applyFont="1" applyFill="1" applyBorder="1" applyAlignment="1">
      <alignment horizontal="center" vertical="center"/>
    </xf>
    <xf numFmtId="41" fontId="71" fillId="0" borderId="7" xfId="262" applyFont="1" applyFill="1" applyBorder="1" applyAlignment="1">
      <alignment horizontal="center" vertical="center"/>
    </xf>
    <xf numFmtId="41" fontId="76" fillId="53" borderId="37" xfId="0" applyNumberFormat="1" applyFont="1" applyFill="1" applyBorder="1" applyAlignment="1">
      <alignment horizontal="center" vertical="center"/>
    </xf>
    <xf numFmtId="41" fontId="76" fillId="53" borderId="40" xfId="0" applyNumberFormat="1" applyFont="1" applyFill="1" applyBorder="1" applyAlignment="1">
      <alignment horizontal="center"/>
    </xf>
    <xf numFmtId="166" fontId="70" fillId="34" borderId="5" xfId="0" applyFont="1" applyFill="1" applyBorder="1" applyAlignment="1">
      <alignment horizontal="center" vertical="center"/>
    </xf>
    <xf numFmtId="166" fontId="70" fillId="34" borderId="39" xfId="0" applyFont="1" applyFill="1" applyBorder="1" applyAlignment="1">
      <alignment horizontal="center" vertical="center"/>
    </xf>
    <xf numFmtId="41" fontId="71" fillId="0" borderId="39" xfId="262" applyFont="1" applyBorder="1" applyAlignment="1">
      <alignment horizontal="center" vertical="center"/>
    </xf>
    <xf numFmtId="41" fontId="71" fillId="0" borderId="35" xfId="262" applyFont="1" applyBorder="1" applyAlignment="1">
      <alignment horizontal="center" vertical="center"/>
    </xf>
    <xf numFmtId="41" fontId="71" fillId="0" borderId="18" xfId="262" applyFont="1" applyBorder="1" applyAlignment="1">
      <alignment horizontal="center" vertical="center"/>
    </xf>
    <xf numFmtId="41" fontId="71" fillId="0" borderId="19" xfId="262" applyFont="1" applyBorder="1" applyAlignment="1">
      <alignment horizontal="center" vertical="center"/>
    </xf>
    <xf numFmtId="41" fontId="71" fillId="0" borderId="41" xfId="262" applyFont="1" applyBorder="1" applyAlignment="1">
      <alignment horizontal="center" vertical="center"/>
    </xf>
    <xf numFmtId="41" fontId="76" fillId="52" borderId="36" xfId="262" applyFont="1" applyFill="1" applyBorder="1" applyAlignment="1">
      <alignment horizontal="center" vertical="center"/>
    </xf>
    <xf numFmtId="41" fontId="76" fillId="52" borderId="52" xfId="262" applyFont="1" applyFill="1" applyBorder="1" applyAlignment="1">
      <alignment horizontal="center" vertical="center"/>
    </xf>
    <xf numFmtId="41" fontId="71" fillId="0" borderId="35" xfId="262" applyFont="1" applyFill="1" applyBorder="1" applyAlignment="1">
      <alignment horizontal="center" vertical="center"/>
    </xf>
    <xf numFmtId="9" fontId="71" fillId="0" borderId="18" xfId="261" applyFont="1" applyFill="1" applyBorder="1" applyAlignment="1">
      <alignment horizontal="center" vertical="center"/>
    </xf>
    <xf numFmtId="41" fontId="76" fillId="53" borderId="36" xfId="0" applyNumberFormat="1" applyFont="1" applyFill="1" applyBorder="1" applyAlignment="1">
      <alignment horizontal="center" vertical="center"/>
    </xf>
    <xf numFmtId="41" fontId="76" fillId="53" borderId="52" xfId="0" applyNumberFormat="1" applyFont="1" applyFill="1" applyBorder="1" applyAlignment="1">
      <alignment horizontal="center" vertical="center"/>
    </xf>
    <xf numFmtId="171" fontId="75" fillId="0" borderId="35" xfId="266" applyFont="1" applyFill="1" applyBorder="1" applyAlignment="1" applyProtection="1">
      <alignment horizontal="center" vertical="center"/>
      <protection locked="0"/>
    </xf>
    <xf numFmtId="171" fontId="75" fillId="0" borderId="41" xfId="266" applyFont="1" applyFill="1" applyBorder="1" applyAlignment="1" applyProtection="1">
      <alignment horizontal="center" vertical="center"/>
      <protection locked="0"/>
    </xf>
    <xf numFmtId="41" fontId="69" fillId="0" borderId="35" xfId="262" applyFont="1" applyFill="1" applyBorder="1" applyAlignment="1">
      <alignment horizontal="center" vertical="center"/>
    </xf>
    <xf numFmtId="41" fontId="69" fillId="0" borderId="18" xfId="262" applyFont="1" applyFill="1" applyBorder="1" applyAlignment="1">
      <alignment horizontal="center" vertical="center"/>
    </xf>
    <xf numFmtId="166" fontId="80" fillId="52" borderId="38" xfId="0" applyFont="1" applyFill="1" applyBorder="1" applyAlignment="1">
      <alignment horizontal="center" vertical="center"/>
    </xf>
    <xf numFmtId="166" fontId="80" fillId="52" borderId="54" xfId="0" applyFont="1" applyFill="1" applyBorder="1" applyAlignment="1">
      <alignment horizontal="center" vertical="center"/>
    </xf>
    <xf numFmtId="41" fontId="80" fillId="52" borderId="34" xfId="262" applyFont="1" applyFill="1" applyBorder="1" applyAlignment="1">
      <alignment horizontal="center" vertical="center"/>
    </xf>
    <xf numFmtId="41" fontId="80" fillId="52" borderId="51" xfId="262" applyFont="1" applyFill="1" applyBorder="1" applyAlignment="1">
      <alignment horizontal="center" vertical="center"/>
    </xf>
    <xf numFmtId="41" fontId="80" fillId="52" borderId="35" xfId="262" applyFont="1" applyFill="1" applyBorder="1" applyAlignment="1">
      <alignment horizontal="center"/>
    </xf>
    <xf numFmtId="41" fontId="80" fillId="52" borderId="8" xfId="262" applyFont="1" applyFill="1" applyBorder="1" applyAlignment="1">
      <alignment horizontal="center"/>
    </xf>
    <xf numFmtId="41" fontId="80" fillId="52" borderId="19" xfId="262" applyFont="1" applyFill="1" applyBorder="1" applyAlignment="1">
      <alignment horizontal="center"/>
    </xf>
    <xf numFmtId="41" fontId="80" fillId="52" borderId="13" xfId="262" applyFont="1" applyFill="1" applyBorder="1" applyAlignment="1">
      <alignment horizontal="center"/>
    </xf>
    <xf numFmtId="41" fontId="81" fillId="52" borderId="36" xfId="262" applyFont="1" applyFill="1" applyBorder="1" applyAlignment="1">
      <alignment horizontal="center"/>
    </xf>
    <xf numFmtId="41" fontId="81" fillId="52" borderId="40" xfId="262" applyFont="1" applyFill="1" applyBorder="1" applyAlignment="1">
      <alignment horizontal="center"/>
    </xf>
    <xf numFmtId="9" fontId="82" fillId="0" borderId="0" xfId="261" applyFont="1" applyBorder="1" applyAlignment="1">
      <alignment vertical="center"/>
    </xf>
    <xf numFmtId="9" fontId="82" fillId="0" borderId="0" xfId="261" applyFont="1" applyBorder="1" applyAlignment="1">
      <alignment horizontal="center" vertical="center"/>
    </xf>
    <xf numFmtId="166" fontId="72" fillId="0" borderId="8" xfId="0" applyFont="1" applyBorder="1" applyAlignment="1">
      <alignment horizontal="center"/>
    </xf>
    <xf numFmtId="9" fontId="71" fillId="0" borderId="53" xfId="261" applyFont="1" applyBorder="1" applyAlignment="1">
      <alignment horizontal="center" vertical="center"/>
    </xf>
    <xf numFmtId="9" fontId="47" fillId="0" borderId="0" xfId="261" applyFont="1" applyFill="1" applyAlignment="1">
      <alignment horizontal="center" vertical="top"/>
    </xf>
    <xf numFmtId="14" fontId="75" fillId="0" borderId="7" xfId="201" applyNumberFormat="1" applyFont="1" applyFill="1" applyBorder="1" applyAlignment="1" applyProtection="1">
      <alignment vertical="top"/>
      <protection locked="0"/>
    </xf>
    <xf numFmtId="165" fontId="75" fillId="0" borderId="7" xfId="267" applyNumberFormat="1" applyFont="1" applyFill="1" applyBorder="1" applyAlignment="1">
      <alignment horizontal="left" vertical="top" wrapText="1"/>
    </xf>
    <xf numFmtId="1" fontId="75" fillId="34" borderId="7" xfId="201" applyNumberFormat="1" applyFont="1" applyFill="1" applyBorder="1" applyAlignment="1" applyProtection="1">
      <alignment horizontal="center" vertical="top"/>
      <protection locked="0"/>
    </xf>
    <xf numFmtId="0" fontId="75" fillId="0" borderId="7" xfId="201" applyFont="1" applyFill="1" applyBorder="1" applyAlignment="1" applyProtection="1">
      <alignment vertical="top"/>
      <protection locked="0"/>
    </xf>
    <xf numFmtId="14" fontId="75" fillId="0" borderId="7" xfId="201" applyNumberFormat="1" applyFont="1" applyFill="1" applyBorder="1" applyProtection="1">
      <protection locked="0"/>
    </xf>
    <xf numFmtId="165" fontId="75" fillId="0" borderId="7" xfId="267" applyNumberFormat="1" applyFont="1" applyFill="1" applyBorder="1" applyAlignment="1">
      <alignment horizontal="left" wrapText="1"/>
    </xf>
    <xf numFmtId="1" fontId="75" fillId="34" borderId="7" xfId="201" applyNumberFormat="1" applyFont="1" applyFill="1" applyBorder="1" applyAlignment="1" applyProtection="1">
      <alignment horizontal="center"/>
      <protection locked="0"/>
    </xf>
    <xf numFmtId="170" fontId="75" fillId="0" borderId="7" xfId="201" applyNumberFormat="1" applyFont="1" applyFill="1" applyBorder="1" applyProtection="1">
      <protection locked="0"/>
    </xf>
    <xf numFmtId="0" fontId="75" fillId="0" borderId="7" xfId="201" applyFont="1" applyFill="1" applyBorder="1" applyProtection="1">
      <protection locked="0"/>
    </xf>
    <xf numFmtId="0" fontId="75" fillId="34" borderId="7" xfId="201" applyFont="1" applyFill="1" applyBorder="1" applyAlignment="1" applyProtection="1">
      <alignment horizontal="center" vertical="top"/>
      <protection locked="0"/>
    </xf>
    <xf numFmtId="170" fontId="75" fillId="0" borderId="7" xfId="201" applyNumberFormat="1" applyFont="1" applyFill="1" applyBorder="1" applyAlignment="1" applyProtection="1">
      <alignment horizontal="left" vertical="top"/>
      <protection locked="0"/>
    </xf>
    <xf numFmtId="0" fontId="75" fillId="0" borderId="7" xfId="201" applyFont="1" applyFill="1" applyBorder="1" applyAlignment="1" applyProtection="1">
      <alignment vertical="top" wrapText="1"/>
      <protection locked="0"/>
    </xf>
    <xf numFmtId="171" fontId="75" fillId="0" borderId="7" xfId="266" applyFont="1" applyFill="1" applyBorder="1" applyAlignment="1" applyProtection="1">
      <alignment vertical="top"/>
      <protection locked="0"/>
    </xf>
    <xf numFmtId="171" fontId="75" fillId="0" borderId="7" xfId="266" applyFont="1" applyFill="1" applyBorder="1" applyAlignment="1" applyProtection="1">
      <protection locked="0"/>
    </xf>
    <xf numFmtId="171" fontId="75" fillId="0" borderId="7" xfId="266" applyFont="1" applyFill="1" applyBorder="1" applyAlignment="1" applyProtection="1">
      <alignment horizontal="center" vertical="top"/>
      <protection locked="0"/>
    </xf>
    <xf numFmtId="0" fontId="75" fillId="0" borderId="0" xfId="201" applyFont="1" applyFill="1" applyAlignment="1" applyProtection="1">
      <alignment vertical="top"/>
      <protection locked="0"/>
    </xf>
    <xf numFmtId="0" fontId="78" fillId="0" borderId="0" xfId="201" applyFont="1" applyFill="1" applyAlignment="1" applyProtection="1">
      <alignment vertical="top"/>
      <protection locked="0"/>
    </xf>
    <xf numFmtId="0" fontId="75" fillId="0" borderId="0" xfId="201" applyFont="1" applyFill="1" applyProtection="1">
      <protection locked="0"/>
    </xf>
    <xf numFmtId="0" fontId="78" fillId="0" borderId="0" xfId="201" applyFont="1" applyFill="1" applyProtection="1">
      <protection locked="0"/>
    </xf>
    <xf numFmtId="0" fontId="75" fillId="34" borderId="8" xfId="201" applyFont="1" applyFill="1" applyBorder="1" applyAlignment="1" applyProtection="1">
      <alignment horizontal="center" vertical="top"/>
      <protection locked="0"/>
    </xf>
    <xf numFmtId="170" fontId="75" fillId="0" borderId="8" xfId="201" applyNumberFormat="1" applyFont="1" applyFill="1" applyBorder="1" applyAlignment="1" applyProtection="1">
      <alignment vertical="top"/>
      <protection locked="0"/>
    </xf>
    <xf numFmtId="170" fontId="75" fillId="0" borderId="8" xfId="201" applyNumberFormat="1" applyFont="1" applyFill="1" applyBorder="1" applyAlignment="1" applyProtection="1">
      <alignment horizontal="left" vertical="top"/>
      <protection locked="0"/>
    </xf>
    <xf numFmtId="0" fontId="75" fillId="0" borderId="8" xfId="201" applyFont="1" applyFill="1" applyBorder="1" applyAlignment="1" applyProtection="1">
      <alignment vertical="top"/>
      <protection locked="0"/>
    </xf>
    <xf numFmtId="1" fontId="75" fillId="34" borderId="8" xfId="201" applyNumberFormat="1" applyFont="1" applyFill="1" applyBorder="1" applyAlignment="1" applyProtection="1">
      <alignment horizontal="center" vertical="top"/>
      <protection locked="0"/>
    </xf>
    <xf numFmtId="171" fontId="75" fillId="0" borderId="7" xfId="266" applyFont="1" applyFill="1" applyBorder="1" applyAlignment="1" applyProtection="1">
      <alignment horizontal="center" vertical="top"/>
    </xf>
    <xf numFmtId="171" fontId="75" fillId="34" borderId="7" xfId="266" applyFont="1" applyFill="1" applyBorder="1" applyAlignment="1" applyProtection="1">
      <alignment vertical="top"/>
      <protection locked="0"/>
    </xf>
    <xf numFmtId="14" fontId="75" fillId="34" borderId="7" xfId="201" applyNumberFormat="1" applyFont="1" applyFill="1" applyBorder="1" applyAlignment="1" applyProtection="1">
      <alignment vertical="top"/>
      <protection locked="0"/>
    </xf>
    <xf numFmtId="165" fontId="75" fillId="34" borderId="7" xfId="267" applyNumberFormat="1" applyFont="1" applyFill="1" applyBorder="1" applyAlignment="1">
      <alignment horizontal="left" vertical="top" wrapText="1"/>
    </xf>
    <xf numFmtId="0" fontId="75" fillId="34" borderId="8" xfId="201" applyFont="1" applyFill="1" applyBorder="1" applyAlignment="1" applyProtection="1">
      <alignment vertical="top"/>
      <protection locked="0"/>
    </xf>
    <xf numFmtId="0" fontId="75" fillId="34" borderId="7" xfId="201" applyFont="1" applyFill="1" applyBorder="1" applyAlignment="1" applyProtection="1">
      <alignment vertical="top"/>
      <protection locked="0"/>
    </xf>
    <xf numFmtId="0" fontId="75" fillId="34" borderId="7" xfId="201" applyFont="1" applyFill="1" applyBorder="1" applyAlignment="1" applyProtection="1">
      <alignment vertical="top" wrapText="1"/>
      <protection locked="0"/>
    </xf>
    <xf numFmtId="14" fontId="83" fillId="34" borderId="7" xfId="201" applyNumberFormat="1" applyFont="1" applyFill="1" applyBorder="1" applyAlignment="1" applyProtection="1">
      <alignment vertical="top"/>
      <protection locked="0"/>
    </xf>
    <xf numFmtId="165" fontId="83" fillId="34" borderId="7" xfId="267" applyNumberFormat="1" applyFont="1" applyFill="1" applyBorder="1" applyAlignment="1">
      <alignment horizontal="left" vertical="top" wrapText="1"/>
    </xf>
    <xf numFmtId="0" fontId="83" fillId="34" borderId="7" xfId="201" applyFont="1" applyFill="1" applyBorder="1" applyAlignment="1" applyProtection="1">
      <alignment horizontal="center" vertical="top"/>
      <protection locked="0"/>
    </xf>
    <xf numFmtId="0" fontId="83" fillId="34" borderId="8" xfId="201" applyFont="1" applyFill="1" applyBorder="1" applyAlignment="1" applyProtection="1">
      <alignment horizontal="center" vertical="top"/>
      <protection locked="0"/>
    </xf>
    <xf numFmtId="0" fontId="83" fillId="34" borderId="8" xfId="201" applyFont="1" applyFill="1" applyBorder="1" applyAlignment="1" applyProtection="1">
      <alignment vertical="top"/>
      <protection locked="0"/>
    </xf>
    <xf numFmtId="0" fontId="83" fillId="34" borderId="7" xfId="201" applyFont="1" applyFill="1" applyBorder="1" applyAlignment="1" applyProtection="1">
      <alignment vertical="top" wrapText="1"/>
      <protection locked="0"/>
    </xf>
    <xf numFmtId="14" fontId="83" fillId="0" borderId="7" xfId="201" applyNumberFormat="1" applyFont="1" applyFill="1" applyBorder="1" applyAlignment="1" applyProtection="1">
      <alignment vertical="top"/>
      <protection locked="0"/>
    </xf>
    <xf numFmtId="165" fontId="83" fillId="0" borderId="7" xfId="267" applyNumberFormat="1" applyFont="1" applyFill="1" applyBorder="1" applyAlignment="1">
      <alignment horizontal="left" vertical="top" wrapText="1"/>
    </xf>
    <xf numFmtId="0" fontId="83" fillId="0" borderId="7" xfId="201" applyFont="1" applyFill="1" applyBorder="1" applyAlignment="1" applyProtection="1">
      <alignment vertical="top" wrapText="1"/>
      <protection locked="0"/>
    </xf>
    <xf numFmtId="14" fontId="84" fillId="0" borderId="7" xfId="201" applyNumberFormat="1" applyFont="1" applyFill="1" applyBorder="1" applyAlignment="1" applyProtection="1">
      <alignment vertical="top"/>
      <protection locked="0"/>
    </xf>
    <xf numFmtId="165" fontId="84" fillId="0" borderId="7" xfId="267" applyNumberFormat="1" applyFont="1" applyFill="1" applyBorder="1" applyAlignment="1">
      <alignment horizontal="left" vertical="top" wrapText="1"/>
    </xf>
    <xf numFmtId="0" fontId="84" fillId="34" borderId="7" xfId="201" applyFont="1" applyFill="1" applyBorder="1" applyAlignment="1" applyProtection="1">
      <alignment horizontal="center" vertical="top"/>
      <protection locked="0"/>
    </xf>
    <xf numFmtId="0" fontId="84" fillId="34" borderId="8" xfId="201" applyFont="1" applyFill="1" applyBorder="1" applyAlignment="1" applyProtection="1">
      <alignment horizontal="center" vertical="top"/>
      <protection locked="0"/>
    </xf>
    <xf numFmtId="0" fontId="85" fillId="0" borderId="8" xfId="201" applyFont="1" applyFill="1" applyBorder="1" applyAlignment="1" applyProtection="1">
      <alignment vertical="top"/>
      <protection locked="0"/>
    </xf>
    <xf numFmtId="0" fontId="85" fillId="0" borderId="7" xfId="201" applyFont="1" applyFill="1" applyBorder="1" applyAlignment="1" applyProtection="1">
      <alignment vertical="top"/>
      <protection locked="0"/>
    </xf>
    <xf numFmtId="0" fontId="84" fillId="0" borderId="7" xfId="201" applyFont="1" applyFill="1" applyBorder="1" applyAlignment="1" applyProtection="1">
      <alignment vertical="top" wrapText="1"/>
      <protection locked="0"/>
    </xf>
    <xf numFmtId="14" fontId="86" fillId="0" borderId="7" xfId="201" applyNumberFormat="1" applyFont="1" applyFill="1" applyBorder="1" applyAlignment="1" applyProtection="1">
      <alignment vertical="top"/>
      <protection locked="0"/>
    </xf>
    <xf numFmtId="165" fontId="86" fillId="0" borderId="7" xfId="267" applyNumberFormat="1" applyFont="1" applyFill="1" applyBorder="1" applyAlignment="1">
      <alignment horizontal="left" vertical="top" wrapText="1"/>
    </xf>
    <xf numFmtId="0" fontId="86" fillId="34" borderId="7" xfId="201" applyFont="1" applyFill="1" applyBorder="1" applyAlignment="1" applyProtection="1">
      <alignment horizontal="center" vertical="top"/>
      <protection locked="0"/>
    </xf>
    <xf numFmtId="0" fontId="86" fillId="34" borderId="8" xfId="201" applyFont="1" applyFill="1" applyBorder="1" applyAlignment="1" applyProtection="1">
      <alignment horizontal="center" vertical="top"/>
      <protection locked="0"/>
    </xf>
    <xf numFmtId="0" fontId="86" fillId="0" borderId="7" xfId="201" applyFont="1" applyFill="1" applyBorder="1" applyAlignment="1" applyProtection="1">
      <alignment vertical="top"/>
      <protection locked="0"/>
    </xf>
    <xf numFmtId="0" fontId="86" fillId="0" borderId="7" xfId="201" applyFont="1" applyFill="1" applyBorder="1" applyAlignment="1" applyProtection="1">
      <alignment vertical="top" wrapText="1"/>
      <protection locked="0"/>
    </xf>
    <xf numFmtId="171" fontId="83" fillId="34" borderId="7" xfId="266" applyFont="1" applyFill="1" applyBorder="1" applyAlignment="1" applyProtection="1">
      <alignment vertical="top"/>
      <protection locked="0"/>
    </xf>
    <xf numFmtId="171" fontId="83" fillId="0" borderId="7" xfId="266" applyFont="1" applyFill="1" applyBorder="1" applyAlignment="1" applyProtection="1">
      <alignment vertical="top"/>
      <protection locked="0"/>
    </xf>
    <xf numFmtId="171" fontId="84" fillId="0" borderId="7" xfId="266" applyFont="1" applyFill="1" applyBorder="1" applyAlignment="1" applyProtection="1">
      <alignment vertical="top"/>
      <protection locked="0"/>
    </xf>
    <xf numFmtId="171" fontId="86" fillId="0" borderId="7" xfId="266" applyFont="1" applyFill="1" applyBorder="1" applyAlignment="1" applyProtection="1">
      <alignment vertical="top"/>
      <protection locked="0"/>
    </xf>
    <xf numFmtId="171" fontId="75" fillId="34" borderId="7" xfId="266" applyFont="1" applyFill="1" applyBorder="1" applyAlignment="1" applyProtection="1">
      <alignment horizontal="center" vertical="top"/>
      <protection locked="0"/>
    </xf>
    <xf numFmtId="0" fontId="75" fillId="34" borderId="0" xfId="201" applyFont="1" applyFill="1" applyAlignment="1" applyProtection="1">
      <alignment vertical="top"/>
      <protection locked="0"/>
    </xf>
    <xf numFmtId="0" fontId="78" fillId="34" borderId="0" xfId="201" applyFont="1" applyFill="1" applyAlignment="1" applyProtection="1">
      <alignment vertical="top"/>
      <protection locked="0"/>
    </xf>
    <xf numFmtId="171" fontId="85" fillId="0" borderId="7" xfId="266" applyFont="1" applyFill="1" applyBorder="1" applyAlignment="1" applyProtection="1">
      <alignment vertical="top"/>
      <protection locked="0"/>
    </xf>
    <xf numFmtId="171" fontId="85" fillId="0" borderId="7" xfId="266" applyFont="1" applyFill="1" applyBorder="1" applyAlignment="1" applyProtection="1">
      <alignment horizontal="center" vertical="top"/>
      <protection locked="0"/>
    </xf>
    <xf numFmtId="0" fontId="85" fillId="0" borderId="0" xfId="201" applyFont="1" applyFill="1" applyAlignment="1" applyProtection="1">
      <alignment vertical="top"/>
      <protection locked="0"/>
    </xf>
    <xf numFmtId="171" fontId="86" fillId="0" borderId="7" xfId="266" applyFont="1" applyFill="1" applyBorder="1" applyAlignment="1" applyProtection="1">
      <alignment horizontal="center" vertical="top"/>
      <protection locked="0"/>
    </xf>
    <xf numFmtId="0" fontId="86" fillId="0" borderId="0" xfId="201" applyFont="1" applyFill="1" applyAlignment="1" applyProtection="1">
      <alignment vertical="top"/>
      <protection locked="0"/>
    </xf>
    <xf numFmtId="0" fontId="87" fillId="0" borderId="0" xfId="201" applyFont="1" applyFill="1" applyAlignment="1" applyProtection="1">
      <alignment vertical="top"/>
      <protection locked="0"/>
    </xf>
    <xf numFmtId="0" fontId="83" fillId="34" borderId="7" xfId="265" applyFont="1" applyFill="1" applyBorder="1" applyAlignment="1">
      <alignment horizontal="left"/>
    </xf>
    <xf numFmtId="0" fontId="83" fillId="34" borderId="7" xfId="265" applyFont="1" applyFill="1" applyBorder="1" applyAlignment="1">
      <alignment horizontal="center"/>
    </xf>
    <xf numFmtId="175" fontId="83" fillId="34" borderId="7" xfId="265" applyNumberFormat="1" applyFont="1" applyFill="1" applyBorder="1" applyAlignment="1">
      <alignment horizontal="center"/>
    </xf>
    <xf numFmtId="1" fontId="75" fillId="34" borderId="7" xfId="265" applyNumberFormat="1" applyFont="1" applyFill="1" applyBorder="1" applyAlignment="1">
      <alignment horizontal="center"/>
    </xf>
    <xf numFmtId="3" fontId="83" fillId="34" borderId="7" xfId="265" applyNumberFormat="1" applyFont="1" applyFill="1" applyBorder="1" applyAlignment="1">
      <alignment horizontal="center"/>
    </xf>
    <xf numFmtId="3" fontId="83" fillId="45" borderId="7" xfId="265" applyNumberFormat="1" applyFont="1" applyFill="1" applyBorder="1" applyAlignment="1">
      <alignment horizontal="center"/>
    </xf>
    <xf numFmtId="0" fontId="83" fillId="0" borderId="0" xfId="265" applyFont="1"/>
    <xf numFmtId="0" fontId="83" fillId="0" borderId="7" xfId="265" applyFont="1" applyBorder="1" applyAlignment="1">
      <alignment horizontal="left"/>
    </xf>
    <xf numFmtId="0" fontId="75" fillId="0" borderId="7" xfId="265" applyFont="1" applyBorder="1" applyAlignment="1">
      <alignment horizontal="left"/>
    </xf>
    <xf numFmtId="0" fontId="83" fillId="0" borderId="7" xfId="265" applyFont="1" applyBorder="1" applyAlignment="1">
      <alignment horizontal="center"/>
    </xf>
    <xf numFmtId="0" fontId="75" fillId="34" borderId="7" xfId="271" applyFont="1" applyFill="1" applyBorder="1" applyAlignment="1">
      <alignment horizontal="center" vertical="center"/>
    </xf>
    <xf numFmtId="175" fontId="83" fillId="0" borderId="7" xfId="265" applyNumberFormat="1" applyFont="1" applyBorder="1" applyAlignment="1">
      <alignment horizontal="center"/>
    </xf>
    <xf numFmtId="0" fontId="75" fillId="34" borderId="7" xfId="271" applyFont="1" applyFill="1" applyBorder="1" applyAlignment="1">
      <alignment horizontal="left" vertical="center"/>
    </xf>
    <xf numFmtId="175" fontId="83" fillId="0" borderId="7" xfId="265" applyNumberFormat="1" applyFont="1" applyFill="1" applyBorder="1" applyAlignment="1">
      <alignment horizontal="center"/>
    </xf>
    <xf numFmtId="1" fontId="75" fillId="0" borderId="7" xfId="265" applyNumberFormat="1" applyFont="1" applyBorder="1" applyAlignment="1">
      <alignment horizontal="center"/>
    </xf>
    <xf numFmtId="3" fontId="83" fillId="0" borderId="7" xfId="265" applyNumberFormat="1" applyFont="1" applyBorder="1" applyAlignment="1">
      <alignment horizontal="center"/>
    </xf>
    <xf numFmtId="3" fontId="83" fillId="46" borderId="7" xfId="265" applyNumberFormat="1" applyFont="1" applyFill="1" applyBorder="1" applyAlignment="1">
      <alignment horizontal="center"/>
    </xf>
    <xf numFmtId="3" fontId="88" fillId="45" borderId="7" xfId="265" applyNumberFormat="1" applyFont="1" applyFill="1" applyBorder="1" applyAlignment="1">
      <alignment horizontal="center"/>
    </xf>
    <xf numFmtId="0" fontId="83" fillId="0" borderId="0" xfId="265" applyFont="1" applyAlignment="1">
      <alignment horizontal="center"/>
    </xf>
    <xf numFmtId="0" fontId="83" fillId="0" borderId="0" xfId="265" applyFont="1" applyAlignment="1">
      <alignment horizontal="left"/>
    </xf>
    <xf numFmtId="175" fontId="83" fillId="0" borderId="0" xfId="265" applyNumberFormat="1" applyFont="1" applyFill="1" applyAlignment="1">
      <alignment horizontal="center"/>
    </xf>
    <xf numFmtId="3" fontId="83" fillId="0" borderId="0" xfId="265" applyNumberFormat="1" applyFont="1" applyAlignment="1">
      <alignment horizontal="center"/>
    </xf>
    <xf numFmtId="175" fontId="75" fillId="0" borderId="7" xfId="265" applyNumberFormat="1" applyFont="1" applyBorder="1" applyAlignment="1">
      <alignment horizontal="left"/>
    </xf>
    <xf numFmtId="175" fontId="83" fillId="0" borderId="0" xfId="265" applyNumberFormat="1" applyFont="1" applyAlignment="1">
      <alignment horizontal="center"/>
    </xf>
    <xf numFmtId="175" fontId="75" fillId="0" borderId="7" xfId="265" applyNumberFormat="1" applyFont="1" applyFill="1" applyBorder="1" applyAlignment="1">
      <alignment horizontal="center"/>
    </xf>
    <xf numFmtId="14" fontId="83" fillId="0" borderId="7" xfId="265" applyNumberFormat="1" applyFont="1" applyBorder="1" applyAlignment="1">
      <alignment horizontal="center"/>
    </xf>
    <xf numFmtId="175" fontId="75" fillId="34" borderId="7" xfId="265" applyNumberFormat="1" applyFont="1" applyFill="1" applyBorder="1" applyAlignment="1">
      <alignment horizontal="center"/>
    </xf>
    <xf numFmtId="0" fontId="83" fillId="34" borderId="7" xfId="271" applyFont="1" applyFill="1" applyBorder="1" applyAlignment="1">
      <alignment horizontal="center" vertical="center"/>
    </xf>
    <xf numFmtId="175" fontId="75" fillId="0" borderId="7" xfId="271" applyNumberFormat="1" applyFont="1" applyFill="1" applyBorder="1" applyAlignment="1">
      <alignment horizontal="center" vertical="center"/>
    </xf>
    <xf numFmtId="0" fontId="83" fillId="34" borderId="7" xfId="271" applyFont="1" applyFill="1" applyBorder="1" applyAlignment="1">
      <alignment horizontal="left" vertical="center"/>
    </xf>
    <xf numFmtId="175" fontId="83" fillId="0" borderId="7" xfId="271" applyNumberFormat="1" applyFont="1" applyFill="1" applyBorder="1" applyAlignment="1">
      <alignment horizontal="center" vertical="center"/>
    </xf>
    <xf numFmtId="0" fontId="84" fillId="0" borderId="7" xfId="265" applyFont="1" applyBorder="1" applyAlignment="1">
      <alignment horizontal="center"/>
    </xf>
    <xf numFmtId="175" fontId="84" fillId="0" borderId="7" xfId="265" applyNumberFormat="1" applyFont="1" applyBorder="1" applyAlignment="1">
      <alignment horizontal="center"/>
    </xf>
    <xf numFmtId="0" fontId="84" fillId="0" borderId="0" xfId="265" applyFont="1"/>
    <xf numFmtId="0" fontId="83" fillId="0" borderId="8" xfId="271" applyFont="1" applyBorder="1" applyAlignment="1">
      <alignment horizontal="center" vertical="center"/>
    </xf>
    <xf numFmtId="0" fontId="83" fillId="0" borderId="7" xfId="271" applyFont="1" applyBorder="1" applyAlignment="1">
      <alignment horizontal="left" vertical="center"/>
    </xf>
    <xf numFmtId="0" fontId="83" fillId="0" borderId="7" xfId="271" applyFont="1" applyBorder="1" applyAlignment="1">
      <alignment horizontal="center" vertical="center"/>
    </xf>
    <xf numFmtId="3" fontId="83" fillId="0" borderId="7" xfId="271" applyNumberFormat="1" applyFont="1" applyBorder="1" applyAlignment="1">
      <alignment horizontal="center" vertical="center"/>
    </xf>
    <xf numFmtId="9" fontId="75" fillId="0" borderId="7" xfId="274" applyFont="1" applyBorder="1" applyAlignment="1">
      <alignment horizontal="center" vertical="center"/>
    </xf>
    <xf numFmtId="14" fontId="83" fillId="0" borderId="7" xfId="271" applyNumberFormat="1" applyFont="1" applyBorder="1" applyAlignment="1">
      <alignment horizontal="center" vertical="center"/>
    </xf>
    <xf numFmtId="0" fontId="83" fillId="0" borderId="0" xfId="271" applyFont="1" applyAlignment="1">
      <alignment vertical="center"/>
    </xf>
    <xf numFmtId="0" fontId="83" fillId="0" borderId="7" xfId="271" applyFont="1" applyBorder="1" applyAlignment="1">
      <alignment vertical="center"/>
    </xf>
    <xf numFmtId="0" fontId="83" fillId="0" borderId="0" xfId="271" applyFont="1"/>
    <xf numFmtId="0" fontId="86" fillId="0" borderId="7" xfId="271" applyFont="1" applyBorder="1" applyAlignment="1">
      <alignment horizontal="center" vertical="center"/>
    </xf>
    <xf numFmtId="0" fontId="86" fillId="0" borderId="7" xfId="271" applyFont="1" applyBorder="1" applyAlignment="1">
      <alignment vertical="center"/>
    </xf>
    <xf numFmtId="3" fontId="86" fillId="0" borderId="7" xfId="271" applyNumberFormat="1" applyFont="1" applyBorder="1" applyAlignment="1">
      <alignment horizontal="center" vertical="center"/>
    </xf>
    <xf numFmtId="9" fontId="86" fillId="0" borderId="7" xfId="274" applyFont="1" applyBorder="1" applyAlignment="1">
      <alignment horizontal="center" vertical="center"/>
    </xf>
    <xf numFmtId="14" fontId="86" fillId="0" borderId="7" xfId="271" applyNumberFormat="1" applyFont="1" applyBorder="1" applyAlignment="1">
      <alignment horizontal="center" vertical="center"/>
    </xf>
    <xf numFmtId="3" fontId="86" fillId="0" borderId="0" xfId="271" applyNumberFormat="1" applyFont="1" applyBorder="1" applyAlignment="1">
      <alignment horizontal="center" vertical="center"/>
    </xf>
    <xf numFmtId="0" fontId="86" fillId="0" borderId="0" xfId="271" applyFont="1"/>
    <xf numFmtId="9" fontId="76" fillId="53" borderId="52" xfId="261" applyFont="1" applyFill="1" applyBorder="1" applyAlignment="1">
      <alignment horizontal="center" vertical="center"/>
    </xf>
    <xf numFmtId="9" fontId="74" fillId="0" borderId="53" xfId="261" applyFont="1" applyBorder="1" applyAlignment="1">
      <alignment horizontal="center" vertical="center"/>
    </xf>
    <xf numFmtId="9" fontId="74" fillId="0" borderId="18" xfId="261" applyFont="1" applyFill="1" applyBorder="1" applyAlignment="1">
      <alignment horizontal="center" vertical="center"/>
    </xf>
    <xf numFmtId="41" fontId="70" fillId="0" borderId="5" xfId="262" applyFont="1" applyBorder="1" applyAlignment="1">
      <alignment horizontal="center" vertical="center"/>
    </xf>
    <xf numFmtId="41" fontId="70" fillId="0" borderId="53" xfId="262" applyFont="1" applyBorder="1" applyAlignment="1">
      <alignment horizontal="center" vertical="center"/>
    </xf>
    <xf numFmtId="41" fontId="70" fillId="0" borderId="9" xfId="262" applyFont="1" applyBorder="1" applyAlignment="1">
      <alignment horizontal="center" vertical="center"/>
    </xf>
    <xf numFmtId="41" fontId="70" fillId="0" borderId="18" xfId="262" applyFont="1" applyBorder="1" applyAlignment="1">
      <alignment horizontal="center" vertical="center"/>
    </xf>
    <xf numFmtId="41" fontId="90" fillId="52" borderId="32" xfId="262" applyFont="1" applyFill="1" applyBorder="1" applyAlignment="1">
      <alignment horizontal="center" vertical="center"/>
    </xf>
    <xf numFmtId="41" fontId="90" fillId="52" borderId="52" xfId="262" applyFont="1" applyFill="1" applyBorder="1" applyAlignment="1">
      <alignment horizontal="center" vertical="center"/>
    </xf>
    <xf numFmtId="41" fontId="70" fillId="0" borderId="9" xfId="262" applyFont="1" applyFill="1" applyBorder="1" applyAlignment="1">
      <alignment horizontal="center" vertical="center"/>
    </xf>
    <xf numFmtId="41" fontId="70" fillId="42" borderId="18" xfId="262" applyFont="1" applyFill="1" applyBorder="1" applyAlignment="1">
      <alignment horizontal="center" vertical="center"/>
    </xf>
    <xf numFmtId="41" fontId="90" fillId="53" borderId="32" xfId="262" applyFont="1" applyFill="1" applyBorder="1" applyAlignment="1">
      <alignment horizontal="center" vertical="center"/>
    </xf>
    <xf numFmtId="41" fontId="90" fillId="53" borderId="52" xfId="262" applyFont="1" applyFill="1" applyBorder="1" applyAlignment="1">
      <alignment horizontal="center" vertical="center"/>
    </xf>
    <xf numFmtId="0" fontId="1" fillId="0" borderId="0" xfId="276"/>
    <xf numFmtId="0" fontId="91" fillId="0" borderId="0" xfId="276" applyFont="1" applyAlignment="1">
      <alignment horizontal="center"/>
    </xf>
    <xf numFmtId="0" fontId="26" fillId="0" borderId="0" xfId="276" applyFont="1" applyAlignment="1">
      <alignment horizontal="center"/>
    </xf>
    <xf numFmtId="3" fontId="26" fillId="0" borderId="0" xfId="276" applyNumberFormat="1" applyFont="1" applyAlignment="1">
      <alignment horizontal="center"/>
    </xf>
    <xf numFmtId="0" fontId="27" fillId="37" borderId="7" xfId="276" applyFont="1" applyFill="1" applyBorder="1" applyAlignment="1">
      <alignment vertical="center" wrapText="1"/>
    </xf>
    <xf numFmtId="0" fontId="27" fillId="37" borderId="7" xfId="276" applyFont="1" applyFill="1" applyBorder="1" applyAlignment="1">
      <alignment horizontal="center" vertical="center" wrapText="1"/>
    </xf>
    <xf numFmtId="0" fontId="1" fillId="0" borderId="0" xfId="276" applyAlignment="1">
      <alignment vertical="center" wrapText="1"/>
    </xf>
    <xf numFmtId="0" fontId="92" fillId="0" borderId="0" xfId="276" applyFont="1" applyAlignment="1">
      <alignment horizontal="center"/>
    </xf>
    <xf numFmtId="0" fontId="93" fillId="0" borderId="0" xfId="276" applyFont="1" applyAlignment="1">
      <alignment horizontal="center" vertical="center" wrapText="1"/>
    </xf>
    <xf numFmtId="14" fontId="93" fillId="0" borderId="0" xfId="276" applyNumberFormat="1" applyFont="1" applyAlignment="1">
      <alignment horizontal="center" vertical="center" wrapText="1"/>
    </xf>
    <xf numFmtId="0" fontId="1" fillId="0" borderId="0" xfId="276" applyAlignment="1">
      <alignment horizontal="center"/>
    </xf>
    <xf numFmtId="0" fontId="83" fillId="0" borderId="0" xfId="276" applyFont="1"/>
    <xf numFmtId="0" fontId="83" fillId="0" borderId="0" xfId="276" applyFont="1" applyAlignment="1">
      <alignment horizontal="center"/>
    </xf>
    <xf numFmtId="3" fontId="84" fillId="55" borderId="8" xfId="276" applyNumberFormat="1" applyFont="1" applyFill="1" applyBorder="1"/>
    <xf numFmtId="0" fontId="84" fillId="55" borderId="9" xfId="276" applyFont="1" applyFill="1" applyBorder="1"/>
    <xf numFmtId="177" fontId="84" fillId="55" borderId="7" xfId="278" applyNumberFormat="1" applyFont="1" applyFill="1" applyBorder="1"/>
    <xf numFmtId="0" fontId="83" fillId="0" borderId="0" xfId="276" applyFont="1" applyAlignment="1">
      <alignment horizontal="center" vertical="center" wrapText="1"/>
    </xf>
    <xf numFmtId="14" fontId="83" fillId="0" borderId="0" xfId="276" applyNumberFormat="1" applyFont="1" applyAlignment="1">
      <alignment horizontal="center" vertical="center" wrapText="1"/>
    </xf>
    <xf numFmtId="0" fontId="83" fillId="0" borderId="7" xfId="276" applyFont="1" applyBorder="1" applyAlignment="1">
      <alignment vertical="center"/>
    </xf>
    <xf numFmtId="0" fontId="83" fillId="0" borderId="7" xfId="276" applyFont="1" applyBorder="1" applyAlignment="1">
      <alignment horizontal="center" vertical="center"/>
    </xf>
    <xf numFmtId="3" fontId="83" fillId="0" borderId="7" xfId="276" applyNumberFormat="1" applyFont="1" applyBorder="1" applyAlignment="1">
      <alignment horizontal="center" vertical="center"/>
    </xf>
    <xf numFmtId="9" fontId="83" fillId="0" borderId="7" xfId="277" applyFont="1" applyBorder="1" applyAlignment="1">
      <alignment horizontal="center" vertical="center"/>
    </xf>
    <xf numFmtId="174" fontId="83" fillId="0" borderId="7" xfId="276" applyNumberFormat="1" applyFont="1" applyBorder="1" applyAlignment="1">
      <alignment vertical="center"/>
    </xf>
    <xf numFmtId="0" fontId="83" fillId="0" borderId="7" xfId="276" applyFont="1" applyBorder="1" applyAlignment="1">
      <alignment vertical="center" wrapText="1"/>
    </xf>
    <xf numFmtId="41" fontId="74" fillId="0" borderId="39" xfId="262" applyFont="1" applyBorder="1" applyAlignment="1">
      <alignment horizontal="center" vertical="center"/>
    </xf>
    <xf numFmtId="41" fontId="74" fillId="0" borderId="35" xfId="262" applyFont="1" applyBorder="1" applyAlignment="1">
      <alignment horizontal="center" vertical="center"/>
    </xf>
    <xf numFmtId="41" fontId="74" fillId="0" borderId="19" xfId="262" applyFont="1" applyBorder="1" applyAlignment="1">
      <alignment horizontal="center" vertical="center"/>
    </xf>
    <xf numFmtId="41" fontId="74" fillId="0" borderId="41" xfId="262" applyFont="1" applyBorder="1" applyAlignment="1">
      <alignment horizontal="center" vertical="center"/>
    </xf>
    <xf numFmtId="41" fontId="70" fillId="0" borderId="35" xfId="262" applyFont="1" applyFill="1" applyBorder="1" applyAlignment="1">
      <alignment horizontal="center" vertical="center"/>
    </xf>
    <xf numFmtId="41" fontId="70" fillId="0" borderId="7" xfId="262" applyFont="1" applyFill="1" applyBorder="1" applyAlignment="1">
      <alignment horizontal="center" vertical="center"/>
    </xf>
    <xf numFmtId="0" fontId="94" fillId="42" borderId="18" xfId="192" applyFont="1" applyFill="1" applyBorder="1" applyAlignment="1">
      <alignment vertical="center" wrapText="1"/>
    </xf>
    <xf numFmtId="0" fontId="95" fillId="42" borderId="18" xfId="192" applyFont="1" applyFill="1" applyBorder="1" applyAlignment="1">
      <alignment vertical="center" wrapText="1"/>
    </xf>
    <xf numFmtId="0" fontId="94" fillId="43" borderId="18" xfId="192" applyFont="1" applyFill="1" applyBorder="1" applyAlignment="1">
      <alignment vertical="center" wrapText="1"/>
    </xf>
    <xf numFmtId="0" fontId="94" fillId="39" borderId="18" xfId="192" applyFont="1" applyFill="1" applyBorder="1" applyAlignment="1">
      <alignment vertical="center" wrapText="1"/>
    </xf>
    <xf numFmtId="0" fontId="94" fillId="44" borderId="18" xfId="192" applyFont="1" applyFill="1" applyBorder="1" applyAlignment="1">
      <alignment vertical="center" wrapText="1"/>
    </xf>
    <xf numFmtId="0" fontId="94" fillId="34" borderId="18" xfId="192" applyFont="1" applyFill="1" applyBorder="1" applyAlignment="1">
      <alignment vertical="center" wrapText="1"/>
    </xf>
    <xf numFmtId="0" fontId="97" fillId="42" borderId="7" xfId="192" applyFont="1" applyFill="1" applyBorder="1" applyAlignment="1">
      <alignment horizontal="center" vertical="center"/>
    </xf>
    <xf numFmtId="0" fontId="94" fillId="42" borderId="7" xfId="192" applyFont="1" applyFill="1" applyBorder="1" applyAlignment="1">
      <alignment horizontal="left" vertical="center"/>
    </xf>
    <xf numFmtId="0" fontId="94" fillId="42" borderId="9" xfId="201" applyFont="1" applyFill="1" applyBorder="1" applyAlignment="1">
      <alignment horizontal="left" vertical="center" wrapText="1"/>
    </xf>
    <xf numFmtId="0" fontId="94" fillId="42" borderId="1" xfId="201" applyFont="1" applyFill="1" applyBorder="1" applyAlignment="1">
      <alignment horizontal="left" vertical="center" wrapText="1"/>
    </xf>
    <xf numFmtId="164" fontId="94" fillId="42" borderId="1" xfId="165" applyFont="1" applyFill="1" applyBorder="1" applyAlignment="1">
      <alignment horizontal="center" vertical="center" wrapText="1"/>
    </xf>
    <xf numFmtId="3" fontId="94" fillId="42" borderId="7" xfId="192" applyNumberFormat="1" applyFont="1" applyFill="1" applyBorder="1" applyAlignment="1">
      <alignment horizontal="right" vertical="center"/>
    </xf>
    <xf numFmtId="9" fontId="94" fillId="42" borderId="7" xfId="261" applyFont="1" applyFill="1" applyBorder="1" applyAlignment="1">
      <alignment horizontal="right" vertical="center"/>
    </xf>
    <xf numFmtId="9" fontId="94" fillId="42" borderId="8" xfId="261" applyFont="1" applyFill="1" applyBorder="1" applyAlignment="1">
      <alignment horizontal="right" vertical="center"/>
    </xf>
    <xf numFmtId="3" fontId="94" fillId="42" borderId="8" xfId="192" applyNumberFormat="1" applyFont="1" applyFill="1" applyBorder="1" applyAlignment="1">
      <alignment horizontal="right" vertical="center"/>
    </xf>
    <xf numFmtId="9" fontId="94" fillId="42" borderId="7" xfId="261" applyFont="1" applyFill="1" applyBorder="1" applyAlignment="1">
      <alignment horizontal="center" vertical="center"/>
    </xf>
    <xf numFmtId="9" fontId="94" fillId="42" borderId="8" xfId="261" applyFont="1" applyFill="1" applyBorder="1" applyAlignment="1">
      <alignment horizontal="center" vertical="center"/>
    </xf>
    <xf numFmtId="0" fontId="98" fillId="0" borderId="0" xfId="192" applyFont="1" applyAlignment="1">
      <alignment horizontal="center" vertical="center"/>
    </xf>
    <xf numFmtId="166" fontId="94" fillId="0" borderId="0" xfId="0" applyFont="1" applyAlignment="1">
      <alignment horizontal="center" vertical="center"/>
    </xf>
    <xf numFmtId="166" fontId="95" fillId="0" borderId="0" xfId="0" applyFont="1" applyAlignment="1">
      <alignment horizontal="center" vertical="center" wrapText="1"/>
    </xf>
    <xf numFmtId="0" fontId="98" fillId="0" borderId="0" xfId="192" applyFont="1" applyAlignment="1">
      <alignment vertical="center"/>
    </xf>
    <xf numFmtId="3" fontId="94" fillId="42" borderId="7" xfId="165" applyNumberFormat="1" applyFont="1" applyFill="1" applyBorder="1" applyAlignment="1">
      <alignment horizontal="right" vertical="center" wrapText="1"/>
    </xf>
    <xf numFmtId="3" fontId="94" fillId="42" borderId="8" xfId="165" applyNumberFormat="1" applyFont="1" applyFill="1" applyBorder="1" applyAlignment="1">
      <alignment horizontal="right" vertical="center"/>
    </xf>
    <xf numFmtId="9" fontId="94" fillId="0" borderId="0" xfId="0" applyNumberFormat="1" applyFont="1" applyAlignment="1">
      <alignment horizontal="left" vertical="top"/>
    </xf>
    <xf numFmtId="9" fontId="99" fillId="0" borderId="0" xfId="0" applyNumberFormat="1" applyFont="1" applyAlignment="1">
      <alignment vertical="center"/>
    </xf>
    <xf numFmtId="166" fontId="94" fillId="0" borderId="0" xfId="0" applyFont="1" applyAlignment="1">
      <alignment horizontal="left" vertical="top" wrapText="1"/>
    </xf>
    <xf numFmtId="9" fontId="100" fillId="0" borderId="0" xfId="0" applyNumberFormat="1" applyFont="1" applyAlignment="1">
      <alignment vertical="center"/>
    </xf>
    <xf numFmtId="166" fontId="101" fillId="0" borderId="0" xfId="0" applyFont="1" applyAlignment="1">
      <alignment vertical="center"/>
    </xf>
    <xf numFmtId="166" fontId="94" fillId="0" borderId="0" xfId="0" applyFont="1" applyAlignment="1">
      <alignment vertical="center"/>
    </xf>
    <xf numFmtId="0" fontId="102" fillId="42" borderId="7" xfId="192" applyFont="1" applyFill="1" applyBorder="1" applyAlignment="1">
      <alignment horizontal="center" vertical="center"/>
    </xf>
    <xf numFmtId="0" fontId="95" fillId="42" borderId="7" xfId="192" applyFont="1" applyFill="1" applyBorder="1" applyAlignment="1">
      <alignment horizontal="left" vertical="center"/>
    </xf>
    <xf numFmtId="0" fontId="95" fillId="42" borderId="9" xfId="201" applyFont="1" applyFill="1" applyBorder="1" applyAlignment="1">
      <alignment horizontal="left" vertical="center" wrapText="1"/>
    </xf>
    <xf numFmtId="0" fontId="95" fillId="42" borderId="1" xfId="201" applyFont="1" applyFill="1" applyBorder="1" applyAlignment="1">
      <alignment horizontal="left" vertical="center" wrapText="1"/>
    </xf>
    <xf numFmtId="164" fontId="95" fillId="42" borderId="1" xfId="165" applyFont="1" applyFill="1" applyBorder="1" applyAlignment="1">
      <alignment horizontal="center" vertical="center" wrapText="1"/>
    </xf>
    <xf numFmtId="3" fontId="95" fillId="42" borderId="7" xfId="165" applyNumberFormat="1" applyFont="1" applyFill="1" applyBorder="1" applyAlignment="1">
      <alignment horizontal="right" vertical="center" wrapText="1"/>
    </xf>
    <xf numFmtId="9" fontId="95" fillId="42" borderId="7" xfId="261" applyFont="1" applyFill="1" applyBorder="1" applyAlignment="1">
      <alignment horizontal="right" vertical="center"/>
    </xf>
    <xf numFmtId="9" fontId="95" fillId="42" borderId="8" xfId="261" applyFont="1" applyFill="1" applyBorder="1" applyAlignment="1">
      <alignment horizontal="right" vertical="center"/>
    </xf>
    <xf numFmtId="3" fontId="95" fillId="42" borderId="8" xfId="192" applyNumberFormat="1" applyFont="1" applyFill="1" applyBorder="1" applyAlignment="1">
      <alignment horizontal="right" vertical="center"/>
    </xf>
    <xf numFmtId="9" fontId="95" fillId="42" borderId="7" xfId="261" applyFont="1" applyFill="1" applyBorder="1" applyAlignment="1">
      <alignment horizontal="center" vertical="center"/>
    </xf>
    <xf numFmtId="9" fontId="95" fillId="42" borderId="8" xfId="261" applyFont="1" applyFill="1" applyBorder="1" applyAlignment="1">
      <alignment horizontal="center" vertical="center"/>
    </xf>
    <xf numFmtId="0" fontId="103" fillId="0" borderId="0" xfId="192" applyFont="1" applyAlignment="1">
      <alignment horizontal="center" vertical="center"/>
    </xf>
    <xf numFmtId="9" fontId="95" fillId="0" borderId="0" xfId="0" applyNumberFormat="1" applyFont="1" applyAlignment="1">
      <alignment horizontal="left" vertical="top"/>
    </xf>
    <xf numFmtId="9" fontId="104" fillId="0" borderId="0" xfId="0" applyNumberFormat="1" applyFont="1" applyAlignment="1">
      <alignment vertical="center" wrapText="1"/>
    </xf>
    <xf numFmtId="0" fontId="103" fillId="0" borderId="0" xfId="192" applyFont="1" applyAlignment="1">
      <alignment vertical="center"/>
    </xf>
    <xf numFmtId="9" fontId="105" fillId="0" borderId="0" xfId="0" applyNumberFormat="1" applyFont="1" applyAlignment="1">
      <alignment vertical="center" wrapText="1"/>
    </xf>
    <xf numFmtId="0" fontId="94" fillId="42" borderId="7" xfId="192" applyFont="1" applyFill="1" applyBorder="1" applyAlignment="1">
      <alignment horizontal="center" vertical="center"/>
    </xf>
    <xf numFmtId="9" fontId="106" fillId="0" borderId="0" xfId="0" applyNumberFormat="1" applyFont="1" applyAlignment="1">
      <alignment vertical="center" wrapText="1"/>
    </xf>
    <xf numFmtId="14" fontId="94" fillId="42" borderId="7" xfId="192" applyNumberFormat="1" applyFont="1" applyFill="1" applyBorder="1" applyAlignment="1">
      <alignment horizontal="center" vertical="center"/>
    </xf>
    <xf numFmtId="9" fontId="107" fillId="0" borderId="0" xfId="0" applyNumberFormat="1" applyFont="1" applyAlignment="1">
      <alignment vertical="center" wrapText="1"/>
    </xf>
    <xf numFmtId="0" fontId="96" fillId="42" borderId="3" xfId="192" applyFont="1" applyFill="1" applyBorder="1" applyAlignment="1">
      <alignment horizontal="center" vertical="center"/>
    </xf>
    <xf numFmtId="0" fontId="108" fillId="42" borderId="3" xfId="192" applyFont="1" applyFill="1" applyBorder="1" applyAlignment="1">
      <alignment horizontal="center" vertical="center"/>
    </xf>
    <xf numFmtId="174" fontId="98" fillId="0" borderId="0" xfId="192" applyNumberFormat="1" applyFont="1" applyAlignment="1">
      <alignment horizontal="center" vertical="center"/>
    </xf>
    <xf numFmtId="0" fontId="94" fillId="43" borderId="7" xfId="192" applyFont="1" applyFill="1" applyBorder="1" applyAlignment="1">
      <alignment horizontal="center" vertical="center"/>
    </xf>
    <xf numFmtId="0" fontId="94" fillId="43" borderId="7" xfId="192" applyFont="1" applyFill="1" applyBorder="1" applyAlignment="1">
      <alignment vertical="center"/>
    </xf>
    <xf numFmtId="0" fontId="94" fillId="43" borderId="9" xfId="201" applyFont="1" applyFill="1" applyBorder="1" applyAlignment="1">
      <alignment vertical="center" wrapText="1"/>
    </xf>
    <xf numFmtId="0" fontId="94" fillId="43" borderId="1" xfId="201" applyFont="1" applyFill="1" applyBorder="1" applyAlignment="1">
      <alignment vertical="center" wrapText="1"/>
    </xf>
    <xf numFmtId="164" fontId="94" fillId="43" borderId="1" xfId="165" applyFont="1" applyFill="1" applyBorder="1" applyAlignment="1">
      <alignment horizontal="center" vertical="center" wrapText="1"/>
    </xf>
    <xf numFmtId="164" fontId="94" fillId="43" borderId="1" xfId="165" applyFont="1" applyFill="1" applyBorder="1" applyAlignment="1">
      <alignment vertical="center" wrapText="1"/>
    </xf>
    <xf numFmtId="3" fontId="94" fillId="43" borderId="7" xfId="165" applyNumberFormat="1" applyFont="1" applyFill="1" applyBorder="1" applyAlignment="1">
      <alignment vertical="center" wrapText="1"/>
    </xf>
    <xf numFmtId="9" fontId="94" fillId="43" borderId="7" xfId="261" applyFont="1" applyFill="1" applyBorder="1" applyAlignment="1">
      <alignment vertical="center"/>
    </xf>
    <xf numFmtId="14" fontId="94" fillId="43" borderId="7" xfId="192" applyNumberFormat="1" applyFont="1" applyFill="1" applyBorder="1" applyAlignment="1">
      <alignment vertical="center"/>
    </xf>
    <xf numFmtId="9" fontId="94" fillId="43" borderId="8" xfId="261" applyFont="1" applyFill="1" applyBorder="1" applyAlignment="1">
      <alignment vertical="center"/>
    </xf>
    <xf numFmtId="0" fontId="109" fillId="0" borderId="0" xfId="192" applyFont="1" applyAlignment="1">
      <alignment vertical="center"/>
    </xf>
    <xf numFmtId="9" fontId="110" fillId="0" borderId="0" xfId="0" applyNumberFormat="1" applyFont="1" applyAlignment="1">
      <alignment vertical="top"/>
    </xf>
    <xf numFmtId="9" fontId="110" fillId="0" borderId="0" xfId="0" applyNumberFormat="1" applyFont="1" applyAlignment="1">
      <alignment vertical="center" wrapText="1"/>
    </xf>
    <xf numFmtId="166" fontId="109" fillId="0" borderId="0" xfId="0" applyFont="1" applyAlignment="1">
      <alignment vertical="top" wrapText="1"/>
    </xf>
    <xf numFmtId="0" fontId="111" fillId="0" borderId="0" xfId="192" applyFont="1" applyAlignment="1">
      <alignment vertical="center"/>
    </xf>
    <xf numFmtId="9" fontId="112" fillId="0" borderId="0" xfId="0" applyNumberFormat="1" applyFont="1" applyAlignment="1">
      <alignment vertical="top"/>
    </xf>
    <xf numFmtId="166" fontId="111" fillId="0" borderId="0" xfId="0" applyFont="1" applyAlignment="1">
      <alignment vertical="top" wrapText="1"/>
    </xf>
    <xf numFmtId="9" fontId="112" fillId="0" borderId="0" xfId="0" applyNumberFormat="1" applyFont="1" applyAlignment="1">
      <alignment vertical="center" wrapText="1"/>
    </xf>
    <xf numFmtId="0" fontId="94" fillId="43" borderId="7" xfId="192" applyFont="1" applyFill="1" applyBorder="1" applyAlignment="1">
      <alignment horizontal="left" vertical="center"/>
    </xf>
    <xf numFmtId="0" fontId="94" fillId="43" borderId="9" xfId="201" applyFont="1" applyFill="1" applyBorder="1" applyAlignment="1">
      <alignment horizontal="left" vertical="center" wrapText="1"/>
    </xf>
    <xf numFmtId="0" fontId="94" fillId="43" borderId="1" xfId="201" applyFont="1" applyFill="1" applyBorder="1" applyAlignment="1">
      <alignment horizontal="left" vertical="center" wrapText="1"/>
    </xf>
    <xf numFmtId="3" fontId="94" fillId="43" borderId="7" xfId="165" applyNumberFormat="1" applyFont="1" applyFill="1" applyBorder="1" applyAlignment="1">
      <alignment horizontal="right" vertical="center" wrapText="1"/>
    </xf>
    <xf numFmtId="9" fontId="94" fillId="43" borderId="7" xfId="261" applyFont="1" applyFill="1" applyBorder="1" applyAlignment="1">
      <alignment horizontal="right" vertical="center"/>
    </xf>
    <xf numFmtId="14" fontId="94" fillId="43" borderId="7" xfId="192" applyNumberFormat="1" applyFont="1" applyFill="1" applyBorder="1" applyAlignment="1">
      <alignment horizontal="center" vertical="center"/>
    </xf>
    <xf numFmtId="9" fontId="94" fillId="43" borderId="7" xfId="261" applyFont="1" applyFill="1" applyBorder="1" applyAlignment="1">
      <alignment horizontal="center" vertical="center"/>
    </xf>
    <xf numFmtId="9" fontId="94" fillId="43" borderId="8" xfId="261" applyFont="1" applyFill="1" applyBorder="1" applyAlignment="1">
      <alignment horizontal="center" vertical="center"/>
    </xf>
    <xf numFmtId="0" fontId="94" fillId="0" borderId="0" xfId="192" applyFont="1" applyAlignment="1">
      <alignment vertical="center"/>
    </xf>
    <xf numFmtId="9" fontId="95" fillId="0" borderId="0" xfId="0" applyNumberFormat="1" applyFont="1" applyAlignment="1">
      <alignment vertical="center" wrapText="1"/>
    </xf>
    <xf numFmtId="9" fontId="110" fillId="0" borderId="0" xfId="0" applyNumberFormat="1" applyFont="1" applyAlignment="1">
      <alignment horizontal="left" vertical="top"/>
    </xf>
    <xf numFmtId="166" fontId="109" fillId="0" borderId="0" xfId="0" applyFont="1" applyAlignment="1">
      <alignment horizontal="left" vertical="top" wrapText="1"/>
    </xf>
    <xf numFmtId="0" fontId="94" fillId="39" borderId="7" xfId="192" applyFont="1" applyFill="1" applyBorder="1" applyAlignment="1">
      <alignment horizontal="center" vertical="center"/>
    </xf>
    <xf numFmtId="0" fontId="94" fillId="39" borderId="7" xfId="192" applyFont="1" applyFill="1" applyBorder="1" applyAlignment="1">
      <alignment horizontal="left" vertical="center"/>
    </xf>
    <xf numFmtId="0" fontId="94" fillId="39" borderId="9" xfId="201" applyFont="1" applyFill="1" applyBorder="1" applyAlignment="1">
      <alignment horizontal="left" vertical="center" wrapText="1"/>
    </xf>
    <xf numFmtId="0" fontId="94" fillId="39" borderId="1" xfId="201" applyFont="1" applyFill="1" applyBorder="1" applyAlignment="1">
      <alignment horizontal="left" vertical="center" wrapText="1"/>
    </xf>
    <xf numFmtId="164" fontId="94" fillId="39" borderId="1" xfId="165" applyFont="1" applyFill="1" applyBorder="1" applyAlignment="1">
      <alignment horizontal="center" vertical="center" wrapText="1"/>
    </xf>
    <xf numFmtId="3" fontId="94" fillId="39" borderId="7" xfId="165" applyNumberFormat="1" applyFont="1" applyFill="1" applyBorder="1" applyAlignment="1">
      <alignment horizontal="right" vertical="center" wrapText="1"/>
    </xf>
    <xf numFmtId="9" fontId="94" fillId="39" borderId="7" xfId="261" applyFont="1" applyFill="1" applyBorder="1" applyAlignment="1">
      <alignment horizontal="right" vertical="center"/>
    </xf>
    <xf numFmtId="14" fontId="94" fillId="39" borderId="7" xfId="192" applyNumberFormat="1" applyFont="1" applyFill="1" applyBorder="1" applyAlignment="1">
      <alignment horizontal="center" vertical="center"/>
    </xf>
    <xf numFmtId="9" fontId="94" fillId="39" borderId="7" xfId="261" applyFont="1" applyFill="1" applyBorder="1" applyAlignment="1">
      <alignment horizontal="center" vertical="center"/>
    </xf>
    <xf numFmtId="9" fontId="94" fillId="39" borderId="8" xfId="261" applyFont="1" applyFill="1" applyBorder="1" applyAlignment="1">
      <alignment horizontal="center" vertical="center"/>
    </xf>
    <xf numFmtId="0" fontId="101" fillId="0" borderId="0" xfId="192" applyFont="1" applyAlignment="1">
      <alignment vertical="center"/>
    </xf>
    <xf numFmtId="9" fontId="114" fillId="0" borderId="0" xfId="0" applyNumberFormat="1" applyFont="1" applyAlignment="1">
      <alignment horizontal="left" vertical="top"/>
    </xf>
    <xf numFmtId="166" fontId="101" fillId="0" borderId="0" xfId="0" applyFont="1" applyAlignment="1">
      <alignment horizontal="left" vertical="top" wrapText="1"/>
    </xf>
    <xf numFmtId="9" fontId="114" fillId="0" borderId="0" xfId="0" applyNumberFormat="1" applyFont="1" applyAlignment="1">
      <alignment vertical="center" wrapText="1"/>
    </xf>
    <xf numFmtId="0" fontId="96" fillId="44" borderId="11" xfId="192" applyFont="1" applyFill="1" applyBorder="1" applyAlignment="1">
      <alignment vertical="center" wrapText="1"/>
    </xf>
    <xf numFmtId="0" fontId="94" fillId="44" borderId="7" xfId="192" applyFont="1" applyFill="1" applyBorder="1" applyAlignment="1">
      <alignment horizontal="center" vertical="center"/>
    </xf>
    <xf numFmtId="0" fontId="94" fillId="44" borderId="7" xfId="192" applyFont="1" applyFill="1" applyBorder="1" applyAlignment="1">
      <alignment horizontal="left" vertical="center"/>
    </xf>
    <xf numFmtId="0" fontId="94" fillId="44" borderId="9" xfId="201" applyFont="1" applyFill="1" applyBorder="1" applyAlignment="1">
      <alignment horizontal="left" vertical="center" wrapText="1"/>
    </xf>
    <xf numFmtId="0" fontId="94" fillId="44" borderId="1" xfId="201" applyFont="1" applyFill="1" applyBorder="1" applyAlignment="1">
      <alignment horizontal="left" vertical="center" wrapText="1"/>
    </xf>
    <xf numFmtId="164" fontId="94" fillId="44" borderId="1" xfId="165" applyFont="1" applyFill="1" applyBorder="1" applyAlignment="1">
      <alignment horizontal="center" vertical="center" wrapText="1"/>
    </xf>
    <xf numFmtId="3" fontId="94" fillId="44" borderId="7" xfId="165" applyNumberFormat="1" applyFont="1" applyFill="1" applyBorder="1" applyAlignment="1">
      <alignment horizontal="right" vertical="center" wrapText="1"/>
    </xf>
    <xf numFmtId="9" fontId="94" fillId="44" borderId="7" xfId="261" applyFont="1" applyFill="1" applyBorder="1" applyAlignment="1">
      <alignment horizontal="right" vertical="center"/>
    </xf>
    <xf numFmtId="14" fontId="94" fillId="44" borderId="7" xfId="192" applyNumberFormat="1" applyFont="1" applyFill="1" applyBorder="1" applyAlignment="1">
      <alignment horizontal="center" vertical="center"/>
    </xf>
    <xf numFmtId="9" fontId="94" fillId="44" borderId="7" xfId="261" applyFont="1" applyFill="1" applyBorder="1" applyAlignment="1">
      <alignment horizontal="center" vertical="center"/>
    </xf>
    <xf numFmtId="9" fontId="94" fillId="44" borderId="8" xfId="261" applyFont="1" applyFill="1" applyBorder="1" applyAlignment="1">
      <alignment horizontal="center" vertical="center"/>
    </xf>
    <xf numFmtId="0" fontId="96" fillId="44" borderId="3" xfId="192" applyFont="1" applyFill="1" applyBorder="1" applyAlignment="1">
      <alignment vertical="center" wrapText="1"/>
    </xf>
    <xf numFmtId="0" fontId="115" fillId="44" borderId="3" xfId="192" applyFont="1" applyFill="1" applyBorder="1" applyAlignment="1">
      <alignment vertical="center" wrapText="1"/>
    </xf>
    <xf numFmtId="0" fontId="116" fillId="0" borderId="0" xfId="192" applyFont="1" applyAlignment="1">
      <alignment vertical="center"/>
    </xf>
    <xf numFmtId="9" fontId="117" fillId="0" borderId="0" xfId="0" applyNumberFormat="1" applyFont="1" applyAlignment="1">
      <alignment horizontal="left" vertical="top"/>
    </xf>
    <xf numFmtId="9" fontId="117" fillId="0" borderId="0" xfId="0" applyNumberFormat="1" applyFont="1" applyAlignment="1">
      <alignment vertical="center" wrapText="1"/>
    </xf>
    <xf numFmtId="0" fontId="96" fillId="44" borderId="3" xfId="192" applyFont="1" applyFill="1" applyBorder="1" applyAlignment="1">
      <alignment horizontal="center" vertical="center" wrapText="1"/>
    </xf>
    <xf numFmtId="0" fontId="98" fillId="34" borderId="0" xfId="192" applyFont="1" applyFill="1" applyAlignment="1">
      <alignment vertical="center"/>
    </xf>
    <xf numFmtId="9" fontId="95" fillId="34" borderId="0" xfId="0" applyNumberFormat="1" applyFont="1" applyFill="1" applyAlignment="1">
      <alignment horizontal="left" vertical="top"/>
    </xf>
    <xf numFmtId="9" fontId="107" fillId="34" borderId="0" xfId="0" applyNumberFormat="1" applyFont="1" applyFill="1" applyAlignment="1">
      <alignment vertical="center" wrapText="1"/>
    </xf>
    <xf numFmtId="0" fontId="101" fillId="34" borderId="0" xfId="192" applyFont="1" applyFill="1" applyAlignment="1">
      <alignment vertical="center"/>
    </xf>
    <xf numFmtId="9" fontId="114" fillId="34" borderId="0" xfId="0" applyNumberFormat="1" applyFont="1" applyFill="1" applyAlignment="1">
      <alignment horizontal="left" vertical="top"/>
    </xf>
    <xf numFmtId="9" fontId="114" fillId="34" borderId="0" xfId="0" applyNumberFormat="1" applyFont="1" applyFill="1" applyAlignment="1">
      <alignment vertical="center" wrapText="1"/>
    </xf>
    <xf numFmtId="0" fontId="96" fillId="44" borderId="1" xfId="192" applyFont="1" applyFill="1" applyBorder="1" applyAlignment="1">
      <alignment vertical="center" wrapText="1"/>
    </xf>
    <xf numFmtId="0" fontId="94" fillId="44" borderId="1" xfId="201" applyFont="1" applyFill="1" applyBorder="1" applyAlignment="1">
      <alignment vertical="center" wrapText="1"/>
    </xf>
    <xf numFmtId="0" fontId="98" fillId="34" borderId="3" xfId="192" applyFont="1" applyFill="1" applyBorder="1" applyAlignment="1">
      <alignment horizontal="center" vertical="center"/>
    </xf>
    <xf numFmtId="0" fontId="94" fillId="34" borderId="7" xfId="192" applyFont="1" applyFill="1" applyBorder="1" applyAlignment="1">
      <alignment horizontal="center" vertical="center"/>
    </xf>
    <xf numFmtId="0" fontId="94" fillId="34" borderId="7" xfId="192" applyFont="1" applyFill="1" applyBorder="1" applyAlignment="1">
      <alignment horizontal="left" vertical="center"/>
    </xf>
    <xf numFmtId="0" fontId="94" fillId="34" borderId="9" xfId="201" applyFont="1" applyFill="1" applyBorder="1" applyAlignment="1">
      <alignment horizontal="left" vertical="center" wrapText="1"/>
    </xf>
    <xf numFmtId="0" fontId="94" fillId="34" borderId="1" xfId="201" applyFont="1" applyFill="1" applyBorder="1" applyAlignment="1">
      <alignment horizontal="left" vertical="center" wrapText="1"/>
    </xf>
    <xf numFmtId="164" fontId="94" fillId="34" borderId="1" xfId="165" applyFont="1" applyFill="1" applyBorder="1" applyAlignment="1">
      <alignment horizontal="center" vertical="center" wrapText="1"/>
    </xf>
    <xf numFmtId="3" fontId="94" fillId="34" borderId="7" xfId="165" applyNumberFormat="1" applyFont="1" applyFill="1" applyBorder="1" applyAlignment="1">
      <alignment horizontal="right" vertical="center" wrapText="1"/>
    </xf>
    <xf numFmtId="9" fontId="94" fillId="34" borderId="7" xfId="261" applyFont="1" applyFill="1" applyBorder="1" applyAlignment="1">
      <alignment horizontal="right" vertical="center"/>
    </xf>
    <xf numFmtId="0" fontId="95" fillId="34" borderId="7" xfId="192" applyFont="1" applyFill="1" applyBorder="1" applyAlignment="1">
      <alignment horizontal="center" vertical="center"/>
    </xf>
    <xf numFmtId="9" fontId="94" fillId="34" borderId="7" xfId="261" applyFont="1" applyFill="1" applyBorder="1" applyAlignment="1">
      <alignment horizontal="center" vertical="center"/>
    </xf>
    <xf numFmtId="9" fontId="94" fillId="34" borderId="8" xfId="261" applyFont="1" applyFill="1" applyBorder="1" applyAlignment="1">
      <alignment horizontal="center" vertical="center"/>
    </xf>
    <xf numFmtId="166" fontId="94" fillId="34" borderId="0" xfId="0" applyFont="1" applyFill="1" applyAlignment="1">
      <alignment horizontal="left" vertical="top" wrapText="1"/>
    </xf>
    <xf numFmtId="14" fontId="95" fillId="34" borderId="7" xfId="192" applyNumberFormat="1" applyFont="1" applyFill="1" applyBorder="1" applyAlignment="1">
      <alignment horizontal="center" vertical="center"/>
    </xf>
    <xf numFmtId="0" fontId="94" fillId="34" borderId="9" xfId="192" applyFont="1" applyFill="1" applyBorder="1" applyAlignment="1">
      <alignment horizontal="center" vertical="center"/>
    </xf>
    <xf numFmtId="0" fontId="94" fillId="34" borderId="7" xfId="192" applyFont="1" applyFill="1" applyBorder="1" applyAlignment="1">
      <alignment horizontal="center" vertical="center" wrapText="1"/>
    </xf>
    <xf numFmtId="0" fontId="94" fillId="34" borderId="10" xfId="192" applyFont="1" applyFill="1" applyBorder="1" applyAlignment="1">
      <alignment horizontal="left" vertical="center"/>
    </xf>
    <xf numFmtId="0" fontId="94" fillId="34" borderId="10" xfId="201" applyFont="1" applyFill="1" applyBorder="1" applyAlignment="1">
      <alignment horizontal="left" vertical="center" wrapText="1"/>
    </xf>
    <xf numFmtId="9" fontId="94" fillId="34" borderId="8" xfId="261" applyFont="1" applyFill="1" applyBorder="1" applyAlignment="1">
      <alignment horizontal="right" vertical="center"/>
    </xf>
    <xf numFmtId="14" fontId="95" fillId="34" borderId="8" xfId="192" applyNumberFormat="1" applyFont="1" applyFill="1" applyBorder="1" applyAlignment="1">
      <alignment horizontal="center" vertical="center"/>
    </xf>
    <xf numFmtId="0" fontId="98" fillId="34" borderId="0" xfId="192" applyFont="1" applyFill="1" applyBorder="1" applyAlignment="1">
      <alignment horizontal="center" vertical="center"/>
    </xf>
    <xf numFmtId="0" fontId="118" fillId="0" borderId="0" xfId="192" applyFont="1" applyAlignment="1">
      <alignment horizontal="center" vertical="center" wrapText="1"/>
    </xf>
    <xf numFmtId="0" fontId="119" fillId="37" borderId="7" xfId="192" applyFont="1" applyFill="1" applyBorder="1" applyAlignment="1">
      <alignment horizontal="center" vertical="center" wrapText="1"/>
    </xf>
    <xf numFmtId="0" fontId="119" fillId="37" borderId="10" xfId="192" applyFont="1" applyFill="1" applyBorder="1" applyAlignment="1">
      <alignment horizontal="center" vertical="center" wrapText="1"/>
    </xf>
    <xf numFmtId="0" fontId="119" fillId="37" borderId="11" xfId="192" applyFont="1" applyFill="1" applyBorder="1" applyAlignment="1">
      <alignment horizontal="center" vertical="center" wrapText="1"/>
    </xf>
    <xf numFmtId="0" fontId="120" fillId="0" borderId="0" xfId="192" applyFont="1" applyAlignment="1">
      <alignment vertical="center" wrapText="1"/>
    </xf>
    <xf numFmtId="166" fontId="121" fillId="0" borderId="0" xfId="0" applyFont="1" applyAlignment="1">
      <alignment horizontal="center" vertical="center" wrapText="1"/>
    </xf>
    <xf numFmtId="166" fontId="122" fillId="0" borderId="0" xfId="0" applyFont="1" applyAlignment="1">
      <alignment horizontal="center" vertical="center"/>
    </xf>
    <xf numFmtId="0" fontId="118" fillId="0" borderId="0" xfId="192" applyFont="1" applyAlignment="1">
      <alignment vertical="center" wrapText="1"/>
    </xf>
    <xf numFmtId="166" fontId="72" fillId="0" borderId="38" xfId="0" applyFont="1" applyBorder="1" applyAlignment="1">
      <alignment horizontal="center" vertical="center"/>
    </xf>
    <xf numFmtId="166" fontId="72" fillId="0" borderId="49" xfId="0" applyFont="1" applyBorder="1" applyAlignment="1">
      <alignment horizontal="center" vertical="center"/>
    </xf>
    <xf numFmtId="166" fontId="72" fillId="0" borderId="39" xfId="0" applyFont="1" applyBorder="1" applyAlignment="1">
      <alignment horizontal="center" vertical="center"/>
    </xf>
    <xf numFmtId="166" fontId="72" fillId="54" borderId="31" xfId="0" applyFont="1" applyFill="1" applyBorder="1" applyAlignment="1">
      <alignment horizontal="center"/>
    </xf>
    <xf numFmtId="166" fontId="72" fillId="54" borderId="32" xfId="0" applyFont="1" applyFill="1" applyBorder="1" applyAlignment="1">
      <alignment horizontal="center"/>
    </xf>
    <xf numFmtId="166" fontId="72" fillId="54" borderId="33" xfId="0" applyFont="1" applyFill="1" applyBorder="1" applyAlignment="1">
      <alignment horizontal="center"/>
    </xf>
    <xf numFmtId="166" fontId="94" fillId="0" borderId="0" xfId="0" applyFont="1" applyAlignment="1">
      <alignment horizontal="left" vertical="top" wrapText="1"/>
    </xf>
    <xf numFmtId="0" fontId="96" fillId="42" borderId="11" xfId="192" applyFont="1" applyFill="1" applyBorder="1" applyAlignment="1">
      <alignment horizontal="center" vertical="center"/>
    </xf>
    <xf numFmtId="0" fontId="96" fillId="42" borderId="3" xfId="192" applyFont="1" applyFill="1" applyBorder="1" applyAlignment="1">
      <alignment horizontal="center" vertical="center"/>
    </xf>
    <xf numFmtId="166" fontId="95" fillId="0" borderId="0" xfId="0" applyFont="1" applyAlignment="1">
      <alignment horizontal="left" vertical="top" wrapText="1"/>
    </xf>
    <xf numFmtId="0" fontId="96" fillId="43" borderId="11" xfId="192" applyFont="1" applyFill="1" applyBorder="1" applyAlignment="1">
      <alignment horizontal="center" vertical="center" wrapText="1"/>
    </xf>
    <xf numFmtId="0" fontId="96" fillId="43" borderId="3" xfId="192" applyFont="1" applyFill="1" applyBorder="1" applyAlignment="1">
      <alignment horizontal="center" vertical="center" wrapText="1"/>
    </xf>
    <xf numFmtId="166" fontId="109" fillId="0" borderId="0" xfId="0" applyFont="1" applyAlignment="1">
      <alignment vertical="top" wrapText="1"/>
    </xf>
    <xf numFmtId="0" fontId="113" fillId="39" borderId="3" xfId="192" applyFont="1" applyFill="1" applyBorder="1" applyAlignment="1">
      <alignment horizontal="center" vertical="center" wrapText="1"/>
    </xf>
    <xf numFmtId="0" fontId="113" fillId="39" borderId="1" xfId="192" applyFont="1" applyFill="1" applyBorder="1" applyAlignment="1">
      <alignment horizontal="center" vertical="center" wrapText="1"/>
    </xf>
    <xf numFmtId="166" fontId="101" fillId="0" borderId="0" xfId="0" applyFont="1" applyAlignment="1">
      <alignment horizontal="left" vertical="top" wrapText="1"/>
    </xf>
    <xf numFmtId="166" fontId="116" fillId="0" borderId="0" xfId="0" applyFont="1" applyAlignment="1">
      <alignment horizontal="left" vertical="top" wrapText="1"/>
    </xf>
    <xf numFmtId="166" fontId="94" fillId="34" borderId="0" xfId="0" applyFont="1" applyFill="1" applyAlignment="1">
      <alignment horizontal="left" vertical="top" wrapText="1"/>
    </xf>
    <xf numFmtId="166" fontId="101" fillId="34" borderId="0" xfId="0" applyFont="1" applyFill="1" applyAlignment="1">
      <alignment horizontal="left" vertical="top" wrapText="1"/>
    </xf>
    <xf numFmtId="166" fontId="72" fillId="43" borderId="32" xfId="0" applyFont="1" applyFill="1" applyBorder="1" applyAlignment="1">
      <alignment horizontal="center"/>
    </xf>
    <xf numFmtId="166" fontId="72" fillId="43" borderId="33" xfId="0" applyFont="1" applyFill="1" applyBorder="1" applyAlignment="1">
      <alignment horizontal="center"/>
    </xf>
    <xf numFmtId="0" fontId="34" fillId="36" borderId="15" xfId="192" applyFont="1" applyFill="1" applyBorder="1" applyAlignment="1">
      <alignment horizontal="center" vertical="center" wrapText="1"/>
    </xf>
    <xf numFmtId="0" fontId="34" fillId="36" borderId="17" xfId="192" applyFont="1" applyFill="1" applyBorder="1" applyAlignment="1">
      <alignment horizontal="center" vertical="center" wrapText="1"/>
    </xf>
    <xf numFmtId="166" fontId="80" fillId="52" borderId="31" xfId="0" applyFont="1" applyFill="1" applyBorder="1" applyAlignment="1">
      <alignment horizontal="center"/>
    </xf>
    <xf numFmtId="166" fontId="80" fillId="52" borderId="32" xfId="0" applyFont="1" applyFill="1" applyBorder="1" applyAlignment="1">
      <alignment horizontal="center"/>
    </xf>
    <xf numFmtId="166" fontId="72" fillId="45" borderId="31" xfId="0" applyFont="1" applyFill="1" applyBorder="1" applyAlignment="1">
      <alignment horizontal="center"/>
    </xf>
    <xf numFmtId="166" fontId="72" fillId="45" borderId="32" xfId="0" applyFont="1" applyFill="1" applyBorder="1" applyAlignment="1">
      <alignment horizontal="center"/>
    </xf>
    <xf numFmtId="166" fontId="72" fillId="45" borderId="33" xfId="0" applyFont="1" applyFill="1" applyBorder="1" applyAlignment="1">
      <alignment horizontal="center"/>
    </xf>
    <xf numFmtId="166" fontId="72" fillId="42" borderId="31" xfId="0" applyFont="1" applyFill="1" applyBorder="1" applyAlignment="1">
      <alignment horizontal="center"/>
    </xf>
    <xf numFmtId="166" fontId="72" fillId="42" borderId="33" xfId="0" applyFont="1" applyFill="1" applyBorder="1" applyAlignment="1">
      <alignment horizontal="center"/>
    </xf>
    <xf numFmtId="0" fontId="36" fillId="37" borderId="7" xfId="192" applyFont="1" applyFill="1" applyBorder="1" applyAlignment="1">
      <alignment horizontal="center" vertical="center" wrapText="1"/>
    </xf>
    <xf numFmtId="0" fontId="68" fillId="0" borderId="7" xfId="192" applyFont="1" applyBorder="1" applyAlignment="1">
      <alignment horizontal="center"/>
    </xf>
    <xf numFmtId="172" fontId="48" fillId="40" borderId="42" xfId="201" applyNumberFormat="1" applyFont="1" applyFill="1" applyBorder="1" applyAlignment="1" applyProtection="1">
      <alignment horizontal="center" vertical="top"/>
      <protection locked="0"/>
    </xf>
    <xf numFmtId="172" fontId="48" fillId="40" borderId="9" xfId="201" applyNumberFormat="1" applyFont="1" applyFill="1" applyBorder="1" applyAlignment="1" applyProtection="1">
      <alignment horizontal="center" vertical="top"/>
      <protection locked="0"/>
    </xf>
    <xf numFmtId="0" fontId="48" fillId="40" borderId="8" xfId="201" applyFont="1" applyFill="1" applyBorder="1" applyAlignment="1" applyProtection="1">
      <alignment horizontal="center" vertical="top"/>
      <protection locked="0"/>
    </xf>
    <xf numFmtId="0" fontId="48" fillId="40" borderId="9" xfId="201" applyFont="1" applyFill="1" applyBorder="1" applyAlignment="1" applyProtection="1">
      <alignment horizontal="center" vertical="top"/>
      <protection locked="0"/>
    </xf>
    <xf numFmtId="171" fontId="49" fillId="0" borderId="8" xfId="266" applyFont="1" applyFill="1" applyBorder="1" applyAlignment="1" applyProtection="1">
      <alignment horizontal="center" vertical="top"/>
      <protection locked="0"/>
    </xf>
    <xf numFmtId="171" fontId="49" fillId="0" borderId="9" xfId="266" applyFont="1" applyFill="1" applyBorder="1" applyAlignment="1" applyProtection="1">
      <alignment horizontal="center" vertical="top"/>
      <protection locked="0"/>
    </xf>
    <xf numFmtId="165" fontId="49" fillId="0" borderId="7" xfId="167" quotePrefix="1" applyNumberFormat="1" applyFont="1" applyFill="1" applyBorder="1" applyAlignment="1" applyProtection="1">
      <alignment horizontal="center"/>
      <protection locked="0"/>
    </xf>
    <xf numFmtId="165" fontId="49" fillId="0" borderId="7" xfId="167" quotePrefix="1" applyNumberFormat="1" applyFont="1" applyFill="1" applyBorder="1" applyAlignment="1" applyProtection="1">
      <alignment horizontal="right"/>
      <protection locked="0"/>
    </xf>
    <xf numFmtId="172" fontId="48" fillId="40" borderId="8" xfId="201" applyNumberFormat="1" applyFont="1" applyFill="1" applyBorder="1" applyAlignment="1" applyProtection="1">
      <alignment horizontal="center" vertical="top"/>
      <protection locked="0"/>
    </xf>
    <xf numFmtId="172" fontId="48" fillId="40" borderId="7" xfId="201" applyNumberFormat="1" applyFont="1" applyFill="1" applyBorder="1" applyAlignment="1" applyProtection="1">
      <alignment horizontal="center" vertical="top"/>
      <protection locked="0"/>
    </xf>
    <xf numFmtId="172" fontId="47" fillId="0" borderId="7" xfId="201" applyNumberFormat="1" applyFont="1" applyFill="1" applyBorder="1" applyAlignment="1" applyProtection="1">
      <alignment horizontal="center" vertical="top"/>
      <protection locked="0"/>
    </xf>
    <xf numFmtId="172" fontId="47" fillId="0" borderId="7" xfId="167" applyNumberFormat="1" applyFont="1" applyFill="1" applyBorder="1" applyAlignment="1" applyProtection="1">
      <alignment horizontal="center"/>
      <protection locked="0"/>
    </xf>
    <xf numFmtId="172" fontId="47" fillId="0" borderId="7" xfId="201" applyNumberFormat="1" applyFont="1" applyFill="1" applyBorder="1" applyAlignment="1" applyProtection="1">
      <alignment horizontal="center"/>
      <protection locked="0"/>
    </xf>
    <xf numFmtId="172" fontId="47" fillId="0" borderId="7" xfId="201" applyNumberFormat="1" applyFont="1" applyFill="1" applyBorder="1" applyAlignment="1" applyProtection="1">
      <alignment horizontal="right"/>
      <protection locked="0"/>
    </xf>
    <xf numFmtId="17" fontId="53" fillId="0" borderId="8" xfId="265" applyNumberFormat="1" applyFont="1" applyBorder="1" applyAlignment="1">
      <alignment horizontal="center" vertical="center"/>
    </xf>
    <xf numFmtId="17" fontId="53" fillId="0" borderId="42" xfId="265" applyNumberFormat="1" applyFont="1" applyBorder="1" applyAlignment="1">
      <alignment horizontal="center" vertical="center"/>
    </xf>
    <xf numFmtId="17" fontId="53" fillId="0" borderId="9" xfId="265" applyNumberFormat="1" applyFont="1" applyBorder="1" applyAlignment="1">
      <alignment horizontal="center" vertical="center"/>
    </xf>
    <xf numFmtId="0" fontId="53" fillId="0" borderId="8" xfId="265" applyFont="1" applyBorder="1" applyAlignment="1">
      <alignment horizontal="center" vertical="center"/>
    </xf>
    <xf numFmtId="0" fontId="53" fillId="0" borderId="42" xfId="265" applyFont="1" applyBorder="1" applyAlignment="1">
      <alignment horizontal="center" vertical="center"/>
    </xf>
    <xf numFmtId="0" fontId="53" fillId="0" borderId="9" xfId="265" applyFont="1" applyBorder="1" applyAlignment="1">
      <alignment horizontal="center" vertical="center"/>
    </xf>
    <xf numFmtId="0" fontId="27" fillId="48" borderId="43" xfId="271" applyFont="1" applyFill="1" applyBorder="1" applyAlignment="1" applyProtection="1">
      <alignment horizontal="center" vertical="center"/>
      <protection locked="0"/>
    </xf>
    <xf numFmtId="0" fontId="27" fillId="48" borderId="44" xfId="271" applyFont="1" applyFill="1" applyBorder="1" applyAlignment="1" applyProtection="1">
      <alignment horizontal="center" vertical="center"/>
      <protection locked="0"/>
    </xf>
    <xf numFmtId="3" fontId="101" fillId="42" borderId="7" xfId="165" applyNumberFormat="1" applyFont="1" applyFill="1" applyBorder="1" applyAlignment="1">
      <alignment horizontal="right" vertical="center" wrapText="1"/>
    </xf>
    <xf numFmtId="9" fontId="101" fillId="42" borderId="7" xfId="261" applyFont="1" applyFill="1" applyBorder="1" applyAlignment="1">
      <alignment horizontal="right" vertical="center"/>
    </xf>
    <xf numFmtId="0" fontId="86" fillId="0" borderId="8" xfId="201" applyFont="1" applyFill="1" applyBorder="1" applyAlignment="1" applyProtection="1">
      <alignment vertical="top"/>
      <protection locked="0"/>
    </xf>
  </cellXfs>
  <cellStyles count="279">
    <cellStyle name="20 % - Accent1 2" xfId="1"/>
    <cellStyle name="20 % - Accent1 2 2" xfId="2"/>
    <cellStyle name="20 % - Accent1 3" xfId="3"/>
    <cellStyle name="20 % - Accent1 3 2" xfId="4"/>
    <cellStyle name="20 % - Accent1 4" xfId="5"/>
    <cellStyle name="20 % - Accent1 4 2" xfId="6"/>
    <cellStyle name="20 % - Accent1 5" xfId="7"/>
    <cellStyle name="20 % - Accent1 5 2" xfId="8"/>
    <cellStyle name="20 % - Accent1 6" xfId="9"/>
    <cellStyle name="20 % - Accent2 2" xfId="10"/>
    <cellStyle name="20 % - Accent2 2 2" xfId="11"/>
    <cellStyle name="20 % - Accent2 3" xfId="12"/>
    <cellStyle name="20 % - Accent2 3 2" xfId="13"/>
    <cellStyle name="20 % - Accent2 4" xfId="14"/>
    <cellStyle name="20 % - Accent2 4 2" xfId="15"/>
    <cellStyle name="20 % - Accent2 5" xfId="16"/>
    <cellStyle name="20 % - Accent2 5 2" xfId="17"/>
    <cellStyle name="20 % - Accent2 6" xfId="18"/>
    <cellStyle name="20 % - Accent3 2" xfId="19"/>
    <cellStyle name="20 % - Accent3 2 2" xfId="20"/>
    <cellStyle name="20 % - Accent3 3" xfId="21"/>
    <cellStyle name="20 % - Accent3 3 2" xfId="22"/>
    <cellStyle name="20 % - Accent3 4" xfId="23"/>
    <cellStyle name="20 % - Accent3 4 2" xfId="24"/>
    <cellStyle name="20 % - Accent3 5" xfId="25"/>
    <cellStyle name="20 % - Accent3 5 2" xfId="26"/>
    <cellStyle name="20 % - Accent3 6" xfId="27"/>
    <cellStyle name="20 % - Accent4 2" xfId="28"/>
    <cellStyle name="20 % - Accent4 2 2" xfId="29"/>
    <cellStyle name="20 % - Accent4 3" xfId="30"/>
    <cellStyle name="20 % - Accent4 3 2" xfId="31"/>
    <cellStyle name="20 % - Accent4 4" xfId="32"/>
    <cellStyle name="20 % - Accent4 4 2" xfId="33"/>
    <cellStyle name="20 % - Accent4 5" xfId="34"/>
    <cellStyle name="20 % - Accent4 5 2" xfId="35"/>
    <cellStyle name="20 % - Accent4 6" xfId="36"/>
    <cellStyle name="20 % - Accent5 2" xfId="37"/>
    <cellStyle name="20 % - Accent5 2 2" xfId="38"/>
    <cellStyle name="20 % - Accent5 3" xfId="39"/>
    <cellStyle name="20 % - Accent5 3 2" xfId="40"/>
    <cellStyle name="20 % - Accent5 4" xfId="41"/>
    <cellStyle name="20 % - Accent5 4 2" xfId="42"/>
    <cellStyle name="20 % - Accent5 5" xfId="43"/>
    <cellStyle name="20 % - Accent5 5 2" xfId="44"/>
    <cellStyle name="20 % - Accent5 6" xfId="45"/>
    <cellStyle name="20 % - Accent6 2" xfId="46"/>
    <cellStyle name="20 % - Accent6 2 2" xfId="47"/>
    <cellStyle name="20 % - Accent6 3" xfId="48"/>
    <cellStyle name="20 % - Accent6 3 2" xfId="49"/>
    <cellStyle name="20 % - Accent6 4" xfId="50"/>
    <cellStyle name="20 % - Accent6 4 2" xfId="51"/>
    <cellStyle name="20 % - Accent6 5" xfId="52"/>
    <cellStyle name="20 % - Accent6 5 2" xfId="53"/>
    <cellStyle name="20 % - Accent6 6" xfId="54"/>
    <cellStyle name="40 % - Accent1 2" xfId="55"/>
    <cellStyle name="40 % - Accent1 2 2" xfId="56"/>
    <cellStyle name="40 % - Accent1 3" xfId="57"/>
    <cellStyle name="40 % - Accent1 3 2" xfId="58"/>
    <cellStyle name="40 % - Accent1 4" xfId="59"/>
    <cellStyle name="40 % - Accent1 4 2" xfId="60"/>
    <cellStyle name="40 % - Accent1 5" xfId="61"/>
    <cellStyle name="40 % - Accent1 5 2" xfId="62"/>
    <cellStyle name="40 % - Accent1 6" xfId="63"/>
    <cellStyle name="40 % - Accent2 2" xfId="64"/>
    <cellStyle name="40 % - Accent2 2 2" xfId="65"/>
    <cellStyle name="40 % - Accent2 3" xfId="66"/>
    <cellStyle name="40 % - Accent2 3 2" xfId="67"/>
    <cellStyle name="40 % - Accent2 4" xfId="68"/>
    <cellStyle name="40 % - Accent2 4 2" xfId="69"/>
    <cellStyle name="40 % - Accent2 5" xfId="70"/>
    <cellStyle name="40 % - Accent2 5 2" xfId="71"/>
    <cellStyle name="40 % - Accent2 6" xfId="72"/>
    <cellStyle name="40 % - Accent3 2" xfId="73"/>
    <cellStyle name="40 % - Accent3 2 2" xfId="74"/>
    <cellStyle name="40 % - Accent3 3" xfId="75"/>
    <cellStyle name="40 % - Accent3 3 2" xfId="76"/>
    <cellStyle name="40 % - Accent3 4" xfId="77"/>
    <cellStyle name="40 % - Accent3 4 2" xfId="78"/>
    <cellStyle name="40 % - Accent3 5" xfId="79"/>
    <cellStyle name="40 % - Accent3 5 2" xfId="80"/>
    <cellStyle name="40 % - Accent3 6" xfId="81"/>
    <cellStyle name="40 % - Accent4 2" xfId="82"/>
    <cellStyle name="40 % - Accent4 2 2" xfId="83"/>
    <cellStyle name="40 % - Accent4 3" xfId="84"/>
    <cellStyle name="40 % - Accent4 3 2" xfId="85"/>
    <cellStyle name="40 % - Accent4 4" xfId="86"/>
    <cellStyle name="40 % - Accent4 4 2" xfId="87"/>
    <cellStyle name="40 % - Accent4 5" xfId="88"/>
    <cellStyle name="40 % - Accent4 5 2" xfId="89"/>
    <cellStyle name="40 % - Accent4 6" xfId="90"/>
    <cellStyle name="40 % - Accent5 2" xfId="91"/>
    <cellStyle name="40 % - Accent5 2 2" xfId="92"/>
    <cellStyle name="40 % - Accent5 3" xfId="93"/>
    <cellStyle name="40 % - Accent5 3 2" xfId="94"/>
    <cellStyle name="40 % - Accent5 4" xfId="95"/>
    <cellStyle name="40 % - Accent5 4 2" xfId="96"/>
    <cellStyle name="40 % - Accent5 5" xfId="97"/>
    <cellStyle name="40 % - Accent5 5 2" xfId="98"/>
    <cellStyle name="40 % - Accent5 6" xfId="99"/>
    <cellStyle name="40 % - Accent6 2" xfId="100"/>
    <cellStyle name="40 % - Accent6 2 2" xfId="101"/>
    <cellStyle name="40 % - Accent6 3" xfId="102"/>
    <cellStyle name="40 % - Accent6 3 2" xfId="103"/>
    <cellStyle name="40 % - Accent6 4" xfId="104"/>
    <cellStyle name="40 % - Accent6 4 2" xfId="105"/>
    <cellStyle name="40 % - Accent6 5" xfId="106"/>
    <cellStyle name="40 % - Accent6 5 2" xfId="107"/>
    <cellStyle name="40 % - Accent6 6" xfId="108"/>
    <cellStyle name="60 % - Accent1 2" xfId="109"/>
    <cellStyle name="60 % - Accent1 3" xfId="110"/>
    <cellStyle name="60 % - Accent2 2" xfId="111"/>
    <cellStyle name="60 % - Accent2 3" xfId="112"/>
    <cellStyle name="60 % - Accent3 2" xfId="113"/>
    <cellStyle name="60 % - Accent3 3" xfId="114"/>
    <cellStyle name="60 % - Accent4 2" xfId="115"/>
    <cellStyle name="60 % - Accent4 3" xfId="116"/>
    <cellStyle name="60 % - Accent5 2" xfId="117"/>
    <cellStyle name="60 % - Accent5 3" xfId="118"/>
    <cellStyle name="60 % - Accent6 2" xfId="119"/>
    <cellStyle name="60 % - Accent6 3" xfId="120"/>
    <cellStyle name="Accent1" xfId="121" builtinId="29" customBuiltin="1"/>
    <cellStyle name="Accent1 2" xfId="122"/>
    <cellStyle name="Accent1 3" xfId="123"/>
    <cellStyle name="Accent2" xfId="124" builtinId="33" customBuiltin="1"/>
    <cellStyle name="Accent2 2" xfId="125"/>
    <cellStyle name="Accent2 3" xfId="126"/>
    <cellStyle name="Accent3" xfId="127" builtinId="37" customBuiltin="1"/>
    <cellStyle name="Accent3 2" xfId="128"/>
    <cellStyle name="Accent3 3" xfId="129"/>
    <cellStyle name="Accent4" xfId="130" builtinId="41" customBuiltin="1"/>
    <cellStyle name="Accent4 2" xfId="131"/>
    <cellStyle name="Accent4 3" xfId="132"/>
    <cellStyle name="Accent5" xfId="133" builtinId="45" customBuiltin="1"/>
    <cellStyle name="Accent5 2" xfId="134"/>
    <cellStyle name="Accent5 3" xfId="135"/>
    <cellStyle name="Accent6" xfId="136" builtinId="49" customBuiltin="1"/>
    <cellStyle name="Accent6 2" xfId="137"/>
    <cellStyle name="Accent6 3" xfId="138"/>
    <cellStyle name="Avertissement 2" xfId="139"/>
    <cellStyle name="Avertissement 3" xfId="140"/>
    <cellStyle name="Calcul 2" xfId="141"/>
    <cellStyle name="Calcul 3" xfId="142"/>
    <cellStyle name="Cellule liée 2" xfId="143"/>
    <cellStyle name="Cellule liée 3" xfId="144"/>
    <cellStyle name="Commentaire 2" xfId="145"/>
    <cellStyle name="Commentaire 2 2" xfId="146"/>
    <cellStyle name="Commentaire 3" xfId="147"/>
    <cellStyle name="Commentaire 3 2" xfId="148"/>
    <cellStyle name="Commentaire 4" xfId="149"/>
    <cellStyle name="Commentaire 4 2" xfId="150"/>
    <cellStyle name="Commentaire 5" xfId="151"/>
    <cellStyle name="Commentaire 5 2" xfId="152"/>
    <cellStyle name="Commentaire 6" xfId="153"/>
    <cellStyle name="Commentaire 6 2" xfId="154"/>
    <cellStyle name="Entrée 2" xfId="155"/>
    <cellStyle name="Entrée 3" xfId="156"/>
    <cellStyle name="Euro" xfId="157"/>
    <cellStyle name="Euro 2" xfId="158"/>
    <cellStyle name="Euro 3" xfId="159"/>
    <cellStyle name="Euro 4" xfId="160"/>
    <cellStyle name="Insatisfaisant 2" xfId="161"/>
    <cellStyle name="Insatisfaisant 3" xfId="162"/>
    <cellStyle name="Jun" xfId="163"/>
    <cellStyle name="Lien hypertexte 2" xfId="164"/>
    <cellStyle name="Milliers" xfId="270" builtinId="3"/>
    <cellStyle name="Milliers [0]" xfId="262" builtinId="6"/>
    <cellStyle name="Milliers [0] 2" xfId="264"/>
    <cellStyle name="Milliers [0] 2 2" xfId="266"/>
    <cellStyle name="Milliers [0] 3" xfId="272"/>
    <cellStyle name="Milliers 10" xfId="165"/>
    <cellStyle name="Milliers 11" xfId="269"/>
    <cellStyle name="Milliers 12" xfId="273"/>
    <cellStyle name="Milliers 13" xfId="275"/>
    <cellStyle name="Milliers 14" xfId="278"/>
    <cellStyle name="Milliers 16" xfId="268"/>
    <cellStyle name="Milliers 2" xfId="166"/>
    <cellStyle name="Milliers 2 2" xfId="167"/>
    <cellStyle name="Milliers 3" xfId="168"/>
    <cellStyle name="Milliers 3 2" xfId="169"/>
    <cellStyle name="Milliers 3 2 2" xfId="170"/>
    <cellStyle name="Milliers 3 3" xfId="171"/>
    <cellStyle name="Milliers 3 4" xfId="172"/>
    <cellStyle name="Milliers 3 5" xfId="173"/>
    <cellStyle name="Milliers 4" xfId="174"/>
    <cellStyle name="Milliers 4 2" xfId="175"/>
    <cellStyle name="Milliers 4 3" xfId="260"/>
    <cellStyle name="Milliers 4 4" xfId="267"/>
    <cellStyle name="Milliers 5" xfId="176"/>
    <cellStyle name="Milliers 5 2" xfId="177"/>
    <cellStyle name="Milliers 5 3" xfId="178"/>
    <cellStyle name="Milliers 6" xfId="179"/>
    <cellStyle name="Milliers 6 2" xfId="180"/>
    <cellStyle name="Milliers 7" xfId="181"/>
    <cellStyle name="Milliers 7 2" xfId="182"/>
    <cellStyle name="Milliers 8" xfId="183"/>
    <cellStyle name="Milliers 8 2" xfId="184"/>
    <cellStyle name="Milliers 9" xfId="185"/>
    <cellStyle name="Monétaire 2" xfId="186"/>
    <cellStyle name="Monétaire 2 2" xfId="187"/>
    <cellStyle name="Neutre 2" xfId="188"/>
    <cellStyle name="Neutre 3" xfId="189"/>
    <cellStyle name="Normal" xfId="0" builtinId="0"/>
    <cellStyle name="Normal 10" xfId="190"/>
    <cellStyle name="Normal 10 2" xfId="191"/>
    <cellStyle name="Normal 11" xfId="192"/>
    <cellStyle name="Normal 11 2" xfId="193"/>
    <cellStyle name="Normal 12" xfId="194"/>
    <cellStyle name="Normal 13" xfId="195"/>
    <cellStyle name="Normal 14" xfId="196"/>
    <cellStyle name="Normal 15" xfId="197"/>
    <cellStyle name="Normal 16" xfId="263"/>
    <cellStyle name="Normal 17" xfId="276"/>
    <cellStyle name="Normal 2" xfId="198"/>
    <cellStyle name="Normal 2 2" xfId="199"/>
    <cellStyle name="Normal 2 2 2" xfId="200"/>
    <cellStyle name="Normal 2 2 2 2" xfId="201"/>
    <cellStyle name="Normal 2 3" xfId="202"/>
    <cellStyle name="Normal 2 3 2" xfId="203"/>
    <cellStyle name="Normal 2 4" xfId="204"/>
    <cellStyle name="Normal 2 4 2" xfId="205"/>
    <cellStyle name="Normal 2 5" xfId="206"/>
    <cellStyle name="Normal 2 6" xfId="207"/>
    <cellStyle name="Normal 3" xfId="208"/>
    <cellStyle name="Normal 3 2" xfId="209"/>
    <cellStyle name="Normal 3 2 2" xfId="210"/>
    <cellStyle name="Normal 3 3" xfId="211"/>
    <cellStyle name="Normal 3 4" xfId="212"/>
    <cellStyle name="Normal 3 5" xfId="213"/>
    <cellStyle name="Normal 4" xfId="214"/>
    <cellStyle name="Normal 4 2" xfId="215"/>
    <cellStyle name="Normal 4 2 2" xfId="271"/>
    <cellStyle name="Normal 4 3" xfId="265"/>
    <cellStyle name="Normal 5" xfId="216"/>
    <cellStyle name="Normal 5 2" xfId="217"/>
    <cellStyle name="Normal 6" xfId="218"/>
    <cellStyle name="Normal 6 2" xfId="219"/>
    <cellStyle name="Normal 6 3" xfId="220"/>
    <cellStyle name="Normal 7" xfId="221"/>
    <cellStyle name="Normal 7 2" xfId="222"/>
    <cellStyle name="Normal 7 3" xfId="223"/>
    <cellStyle name="Normal 8" xfId="224"/>
    <cellStyle name="Normal 8 2" xfId="225"/>
    <cellStyle name="Normal 9" xfId="226"/>
    <cellStyle name="Normal 9 2" xfId="227"/>
    <cellStyle name="Pourcentage" xfId="261" builtinId="5"/>
    <cellStyle name="Pourcentage 2" xfId="228"/>
    <cellStyle name="Pourcentage 2 2" xfId="229"/>
    <cellStyle name="Pourcentage 3" xfId="230"/>
    <cellStyle name="Pourcentage 3 2" xfId="231"/>
    <cellStyle name="Pourcentage 4" xfId="232"/>
    <cellStyle name="Pourcentage 4 2" xfId="233"/>
    <cellStyle name="Pourcentage 5" xfId="234"/>
    <cellStyle name="Pourcentage 5 2" xfId="235"/>
    <cellStyle name="Pourcentage 6" xfId="236"/>
    <cellStyle name="Pourcentage 6 2" xfId="237"/>
    <cellStyle name="Pourcentage 7" xfId="238"/>
    <cellStyle name="Pourcentage 8" xfId="274"/>
    <cellStyle name="Pourcentage 9" xfId="277"/>
    <cellStyle name="Satisfaisant 2" xfId="239"/>
    <cellStyle name="Satisfaisant 3" xfId="240"/>
    <cellStyle name="Sortie 2" xfId="241"/>
    <cellStyle name="Sortie 3" xfId="242"/>
    <cellStyle name="Texte explicatif 2" xfId="243"/>
    <cellStyle name="Texte explicatif 3" xfId="244"/>
    <cellStyle name="Titre 2" xfId="245"/>
    <cellStyle name="Titre 3" xfId="246"/>
    <cellStyle name="Titre 1 2" xfId="247"/>
    <cellStyle name="Titre 1 3" xfId="248"/>
    <cellStyle name="Titre 2 2" xfId="249"/>
    <cellStyle name="Titre 2 3" xfId="250"/>
    <cellStyle name="Titre 3 2" xfId="251"/>
    <cellStyle name="Titre 3 3" xfId="252"/>
    <cellStyle name="Titre 4 2" xfId="253"/>
    <cellStyle name="Titre 4 3" xfId="254"/>
    <cellStyle name="Total" xfId="255" builtinId="25" customBuiltin="1"/>
    <cellStyle name="Total 2" xfId="256"/>
    <cellStyle name="Total 3" xfId="257"/>
    <cellStyle name="Vérification 2" xfId="258"/>
    <cellStyle name="Vérification 3" xfId="259"/>
  </cellStyles>
  <dxfs count="4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imes New Roman"/>
        <scheme val="none"/>
      </font>
      <numFmt numFmtId="169" formatCode="#,##0_ ;\-#,##0\ 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imes New Roman"/>
        <scheme val="none"/>
      </font>
      <numFmt numFmtId="169" formatCode="#,##0_ ;\-#,##0\ 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imes New Roman"/>
        <scheme val="none"/>
      </font>
      <numFmt numFmtId="169" formatCode="#,##0_ ;\-#,##0\ 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imes New Roman"/>
        <scheme val="none"/>
      </font>
      <numFmt numFmtId="169" formatCode="#,##0_ ;\-#,##0\ 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169" formatCode="#,##0_ ;\-#,##0\ 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scheme val="none"/>
      </font>
      <fill>
        <patternFill patternType="solid">
          <fgColor indexed="64"/>
          <bgColor rgb="FF0070C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mruColors>
      <color rgb="FFFDFE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styles" Target="styles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2</xdr:col>
      <xdr:colOff>2468810</xdr:colOff>
      <xdr:row>3</xdr:row>
      <xdr:rowOff>49642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7BBCE7D7-B616-67FF-5079-1EAA304F240E}"/>
            </a:ext>
          </a:extLst>
        </xdr:cNvPr>
        <xdr:cNvSpPr>
          <a:spLocks noChangeArrowheads="1"/>
        </xdr:cNvSpPr>
      </xdr:nvSpPr>
      <xdr:spPr bwMode="auto">
        <a:xfrm>
          <a:off x="762000" y="361950"/>
          <a:ext cx="3590925" cy="257175"/>
        </a:xfrm>
        <a:prstGeom prst="roundRect">
          <a:avLst>
            <a:gd name="adj" fmla="val 16667"/>
          </a:avLst>
        </a:prstGeom>
        <a:solidFill>
          <a:srgbClr val="0070C0"/>
        </a:solidFill>
        <a:ln>
          <a:headEnd/>
          <a:tailEnd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1" i="0" strike="noStrike">
              <a:solidFill>
                <a:schemeClr val="bg1"/>
              </a:solidFill>
              <a:latin typeface="Arial"/>
              <a:cs typeface="Arial"/>
            </a:rPr>
            <a:t>SUIVI DES COMMANDES DE CONTRATS  Q1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0</xdr:row>
      <xdr:rowOff>28575</xdr:rowOff>
    </xdr:from>
    <xdr:to>
      <xdr:col>7</xdr:col>
      <xdr:colOff>666750</xdr:colOff>
      <xdr:row>2</xdr:row>
      <xdr:rowOff>73644</xdr:rowOff>
    </xdr:to>
    <xdr:sp macro="" textlink="">
      <xdr:nvSpPr>
        <xdr:cNvPr id="2" name="Espace réservé du texte 5">
          <a:extLst>
            <a:ext uri="{FF2B5EF4-FFF2-40B4-BE49-F238E27FC236}">
              <a16:creationId xmlns:a16="http://schemas.microsoft.com/office/drawing/2014/main" id="{D5BDF54B-D578-4C27-8E8C-36D9AC27D2C7}"/>
            </a:ext>
          </a:extLst>
        </xdr:cNvPr>
        <xdr:cNvSpPr>
          <a:spLocks noGrp="1"/>
        </xdr:cNvSpPr>
      </xdr:nvSpPr>
      <xdr:spPr>
        <a:xfrm>
          <a:off x="3869055" y="28575"/>
          <a:ext cx="2466975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149</xdr:col>
      <xdr:colOff>104775</xdr:colOff>
      <xdr:row>0</xdr:row>
      <xdr:rowOff>28575</xdr:rowOff>
    </xdr:from>
    <xdr:to>
      <xdr:col>151</xdr:col>
      <xdr:colOff>666750</xdr:colOff>
      <xdr:row>2</xdr:row>
      <xdr:rowOff>73644</xdr:rowOff>
    </xdr:to>
    <xdr:sp macro="" textlink="">
      <xdr:nvSpPr>
        <xdr:cNvPr id="3" name="Espace réservé du texte 5">
          <a:extLst>
            <a:ext uri="{FF2B5EF4-FFF2-40B4-BE49-F238E27FC236}">
              <a16:creationId xmlns:a16="http://schemas.microsoft.com/office/drawing/2014/main" id="{01FD2FF2-02C1-4B80-BCB1-9FD900FFDE99}"/>
            </a:ext>
          </a:extLst>
        </xdr:cNvPr>
        <xdr:cNvSpPr>
          <a:spLocks noGrp="1"/>
        </xdr:cNvSpPr>
      </xdr:nvSpPr>
      <xdr:spPr>
        <a:xfrm>
          <a:off x="53254275" y="28575"/>
          <a:ext cx="2604135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5</xdr:col>
      <xdr:colOff>104775</xdr:colOff>
      <xdr:row>0</xdr:row>
      <xdr:rowOff>28575</xdr:rowOff>
    </xdr:from>
    <xdr:to>
      <xdr:col>7</xdr:col>
      <xdr:colOff>666750</xdr:colOff>
      <xdr:row>2</xdr:row>
      <xdr:rowOff>73644</xdr:rowOff>
    </xdr:to>
    <xdr:sp macro="" textlink="">
      <xdr:nvSpPr>
        <xdr:cNvPr id="4" name="Espace réservé du texte 5">
          <a:extLst>
            <a:ext uri="{FF2B5EF4-FFF2-40B4-BE49-F238E27FC236}">
              <a16:creationId xmlns:a16="http://schemas.microsoft.com/office/drawing/2014/main" id="{366EE1A6-F7BF-4F17-9BDE-7A5034DB23CD}"/>
            </a:ext>
          </a:extLst>
        </xdr:cNvPr>
        <xdr:cNvSpPr>
          <a:spLocks noGrp="1"/>
        </xdr:cNvSpPr>
      </xdr:nvSpPr>
      <xdr:spPr>
        <a:xfrm>
          <a:off x="3869055" y="28575"/>
          <a:ext cx="2466975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149</xdr:col>
      <xdr:colOff>104775</xdr:colOff>
      <xdr:row>0</xdr:row>
      <xdr:rowOff>28575</xdr:rowOff>
    </xdr:from>
    <xdr:to>
      <xdr:col>151</xdr:col>
      <xdr:colOff>666750</xdr:colOff>
      <xdr:row>2</xdr:row>
      <xdr:rowOff>73644</xdr:rowOff>
    </xdr:to>
    <xdr:sp macro="" textlink="">
      <xdr:nvSpPr>
        <xdr:cNvPr id="5" name="Espace réservé du texte 5">
          <a:extLst>
            <a:ext uri="{FF2B5EF4-FFF2-40B4-BE49-F238E27FC236}">
              <a16:creationId xmlns:a16="http://schemas.microsoft.com/office/drawing/2014/main" id="{A673CDD5-0B29-4D12-A9F0-841D9A1727C0}"/>
            </a:ext>
          </a:extLst>
        </xdr:cNvPr>
        <xdr:cNvSpPr>
          <a:spLocks noGrp="1"/>
        </xdr:cNvSpPr>
      </xdr:nvSpPr>
      <xdr:spPr>
        <a:xfrm>
          <a:off x="53254275" y="28575"/>
          <a:ext cx="2604135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5</xdr:col>
      <xdr:colOff>104775</xdr:colOff>
      <xdr:row>0</xdr:row>
      <xdr:rowOff>28575</xdr:rowOff>
    </xdr:from>
    <xdr:to>
      <xdr:col>7</xdr:col>
      <xdr:colOff>666750</xdr:colOff>
      <xdr:row>2</xdr:row>
      <xdr:rowOff>73644</xdr:rowOff>
    </xdr:to>
    <xdr:sp macro="" textlink="">
      <xdr:nvSpPr>
        <xdr:cNvPr id="6" name="Espace réservé du texte 5">
          <a:extLst>
            <a:ext uri="{FF2B5EF4-FFF2-40B4-BE49-F238E27FC236}">
              <a16:creationId xmlns:a16="http://schemas.microsoft.com/office/drawing/2014/main" id="{38B29346-E79E-4B6B-9F3F-F2C5435EE94A}"/>
            </a:ext>
          </a:extLst>
        </xdr:cNvPr>
        <xdr:cNvSpPr>
          <a:spLocks noGrp="1"/>
        </xdr:cNvSpPr>
      </xdr:nvSpPr>
      <xdr:spPr>
        <a:xfrm>
          <a:off x="3869055" y="28575"/>
          <a:ext cx="2466975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149</xdr:col>
      <xdr:colOff>104775</xdr:colOff>
      <xdr:row>0</xdr:row>
      <xdr:rowOff>28575</xdr:rowOff>
    </xdr:from>
    <xdr:to>
      <xdr:col>151</xdr:col>
      <xdr:colOff>666750</xdr:colOff>
      <xdr:row>2</xdr:row>
      <xdr:rowOff>73644</xdr:rowOff>
    </xdr:to>
    <xdr:sp macro="" textlink="">
      <xdr:nvSpPr>
        <xdr:cNvPr id="7" name="Espace réservé du texte 5">
          <a:extLst>
            <a:ext uri="{FF2B5EF4-FFF2-40B4-BE49-F238E27FC236}">
              <a16:creationId xmlns:a16="http://schemas.microsoft.com/office/drawing/2014/main" id="{2C49A8F1-E7B5-45D6-9A60-078D4559B1B2}"/>
            </a:ext>
          </a:extLst>
        </xdr:cNvPr>
        <xdr:cNvSpPr>
          <a:spLocks noGrp="1"/>
        </xdr:cNvSpPr>
      </xdr:nvSpPr>
      <xdr:spPr>
        <a:xfrm>
          <a:off x="53254275" y="28575"/>
          <a:ext cx="2604135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5</xdr:col>
      <xdr:colOff>104775</xdr:colOff>
      <xdr:row>0</xdr:row>
      <xdr:rowOff>28575</xdr:rowOff>
    </xdr:from>
    <xdr:to>
      <xdr:col>7</xdr:col>
      <xdr:colOff>666750</xdr:colOff>
      <xdr:row>2</xdr:row>
      <xdr:rowOff>73644</xdr:rowOff>
    </xdr:to>
    <xdr:sp macro="" textlink="">
      <xdr:nvSpPr>
        <xdr:cNvPr id="8" name="Espace réservé du texte 5">
          <a:extLst>
            <a:ext uri="{FF2B5EF4-FFF2-40B4-BE49-F238E27FC236}">
              <a16:creationId xmlns:a16="http://schemas.microsoft.com/office/drawing/2014/main" id="{28758FB7-9218-4DE8-A426-F603A2A5D8BA}"/>
            </a:ext>
          </a:extLst>
        </xdr:cNvPr>
        <xdr:cNvSpPr>
          <a:spLocks noGrp="1"/>
        </xdr:cNvSpPr>
      </xdr:nvSpPr>
      <xdr:spPr>
        <a:xfrm>
          <a:off x="3869055" y="28575"/>
          <a:ext cx="2466975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149</xdr:col>
      <xdr:colOff>104775</xdr:colOff>
      <xdr:row>0</xdr:row>
      <xdr:rowOff>28575</xdr:rowOff>
    </xdr:from>
    <xdr:to>
      <xdr:col>151</xdr:col>
      <xdr:colOff>666750</xdr:colOff>
      <xdr:row>2</xdr:row>
      <xdr:rowOff>73644</xdr:rowOff>
    </xdr:to>
    <xdr:sp macro="" textlink="">
      <xdr:nvSpPr>
        <xdr:cNvPr id="9" name="Espace réservé du texte 5">
          <a:extLst>
            <a:ext uri="{FF2B5EF4-FFF2-40B4-BE49-F238E27FC236}">
              <a16:creationId xmlns:a16="http://schemas.microsoft.com/office/drawing/2014/main" id="{AAAC451D-731F-4DA4-A8A2-9FB3A0FDCB87}"/>
            </a:ext>
          </a:extLst>
        </xdr:cNvPr>
        <xdr:cNvSpPr>
          <a:spLocks noGrp="1"/>
        </xdr:cNvSpPr>
      </xdr:nvSpPr>
      <xdr:spPr>
        <a:xfrm>
          <a:off x="53254275" y="28575"/>
          <a:ext cx="2604135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5</xdr:col>
      <xdr:colOff>104775</xdr:colOff>
      <xdr:row>0</xdr:row>
      <xdr:rowOff>28575</xdr:rowOff>
    </xdr:from>
    <xdr:to>
      <xdr:col>7</xdr:col>
      <xdr:colOff>666750</xdr:colOff>
      <xdr:row>2</xdr:row>
      <xdr:rowOff>73644</xdr:rowOff>
    </xdr:to>
    <xdr:sp macro="" textlink="">
      <xdr:nvSpPr>
        <xdr:cNvPr id="10" name="Espace réservé du texte 5">
          <a:extLst>
            <a:ext uri="{FF2B5EF4-FFF2-40B4-BE49-F238E27FC236}">
              <a16:creationId xmlns:a16="http://schemas.microsoft.com/office/drawing/2014/main" id="{53652C26-5B4C-46D6-8B8E-850E9F8D162A}"/>
            </a:ext>
          </a:extLst>
        </xdr:cNvPr>
        <xdr:cNvSpPr>
          <a:spLocks noGrp="1"/>
        </xdr:cNvSpPr>
      </xdr:nvSpPr>
      <xdr:spPr>
        <a:xfrm>
          <a:off x="3869055" y="28575"/>
          <a:ext cx="2466975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149</xdr:col>
      <xdr:colOff>104775</xdr:colOff>
      <xdr:row>0</xdr:row>
      <xdr:rowOff>28575</xdr:rowOff>
    </xdr:from>
    <xdr:to>
      <xdr:col>151</xdr:col>
      <xdr:colOff>666750</xdr:colOff>
      <xdr:row>2</xdr:row>
      <xdr:rowOff>73644</xdr:rowOff>
    </xdr:to>
    <xdr:sp macro="" textlink="">
      <xdr:nvSpPr>
        <xdr:cNvPr id="11" name="Espace réservé du texte 5">
          <a:extLst>
            <a:ext uri="{FF2B5EF4-FFF2-40B4-BE49-F238E27FC236}">
              <a16:creationId xmlns:a16="http://schemas.microsoft.com/office/drawing/2014/main" id="{3F01183C-4C80-4636-B3AC-1FF589411EF0}"/>
            </a:ext>
          </a:extLst>
        </xdr:cNvPr>
        <xdr:cNvSpPr>
          <a:spLocks noGrp="1"/>
        </xdr:cNvSpPr>
      </xdr:nvSpPr>
      <xdr:spPr>
        <a:xfrm>
          <a:off x="53254275" y="28575"/>
          <a:ext cx="2604135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5</xdr:col>
      <xdr:colOff>104775</xdr:colOff>
      <xdr:row>0</xdr:row>
      <xdr:rowOff>28575</xdr:rowOff>
    </xdr:from>
    <xdr:to>
      <xdr:col>7</xdr:col>
      <xdr:colOff>666750</xdr:colOff>
      <xdr:row>2</xdr:row>
      <xdr:rowOff>73644</xdr:rowOff>
    </xdr:to>
    <xdr:sp macro="" textlink="">
      <xdr:nvSpPr>
        <xdr:cNvPr id="12" name="Espace réservé du texte 5">
          <a:extLst>
            <a:ext uri="{FF2B5EF4-FFF2-40B4-BE49-F238E27FC236}">
              <a16:creationId xmlns:a16="http://schemas.microsoft.com/office/drawing/2014/main" id="{1C45F8F4-2996-4614-BD97-5EE70E3B5575}"/>
            </a:ext>
          </a:extLst>
        </xdr:cNvPr>
        <xdr:cNvSpPr>
          <a:spLocks noGrp="1"/>
        </xdr:cNvSpPr>
      </xdr:nvSpPr>
      <xdr:spPr>
        <a:xfrm>
          <a:off x="3869055" y="28575"/>
          <a:ext cx="2466975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149</xdr:col>
      <xdr:colOff>104775</xdr:colOff>
      <xdr:row>0</xdr:row>
      <xdr:rowOff>28575</xdr:rowOff>
    </xdr:from>
    <xdr:to>
      <xdr:col>151</xdr:col>
      <xdr:colOff>666750</xdr:colOff>
      <xdr:row>2</xdr:row>
      <xdr:rowOff>73644</xdr:rowOff>
    </xdr:to>
    <xdr:sp macro="" textlink="">
      <xdr:nvSpPr>
        <xdr:cNvPr id="13" name="Espace réservé du texte 5">
          <a:extLst>
            <a:ext uri="{FF2B5EF4-FFF2-40B4-BE49-F238E27FC236}">
              <a16:creationId xmlns:a16="http://schemas.microsoft.com/office/drawing/2014/main" id="{74EB2EBB-7CE2-4CFB-8DA3-9CE1F43E9D40}"/>
            </a:ext>
          </a:extLst>
        </xdr:cNvPr>
        <xdr:cNvSpPr>
          <a:spLocks noGrp="1"/>
        </xdr:cNvSpPr>
      </xdr:nvSpPr>
      <xdr:spPr>
        <a:xfrm>
          <a:off x="53254275" y="28575"/>
          <a:ext cx="2604135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5</xdr:col>
      <xdr:colOff>104775</xdr:colOff>
      <xdr:row>0</xdr:row>
      <xdr:rowOff>28575</xdr:rowOff>
    </xdr:from>
    <xdr:to>
      <xdr:col>7</xdr:col>
      <xdr:colOff>666750</xdr:colOff>
      <xdr:row>2</xdr:row>
      <xdr:rowOff>73644</xdr:rowOff>
    </xdr:to>
    <xdr:sp macro="" textlink="">
      <xdr:nvSpPr>
        <xdr:cNvPr id="14" name="Espace réservé du texte 5">
          <a:extLst>
            <a:ext uri="{FF2B5EF4-FFF2-40B4-BE49-F238E27FC236}">
              <a16:creationId xmlns:a16="http://schemas.microsoft.com/office/drawing/2014/main" id="{D403B25F-FD00-45E9-882C-8602D37F819F}"/>
            </a:ext>
          </a:extLst>
        </xdr:cNvPr>
        <xdr:cNvSpPr>
          <a:spLocks noGrp="1"/>
        </xdr:cNvSpPr>
      </xdr:nvSpPr>
      <xdr:spPr>
        <a:xfrm>
          <a:off x="3869055" y="28575"/>
          <a:ext cx="2466975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149</xdr:col>
      <xdr:colOff>104775</xdr:colOff>
      <xdr:row>0</xdr:row>
      <xdr:rowOff>28575</xdr:rowOff>
    </xdr:from>
    <xdr:to>
      <xdr:col>151</xdr:col>
      <xdr:colOff>666750</xdr:colOff>
      <xdr:row>2</xdr:row>
      <xdr:rowOff>73644</xdr:rowOff>
    </xdr:to>
    <xdr:sp macro="" textlink="">
      <xdr:nvSpPr>
        <xdr:cNvPr id="15" name="Espace réservé du texte 5">
          <a:extLst>
            <a:ext uri="{FF2B5EF4-FFF2-40B4-BE49-F238E27FC236}">
              <a16:creationId xmlns:a16="http://schemas.microsoft.com/office/drawing/2014/main" id="{548A9F99-0D36-4327-B99A-E478F289ACC9}"/>
            </a:ext>
          </a:extLst>
        </xdr:cNvPr>
        <xdr:cNvSpPr>
          <a:spLocks noGrp="1"/>
        </xdr:cNvSpPr>
      </xdr:nvSpPr>
      <xdr:spPr>
        <a:xfrm>
          <a:off x="53254275" y="28575"/>
          <a:ext cx="2604135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17</xdr:col>
      <xdr:colOff>104775</xdr:colOff>
      <xdr:row>0</xdr:row>
      <xdr:rowOff>28575</xdr:rowOff>
    </xdr:from>
    <xdr:to>
      <xdr:col>19</xdr:col>
      <xdr:colOff>666750</xdr:colOff>
      <xdr:row>2</xdr:row>
      <xdr:rowOff>73644</xdr:rowOff>
    </xdr:to>
    <xdr:sp macro="" textlink="">
      <xdr:nvSpPr>
        <xdr:cNvPr id="16" name="Espace réservé du texte 5">
          <a:extLst>
            <a:ext uri="{FF2B5EF4-FFF2-40B4-BE49-F238E27FC236}">
              <a16:creationId xmlns:a16="http://schemas.microsoft.com/office/drawing/2014/main" id="{64A929E1-EB69-4202-87EC-A619FE6C3227}"/>
            </a:ext>
          </a:extLst>
        </xdr:cNvPr>
        <xdr:cNvSpPr>
          <a:spLocks noGrp="1"/>
        </xdr:cNvSpPr>
      </xdr:nvSpPr>
      <xdr:spPr>
        <a:xfrm>
          <a:off x="13462635" y="28575"/>
          <a:ext cx="2451735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17</xdr:col>
      <xdr:colOff>104775</xdr:colOff>
      <xdr:row>0</xdr:row>
      <xdr:rowOff>28575</xdr:rowOff>
    </xdr:from>
    <xdr:to>
      <xdr:col>19</xdr:col>
      <xdr:colOff>666750</xdr:colOff>
      <xdr:row>2</xdr:row>
      <xdr:rowOff>73644</xdr:rowOff>
    </xdr:to>
    <xdr:sp macro="" textlink="">
      <xdr:nvSpPr>
        <xdr:cNvPr id="17" name="Espace réservé du texte 5">
          <a:extLst>
            <a:ext uri="{FF2B5EF4-FFF2-40B4-BE49-F238E27FC236}">
              <a16:creationId xmlns:a16="http://schemas.microsoft.com/office/drawing/2014/main" id="{FD6301B2-2AB4-4B87-A979-EC36C4858581}"/>
            </a:ext>
          </a:extLst>
        </xdr:cNvPr>
        <xdr:cNvSpPr>
          <a:spLocks noGrp="1"/>
        </xdr:cNvSpPr>
      </xdr:nvSpPr>
      <xdr:spPr>
        <a:xfrm>
          <a:off x="13462635" y="28575"/>
          <a:ext cx="2451735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17</xdr:col>
      <xdr:colOff>104775</xdr:colOff>
      <xdr:row>0</xdr:row>
      <xdr:rowOff>28575</xdr:rowOff>
    </xdr:from>
    <xdr:to>
      <xdr:col>19</xdr:col>
      <xdr:colOff>666750</xdr:colOff>
      <xdr:row>2</xdr:row>
      <xdr:rowOff>73644</xdr:rowOff>
    </xdr:to>
    <xdr:sp macro="" textlink="">
      <xdr:nvSpPr>
        <xdr:cNvPr id="18" name="Espace réservé du texte 5">
          <a:extLst>
            <a:ext uri="{FF2B5EF4-FFF2-40B4-BE49-F238E27FC236}">
              <a16:creationId xmlns:a16="http://schemas.microsoft.com/office/drawing/2014/main" id="{64E940CA-65AC-4BA2-ADAF-F0EF618FFBBB}"/>
            </a:ext>
          </a:extLst>
        </xdr:cNvPr>
        <xdr:cNvSpPr>
          <a:spLocks noGrp="1"/>
        </xdr:cNvSpPr>
      </xdr:nvSpPr>
      <xdr:spPr>
        <a:xfrm>
          <a:off x="13462635" y="28575"/>
          <a:ext cx="2451735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17</xdr:col>
      <xdr:colOff>104775</xdr:colOff>
      <xdr:row>0</xdr:row>
      <xdr:rowOff>28575</xdr:rowOff>
    </xdr:from>
    <xdr:to>
      <xdr:col>19</xdr:col>
      <xdr:colOff>666750</xdr:colOff>
      <xdr:row>2</xdr:row>
      <xdr:rowOff>73644</xdr:rowOff>
    </xdr:to>
    <xdr:sp macro="" textlink="">
      <xdr:nvSpPr>
        <xdr:cNvPr id="19" name="Espace réservé du texte 5">
          <a:extLst>
            <a:ext uri="{FF2B5EF4-FFF2-40B4-BE49-F238E27FC236}">
              <a16:creationId xmlns:a16="http://schemas.microsoft.com/office/drawing/2014/main" id="{A018CAA0-D1B1-4277-BE19-6448DF3481BC}"/>
            </a:ext>
          </a:extLst>
        </xdr:cNvPr>
        <xdr:cNvSpPr>
          <a:spLocks noGrp="1"/>
        </xdr:cNvSpPr>
      </xdr:nvSpPr>
      <xdr:spPr>
        <a:xfrm>
          <a:off x="13462635" y="28575"/>
          <a:ext cx="2451735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17</xdr:col>
      <xdr:colOff>104775</xdr:colOff>
      <xdr:row>0</xdr:row>
      <xdr:rowOff>28575</xdr:rowOff>
    </xdr:from>
    <xdr:to>
      <xdr:col>19</xdr:col>
      <xdr:colOff>666750</xdr:colOff>
      <xdr:row>2</xdr:row>
      <xdr:rowOff>73644</xdr:rowOff>
    </xdr:to>
    <xdr:sp macro="" textlink="">
      <xdr:nvSpPr>
        <xdr:cNvPr id="20" name="Espace réservé du texte 5">
          <a:extLst>
            <a:ext uri="{FF2B5EF4-FFF2-40B4-BE49-F238E27FC236}">
              <a16:creationId xmlns:a16="http://schemas.microsoft.com/office/drawing/2014/main" id="{6DF1695A-9BA2-47E1-8728-9F47A051F736}"/>
            </a:ext>
          </a:extLst>
        </xdr:cNvPr>
        <xdr:cNvSpPr>
          <a:spLocks noGrp="1"/>
        </xdr:cNvSpPr>
      </xdr:nvSpPr>
      <xdr:spPr>
        <a:xfrm>
          <a:off x="13462635" y="28575"/>
          <a:ext cx="2451735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17</xdr:col>
      <xdr:colOff>104775</xdr:colOff>
      <xdr:row>0</xdr:row>
      <xdr:rowOff>28575</xdr:rowOff>
    </xdr:from>
    <xdr:to>
      <xdr:col>19</xdr:col>
      <xdr:colOff>666750</xdr:colOff>
      <xdr:row>2</xdr:row>
      <xdr:rowOff>73644</xdr:rowOff>
    </xdr:to>
    <xdr:sp macro="" textlink="">
      <xdr:nvSpPr>
        <xdr:cNvPr id="21" name="Espace réservé du texte 5">
          <a:extLst>
            <a:ext uri="{FF2B5EF4-FFF2-40B4-BE49-F238E27FC236}">
              <a16:creationId xmlns:a16="http://schemas.microsoft.com/office/drawing/2014/main" id="{7FF1FABF-F10B-4812-A4F1-168B48522E55}"/>
            </a:ext>
          </a:extLst>
        </xdr:cNvPr>
        <xdr:cNvSpPr>
          <a:spLocks noGrp="1"/>
        </xdr:cNvSpPr>
      </xdr:nvSpPr>
      <xdr:spPr>
        <a:xfrm>
          <a:off x="13462635" y="28575"/>
          <a:ext cx="2451735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17</xdr:col>
      <xdr:colOff>104775</xdr:colOff>
      <xdr:row>0</xdr:row>
      <xdr:rowOff>28575</xdr:rowOff>
    </xdr:from>
    <xdr:to>
      <xdr:col>19</xdr:col>
      <xdr:colOff>666750</xdr:colOff>
      <xdr:row>2</xdr:row>
      <xdr:rowOff>73644</xdr:rowOff>
    </xdr:to>
    <xdr:sp macro="" textlink="">
      <xdr:nvSpPr>
        <xdr:cNvPr id="22" name="Espace réservé du texte 5">
          <a:extLst>
            <a:ext uri="{FF2B5EF4-FFF2-40B4-BE49-F238E27FC236}">
              <a16:creationId xmlns:a16="http://schemas.microsoft.com/office/drawing/2014/main" id="{33F0ED4A-CA22-4765-8F6B-6D25561CF37E}"/>
            </a:ext>
          </a:extLst>
        </xdr:cNvPr>
        <xdr:cNvSpPr>
          <a:spLocks noGrp="1"/>
        </xdr:cNvSpPr>
      </xdr:nvSpPr>
      <xdr:spPr>
        <a:xfrm>
          <a:off x="13462635" y="28575"/>
          <a:ext cx="2451735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29</xdr:col>
      <xdr:colOff>104775</xdr:colOff>
      <xdr:row>0</xdr:row>
      <xdr:rowOff>28575</xdr:rowOff>
    </xdr:from>
    <xdr:to>
      <xdr:col>31</xdr:col>
      <xdr:colOff>666750</xdr:colOff>
      <xdr:row>2</xdr:row>
      <xdr:rowOff>73644</xdr:rowOff>
    </xdr:to>
    <xdr:sp macro="" textlink="">
      <xdr:nvSpPr>
        <xdr:cNvPr id="23" name="Espace réservé du texte 5">
          <a:extLst>
            <a:ext uri="{FF2B5EF4-FFF2-40B4-BE49-F238E27FC236}">
              <a16:creationId xmlns:a16="http://schemas.microsoft.com/office/drawing/2014/main" id="{0E1C2141-C7D3-4920-8A1B-4EBFEEC5F790}"/>
            </a:ext>
          </a:extLst>
        </xdr:cNvPr>
        <xdr:cNvSpPr>
          <a:spLocks noGrp="1"/>
        </xdr:cNvSpPr>
      </xdr:nvSpPr>
      <xdr:spPr>
        <a:xfrm>
          <a:off x="22621875" y="28575"/>
          <a:ext cx="2451735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29</xdr:col>
      <xdr:colOff>104775</xdr:colOff>
      <xdr:row>0</xdr:row>
      <xdr:rowOff>28575</xdr:rowOff>
    </xdr:from>
    <xdr:to>
      <xdr:col>31</xdr:col>
      <xdr:colOff>666750</xdr:colOff>
      <xdr:row>2</xdr:row>
      <xdr:rowOff>73644</xdr:rowOff>
    </xdr:to>
    <xdr:sp macro="" textlink="">
      <xdr:nvSpPr>
        <xdr:cNvPr id="24" name="Espace réservé du texte 5">
          <a:extLst>
            <a:ext uri="{FF2B5EF4-FFF2-40B4-BE49-F238E27FC236}">
              <a16:creationId xmlns:a16="http://schemas.microsoft.com/office/drawing/2014/main" id="{3260A2DB-63DF-415B-AF56-A24EFF4394E3}"/>
            </a:ext>
          </a:extLst>
        </xdr:cNvPr>
        <xdr:cNvSpPr>
          <a:spLocks noGrp="1"/>
        </xdr:cNvSpPr>
      </xdr:nvSpPr>
      <xdr:spPr>
        <a:xfrm>
          <a:off x="22621875" y="28575"/>
          <a:ext cx="2451735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29</xdr:col>
      <xdr:colOff>104775</xdr:colOff>
      <xdr:row>0</xdr:row>
      <xdr:rowOff>28575</xdr:rowOff>
    </xdr:from>
    <xdr:to>
      <xdr:col>31</xdr:col>
      <xdr:colOff>666750</xdr:colOff>
      <xdr:row>2</xdr:row>
      <xdr:rowOff>73644</xdr:rowOff>
    </xdr:to>
    <xdr:sp macro="" textlink="">
      <xdr:nvSpPr>
        <xdr:cNvPr id="25" name="Espace réservé du texte 5">
          <a:extLst>
            <a:ext uri="{FF2B5EF4-FFF2-40B4-BE49-F238E27FC236}">
              <a16:creationId xmlns:a16="http://schemas.microsoft.com/office/drawing/2014/main" id="{2A0B98DC-5DF3-4F67-8D2D-2A44941F0F83}"/>
            </a:ext>
          </a:extLst>
        </xdr:cNvPr>
        <xdr:cNvSpPr>
          <a:spLocks noGrp="1"/>
        </xdr:cNvSpPr>
      </xdr:nvSpPr>
      <xdr:spPr>
        <a:xfrm>
          <a:off x="22621875" y="28575"/>
          <a:ext cx="2451735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29</xdr:col>
      <xdr:colOff>104775</xdr:colOff>
      <xdr:row>0</xdr:row>
      <xdr:rowOff>28575</xdr:rowOff>
    </xdr:from>
    <xdr:to>
      <xdr:col>31</xdr:col>
      <xdr:colOff>666750</xdr:colOff>
      <xdr:row>2</xdr:row>
      <xdr:rowOff>73644</xdr:rowOff>
    </xdr:to>
    <xdr:sp macro="" textlink="">
      <xdr:nvSpPr>
        <xdr:cNvPr id="26" name="Espace réservé du texte 5">
          <a:extLst>
            <a:ext uri="{FF2B5EF4-FFF2-40B4-BE49-F238E27FC236}">
              <a16:creationId xmlns:a16="http://schemas.microsoft.com/office/drawing/2014/main" id="{E6ECB933-6772-4998-A27E-540798FAD784}"/>
            </a:ext>
          </a:extLst>
        </xdr:cNvPr>
        <xdr:cNvSpPr>
          <a:spLocks noGrp="1"/>
        </xdr:cNvSpPr>
      </xdr:nvSpPr>
      <xdr:spPr>
        <a:xfrm>
          <a:off x="22621875" y="28575"/>
          <a:ext cx="2451735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29</xdr:col>
      <xdr:colOff>104775</xdr:colOff>
      <xdr:row>0</xdr:row>
      <xdr:rowOff>28575</xdr:rowOff>
    </xdr:from>
    <xdr:to>
      <xdr:col>31</xdr:col>
      <xdr:colOff>666750</xdr:colOff>
      <xdr:row>2</xdr:row>
      <xdr:rowOff>73644</xdr:rowOff>
    </xdr:to>
    <xdr:sp macro="" textlink="">
      <xdr:nvSpPr>
        <xdr:cNvPr id="27" name="Espace réservé du texte 5">
          <a:extLst>
            <a:ext uri="{FF2B5EF4-FFF2-40B4-BE49-F238E27FC236}">
              <a16:creationId xmlns:a16="http://schemas.microsoft.com/office/drawing/2014/main" id="{F5ECFFD1-5104-428E-94CE-3EA8FE35660F}"/>
            </a:ext>
          </a:extLst>
        </xdr:cNvPr>
        <xdr:cNvSpPr>
          <a:spLocks noGrp="1"/>
        </xdr:cNvSpPr>
      </xdr:nvSpPr>
      <xdr:spPr>
        <a:xfrm>
          <a:off x="22621875" y="28575"/>
          <a:ext cx="2451735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29</xdr:col>
      <xdr:colOff>104775</xdr:colOff>
      <xdr:row>0</xdr:row>
      <xdr:rowOff>28575</xdr:rowOff>
    </xdr:from>
    <xdr:to>
      <xdr:col>31</xdr:col>
      <xdr:colOff>666750</xdr:colOff>
      <xdr:row>2</xdr:row>
      <xdr:rowOff>73644</xdr:rowOff>
    </xdr:to>
    <xdr:sp macro="" textlink="">
      <xdr:nvSpPr>
        <xdr:cNvPr id="28" name="Espace réservé du texte 5">
          <a:extLst>
            <a:ext uri="{FF2B5EF4-FFF2-40B4-BE49-F238E27FC236}">
              <a16:creationId xmlns:a16="http://schemas.microsoft.com/office/drawing/2014/main" id="{0D887F7A-D9EE-4926-B938-0187AC3AFF67}"/>
            </a:ext>
          </a:extLst>
        </xdr:cNvPr>
        <xdr:cNvSpPr>
          <a:spLocks noGrp="1"/>
        </xdr:cNvSpPr>
      </xdr:nvSpPr>
      <xdr:spPr>
        <a:xfrm>
          <a:off x="22621875" y="28575"/>
          <a:ext cx="2451735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29</xdr:col>
      <xdr:colOff>104775</xdr:colOff>
      <xdr:row>0</xdr:row>
      <xdr:rowOff>28575</xdr:rowOff>
    </xdr:from>
    <xdr:to>
      <xdr:col>31</xdr:col>
      <xdr:colOff>666750</xdr:colOff>
      <xdr:row>2</xdr:row>
      <xdr:rowOff>73644</xdr:rowOff>
    </xdr:to>
    <xdr:sp macro="" textlink="">
      <xdr:nvSpPr>
        <xdr:cNvPr id="29" name="Espace réservé du texte 5">
          <a:extLst>
            <a:ext uri="{FF2B5EF4-FFF2-40B4-BE49-F238E27FC236}">
              <a16:creationId xmlns:a16="http://schemas.microsoft.com/office/drawing/2014/main" id="{59940BD8-CC9D-41A0-BC14-20C46A4FE8C1}"/>
            </a:ext>
          </a:extLst>
        </xdr:cNvPr>
        <xdr:cNvSpPr>
          <a:spLocks noGrp="1"/>
        </xdr:cNvSpPr>
      </xdr:nvSpPr>
      <xdr:spPr>
        <a:xfrm>
          <a:off x="22621875" y="28575"/>
          <a:ext cx="2451735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41</xdr:col>
      <xdr:colOff>104775</xdr:colOff>
      <xdr:row>0</xdr:row>
      <xdr:rowOff>28575</xdr:rowOff>
    </xdr:from>
    <xdr:to>
      <xdr:col>43</xdr:col>
      <xdr:colOff>666750</xdr:colOff>
      <xdr:row>2</xdr:row>
      <xdr:rowOff>73644</xdr:rowOff>
    </xdr:to>
    <xdr:sp macro="" textlink="">
      <xdr:nvSpPr>
        <xdr:cNvPr id="30" name="Espace réservé du texte 5">
          <a:extLst>
            <a:ext uri="{FF2B5EF4-FFF2-40B4-BE49-F238E27FC236}">
              <a16:creationId xmlns:a16="http://schemas.microsoft.com/office/drawing/2014/main" id="{C3610B50-8B98-4944-B924-6A49C308DFE3}"/>
            </a:ext>
          </a:extLst>
        </xdr:cNvPr>
        <xdr:cNvSpPr>
          <a:spLocks noGrp="1"/>
        </xdr:cNvSpPr>
      </xdr:nvSpPr>
      <xdr:spPr>
        <a:xfrm>
          <a:off x="31735395" y="28575"/>
          <a:ext cx="2451735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41</xdr:col>
      <xdr:colOff>104775</xdr:colOff>
      <xdr:row>0</xdr:row>
      <xdr:rowOff>28575</xdr:rowOff>
    </xdr:from>
    <xdr:to>
      <xdr:col>43</xdr:col>
      <xdr:colOff>666750</xdr:colOff>
      <xdr:row>2</xdr:row>
      <xdr:rowOff>73644</xdr:rowOff>
    </xdr:to>
    <xdr:sp macro="" textlink="">
      <xdr:nvSpPr>
        <xdr:cNvPr id="31" name="Espace réservé du texte 5">
          <a:extLst>
            <a:ext uri="{FF2B5EF4-FFF2-40B4-BE49-F238E27FC236}">
              <a16:creationId xmlns:a16="http://schemas.microsoft.com/office/drawing/2014/main" id="{9DBE3EA0-A144-4CDC-A13E-6024856EA10A}"/>
            </a:ext>
          </a:extLst>
        </xdr:cNvPr>
        <xdr:cNvSpPr>
          <a:spLocks noGrp="1"/>
        </xdr:cNvSpPr>
      </xdr:nvSpPr>
      <xdr:spPr>
        <a:xfrm>
          <a:off x="31735395" y="28575"/>
          <a:ext cx="2451735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41</xdr:col>
      <xdr:colOff>104775</xdr:colOff>
      <xdr:row>0</xdr:row>
      <xdr:rowOff>28575</xdr:rowOff>
    </xdr:from>
    <xdr:to>
      <xdr:col>43</xdr:col>
      <xdr:colOff>666750</xdr:colOff>
      <xdr:row>2</xdr:row>
      <xdr:rowOff>73644</xdr:rowOff>
    </xdr:to>
    <xdr:sp macro="" textlink="">
      <xdr:nvSpPr>
        <xdr:cNvPr id="32" name="Espace réservé du texte 5">
          <a:extLst>
            <a:ext uri="{FF2B5EF4-FFF2-40B4-BE49-F238E27FC236}">
              <a16:creationId xmlns:a16="http://schemas.microsoft.com/office/drawing/2014/main" id="{CF3602E2-EBA8-479E-A8C8-3163E6C05022}"/>
            </a:ext>
          </a:extLst>
        </xdr:cNvPr>
        <xdr:cNvSpPr>
          <a:spLocks noGrp="1"/>
        </xdr:cNvSpPr>
      </xdr:nvSpPr>
      <xdr:spPr>
        <a:xfrm>
          <a:off x="31735395" y="28575"/>
          <a:ext cx="2451735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41</xdr:col>
      <xdr:colOff>104775</xdr:colOff>
      <xdr:row>0</xdr:row>
      <xdr:rowOff>28575</xdr:rowOff>
    </xdr:from>
    <xdr:to>
      <xdr:col>43</xdr:col>
      <xdr:colOff>666750</xdr:colOff>
      <xdr:row>2</xdr:row>
      <xdr:rowOff>73644</xdr:rowOff>
    </xdr:to>
    <xdr:sp macro="" textlink="">
      <xdr:nvSpPr>
        <xdr:cNvPr id="33" name="Espace réservé du texte 5">
          <a:extLst>
            <a:ext uri="{FF2B5EF4-FFF2-40B4-BE49-F238E27FC236}">
              <a16:creationId xmlns:a16="http://schemas.microsoft.com/office/drawing/2014/main" id="{92BC8B4E-4DE2-4232-89A3-7A1A6F908145}"/>
            </a:ext>
          </a:extLst>
        </xdr:cNvPr>
        <xdr:cNvSpPr>
          <a:spLocks noGrp="1"/>
        </xdr:cNvSpPr>
      </xdr:nvSpPr>
      <xdr:spPr>
        <a:xfrm>
          <a:off x="31735395" y="28575"/>
          <a:ext cx="2451735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41</xdr:col>
      <xdr:colOff>104775</xdr:colOff>
      <xdr:row>0</xdr:row>
      <xdr:rowOff>28575</xdr:rowOff>
    </xdr:from>
    <xdr:to>
      <xdr:col>43</xdr:col>
      <xdr:colOff>666750</xdr:colOff>
      <xdr:row>2</xdr:row>
      <xdr:rowOff>73644</xdr:rowOff>
    </xdr:to>
    <xdr:sp macro="" textlink="">
      <xdr:nvSpPr>
        <xdr:cNvPr id="34" name="Espace réservé du texte 5">
          <a:extLst>
            <a:ext uri="{FF2B5EF4-FFF2-40B4-BE49-F238E27FC236}">
              <a16:creationId xmlns:a16="http://schemas.microsoft.com/office/drawing/2014/main" id="{01CF2FA6-FFE5-4E5C-8156-60CDFEBA320A}"/>
            </a:ext>
          </a:extLst>
        </xdr:cNvPr>
        <xdr:cNvSpPr>
          <a:spLocks noGrp="1"/>
        </xdr:cNvSpPr>
      </xdr:nvSpPr>
      <xdr:spPr>
        <a:xfrm>
          <a:off x="31735395" y="28575"/>
          <a:ext cx="2451735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41</xdr:col>
      <xdr:colOff>104775</xdr:colOff>
      <xdr:row>0</xdr:row>
      <xdr:rowOff>28575</xdr:rowOff>
    </xdr:from>
    <xdr:to>
      <xdr:col>43</xdr:col>
      <xdr:colOff>666750</xdr:colOff>
      <xdr:row>2</xdr:row>
      <xdr:rowOff>73644</xdr:rowOff>
    </xdr:to>
    <xdr:sp macro="" textlink="">
      <xdr:nvSpPr>
        <xdr:cNvPr id="35" name="Espace réservé du texte 5">
          <a:extLst>
            <a:ext uri="{FF2B5EF4-FFF2-40B4-BE49-F238E27FC236}">
              <a16:creationId xmlns:a16="http://schemas.microsoft.com/office/drawing/2014/main" id="{6B3CA326-B564-4EF2-8BE9-BF07E6CA9379}"/>
            </a:ext>
          </a:extLst>
        </xdr:cNvPr>
        <xdr:cNvSpPr>
          <a:spLocks noGrp="1"/>
        </xdr:cNvSpPr>
      </xdr:nvSpPr>
      <xdr:spPr>
        <a:xfrm>
          <a:off x="31735395" y="28575"/>
          <a:ext cx="2451735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41</xdr:col>
      <xdr:colOff>104775</xdr:colOff>
      <xdr:row>0</xdr:row>
      <xdr:rowOff>28575</xdr:rowOff>
    </xdr:from>
    <xdr:to>
      <xdr:col>43</xdr:col>
      <xdr:colOff>666750</xdr:colOff>
      <xdr:row>2</xdr:row>
      <xdr:rowOff>73644</xdr:rowOff>
    </xdr:to>
    <xdr:sp macro="" textlink="">
      <xdr:nvSpPr>
        <xdr:cNvPr id="36" name="Espace réservé du texte 5">
          <a:extLst>
            <a:ext uri="{FF2B5EF4-FFF2-40B4-BE49-F238E27FC236}">
              <a16:creationId xmlns:a16="http://schemas.microsoft.com/office/drawing/2014/main" id="{9482B453-8F42-4D76-B31D-5D9D5A891C51}"/>
            </a:ext>
          </a:extLst>
        </xdr:cNvPr>
        <xdr:cNvSpPr>
          <a:spLocks noGrp="1"/>
        </xdr:cNvSpPr>
      </xdr:nvSpPr>
      <xdr:spPr>
        <a:xfrm>
          <a:off x="31735395" y="28575"/>
          <a:ext cx="2451735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53</xdr:col>
      <xdr:colOff>104775</xdr:colOff>
      <xdr:row>0</xdr:row>
      <xdr:rowOff>28575</xdr:rowOff>
    </xdr:from>
    <xdr:to>
      <xdr:col>55</xdr:col>
      <xdr:colOff>666750</xdr:colOff>
      <xdr:row>2</xdr:row>
      <xdr:rowOff>73644</xdr:rowOff>
    </xdr:to>
    <xdr:sp macro="" textlink="">
      <xdr:nvSpPr>
        <xdr:cNvPr id="37" name="Espace réservé du texte 5">
          <a:extLst>
            <a:ext uri="{FF2B5EF4-FFF2-40B4-BE49-F238E27FC236}">
              <a16:creationId xmlns:a16="http://schemas.microsoft.com/office/drawing/2014/main" id="{13064155-0829-4AF4-BB74-BFC092DB0226}"/>
            </a:ext>
          </a:extLst>
        </xdr:cNvPr>
        <xdr:cNvSpPr>
          <a:spLocks noGrp="1"/>
        </xdr:cNvSpPr>
      </xdr:nvSpPr>
      <xdr:spPr>
        <a:xfrm>
          <a:off x="39919275" y="28575"/>
          <a:ext cx="1857375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53</xdr:col>
      <xdr:colOff>104775</xdr:colOff>
      <xdr:row>0</xdr:row>
      <xdr:rowOff>28575</xdr:rowOff>
    </xdr:from>
    <xdr:to>
      <xdr:col>55</xdr:col>
      <xdr:colOff>666750</xdr:colOff>
      <xdr:row>2</xdr:row>
      <xdr:rowOff>73644</xdr:rowOff>
    </xdr:to>
    <xdr:sp macro="" textlink="">
      <xdr:nvSpPr>
        <xdr:cNvPr id="38" name="Espace réservé du texte 5">
          <a:extLst>
            <a:ext uri="{FF2B5EF4-FFF2-40B4-BE49-F238E27FC236}">
              <a16:creationId xmlns:a16="http://schemas.microsoft.com/office/drawing/2014/main" id="{706D51DC-3762-4716-83F5-0DDDD48BC061}"/>
            </a:ext>
          </a:extLst>
        </xdr:cNvPr>
        <xdr:cNvSpPr>
          <a:spLocks noGrp="1"/>
        </xdr:cNvSpPr>
      </xdr:nvSpPr>
      <xdr:spPr>
        <a:xfrm>
          <a:off x="39919275" y="28575"/>
          <a:ext cx="1857375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53</xdr:col>
      <xdr:colOff>104775</xdr:colOff>
      <xdr:row>0</xdr:row>
      <xdr:rowOff>28575</xdr:rowOff>
    </xdr:from>
    <xdr:to>
      <xdr:col>55</xdr:col>
      <xdr:colOff>666750</xdr:colOff>
      <xdr:row>2</xdr:row>
      <xdr:rowOff>73644</xdr:rowOff>
    </xdr:to>
    <xdr:sp macro="" textlink="">
      <xdr:nvSpPr>
        <xdr:cNvPr id="39" name="Espace réservé du texte 5">
          <a:extLst>
            <a:ext uri="{FF2B5EF4-FFF2-40B4-BE49-F238E27FC236}">
              <a16:creationId xmlns:a16="http://schemas.microsoft.com/office/drawing/2014/main" id="{3978B833-559E-4C47-9FEE-F9EE7DCA16C9}"/>
            </a:ext>
          </a:extLst>
        </xdr:cNvPr>
        <xdr:cNvSpPr>
          <a:spLocks noGrp="1"/>
        </xdr:cNvSpPr>
      </xdr:nvSpPr>
      <xdr:spPr>
        <a:xfrm>
          <a:off x="39919275" y="28575"/>
          <a:ext cx="1857375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53</xdr:col>
      <xdr:colOff>104775</xdr:colOff>
      <xdr:row>0</xdr:row>
      <xdr:rowOff>28575</xdr:rowOff>
    </xdr:from>
    <xdr:to>
      <xdr:col>55</xdr:col>
      <xdr:colOff>666750</xdr:colOff>
      <xdr:row>2</xdr:row>
      <xdr:rowOff>73644</xdr:rowOff>
    </xdr:to>
    <xdr:sp macro="" textlink="">
      <xdr:nvSpPr>
        <xdr:cNvPr id="40" name="Espace réservé du texte 5">
          <a:extLst>
            <a:ext uri="{FF2B5EF4-FFF2-40B4-BE49-F238E27FC236}">
              <a16:creationId xmlns:a16="http://schemas.microsoft.com/office/drawing/2014/main" id="{D0886817-25F0-4DF7-9C7B-58A3952D36FC}"/>
            </a:ext>
          </a:extLst>
        </xdr:cNvPr>
        <xdr:cNvSpPr>
          <a:spLocks noGrp="1"/>
        </xdr:cNvSpPr>
      </xdr:nvSpPr>
      <xdr:spPr>
        <a:xfrm>
          <a:off x="39919275" y="28575"/>
          <a:ext cx="1857375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53</xdr:col>
      <xdr:colOff>104775</xdr:colOff>
      <xdr:row>0</xdr:row>
      <xdr:rowOff>28575</xdr:rowOff>
    </xdr:from>
    <xdr:to>
      <xdr:col>55</xdr:col>
      <xdr:colOff>666750</xdr:colOff>
      <xdr:row>2</xdr:row>
      <xdr:rowOff>73644</xdr:rowOff>
    </xdr:to>
    <xdr:sp macro="" textlink="">
      <xdr:nvSpPr>
        <xdr:cNvPr id="41" name="Espace réservé du texte 5">
          <a:extLst>
            <a:ext uri="{FF2B5EF4-FFF2-40B4-BE49-F238E27FC236}">
              <a16:creationId xmlns:a16="http://schemas.microsoft.com/office/drawing/2014/main" id="{D0C981FB-F36A-4A6D-B05F-7BE000AC3E05}"/>
            </a:ext>
          </a:extLst>
        </xdr:cNvPr>
        <xdr:cNvSpPr>
          <a:spLocks noGrp="1"/>
        </xdr:cNvSpPr>
      </xdr:nvSpPr>
      <xdr:spPr>
        <a:xfrm>
          <a:off x="39919275" y="28575"/>
          <a:ext cx="1857375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53</xdr:col>
      <xdr:colOff>104775</xdr:colOff>
      <xdr:row>0</xdr:row>
      <xdr:rowOff>28575</xdr:rowOff>
    </xdr:from>
    <xdr:to>
      <xdr:col>55</xdr:col>
      <xdr:colOff>666750</xdr:colOff>
      <xdr:row>2</xdr:row>
      <xdr:rowOff>73644</xdr:rowOff>
    </xdr:to>
    <xdr:sp macro="" textlink="">
      <xdr:nvSpPr>
        <xdr:cNvPr id="42" name="Espace réservé du texte 5">
          <a:extLst>
            <a:ext uri="{FF2B5EF4-FFF2-40B4-BE49-F238E27FC236}">
              <a16:creationId xmlns:a16="http://schemas.microsoft.com/office/drawing/2014/main" id="{6D9F4D6A-7248-4B81-8EC8-636452FA2882}"/>
            </a:ext>
          </a:extLst>
        </xdr:cNvPr>
        <xdr:cNvSpPr>
          <a:spLocks noGrp="1"/>
        </xdr:cNvSpPr>
      </xdr:nvSpPr>
      <xdr:spPr>
        <a:xfrm>
          <a:off x="39919275" y="28575"/>
          <a:ext cx="1857375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53</xdr:col>
      <xdr:colOff>104775</xdr:colOff>
      <xdr:row>0</xdr:row>
      <xdr:rowOff>28575</xdr:rowOff>
    </xdr:from>
    <xdr:to>
      <xdr:col>55</xdr:col>
      <xdr:colOff>666750</xdr:colOff>
      <xdr:row>2</xdr:row>
      <xdr:rowOff>73644</xdr:rowOff>
    </xdr:to>
    <xdr:sp macro="" textlink="">
      <xdr:nvSpPr>
        <xdr:cNvPr id="43" name="Espace réservé du texte 5">
          <a:extLst>
            <a:ext uri="{FF2B5EF4-FFF2-40B4-BE49-F238E27FC236}">
              <a16:creationId xmlns:a16="http://schemas.microsoft.com/office/drawing/2014/main" id="{67861015-F0E0-4994-B1D8-3B3408E6C77E}"/>
            </a:ext>
          </a:extLst>
        </xdr:cNvPr>
        <xdr:cNvSpPr>
          <a:spLocks noGrp="1"/>
        </xdr:cNvSpPr>
      </xdr:nvSpPr>
      <xdr:spPr>
        <a:xfrm>
          <a:off x="39919275" y="28575"/>
          <a:ext cx="1857375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65</xdr:col>
      <xdr:colOff>104775</xdr:colOff>
      <xdr:row>0</xdr:row>
      <xdr:rowOff>28575</xdr:rowOff>
    </xdr:from>
    <xdr:to>
      <xdr:col>67</xdr:col>
      <xdr:colOff>666750</xdr:colOff>
      <xdr:row>2</xdr:row>
      <xdr:rowOff>73644</xdr:rowOff>
    </xdr:to>
    <xdr:sp macro="" textlink="">
      <xdr:nvSpPr>
        <xdr:cNvPr id="44" name="Espace réservé du texte 5">
          <a:extLst>
            <a:ext uri="{FF2B5EF4-FFF2-40B4-BE49-F238E27FC236}">
              <a16:creationId xmlns:a16="http://schemas.microsoft.com/office/drawing/2014/main" id="{5EE046B4-EF00-4E32-A03D-CB0EA60EC1B0}"/>
            </a:ext>
          </a:extLst>
        </xdr:cNvPr>
        <xdr:cNvSpPr>
          <a:spLocks noGrp="1"/>
        </xdr:cNvSpPr>
      </xdr:nvSpPr>
      <xdr:spPr>
        <a:xfrm>
          <a:off x="44752260" y="28575"/>
          <a:ext cx="0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65</xdr:col>
      <xdr:colOff>104775</xdr:colOff>
      <xdr:row>0</xdr:row>
      <xdr:rowOff>28575</xdr:rowOff>
    </xdr:from>
    <xdr:to>
      <xdr:col>67</xdr:col>
      <xdr:colOff>666750</xdr:colOff>
      <xdr:row>2</xdr:row>
      <xdr:rowOff>73644</xdr:rowOff>
    </xdr:to>
    <xdr:sp macro="" textlink="">
      <xdr:nvSpPr>
        <xdr:cNvPr id="45" name="Espace réservé du texte 5">
          <a:extLst>
            <a:ext uri="{FF2B5EF4-FFF2-40B4-BE49-F238E27FC236}">
              <a16:creationId xmlns:a16="http://schemas.microsoft.com/office/drawing/2014/main" id="{979A4334-5A40-4F9F-A4C6-1F5FD21B39B2}"/>
            </a:ext>
          </a:extLst>
        </xdr:cNvPr>
        <xdr:cNvSpPr>
          <a:spLocks noGrp="1"/>
        </xdr:cNvSpPr>
      </xdr:nvSpPr>
      <xdr:spPr>
        <a:xfrm>
          <a:off x="44752260" y="28575"/>
          <a:ext cx="0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65</xdr:col>
      <xdr:colOff>104775</xdr:colOff>
      <xdr:row>0</xdr:row>
      <xdr:rowOff>28575</xdr:rowOff>
    </xdr:from>
    <xdr:to>
      <xdr:col>67</xdr:col>
      <xdr:colOff>666750</xdr:colOff>
      <xdr:row>2</xdr:row>
      <xdr:rowOff>73644</xdr:rowOff>
    </xdr:to>
    <xdr:sp macro="" textlink="">
      <xdr:nvSpPr>
        <xdr:cNvPr id="46" name="Espace réservé du texte 5">
          <a:extLst>
            <a:ext uri="{FF2B5EF4-FFF2-40B4-BE49-F238E27FC236}">
              <a16:creationId xmlns:a16="http://schemas.microsoft.com/office/drawing/2014/main" id="{82CFADC3-E7D5-49DC-9BCF-76A0C926AA2D}"/>
            </a:ext>
          </a:extLst>
        </xdr:cNvPr>
        <xdr:cNvSpPr>
          <a:spLocks noGrp="1"/>
        </xdr:cNvSpPr>
      </xdr:nvSpPr>
      <xdr:spPr>
        <a:xfrm>
          <a:off x="44752260" y="28575"/>
          <a:ext cx="0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65</xdr:col>
      <xdr:colOff>104775</xdr:colOff>
      <xdr:row>0</xdr:row>
      <xdr:rowOff>28575</xdr:rowOff>
    </xdr:from>
    <xdr:to>
      <xdr:col>67</xdr:col>
      <xdr:colOff>666750</xdr:colOff>
      <xdr:row>2</xdr:row>
      <xdr:rowOff>73644</xdr:rowOff>
    </xdr:to>
    <xdr:sp macro="" textlink="">
      <xdr:nvSpPr>
        <xdr:cNvPr id="47" name="Espace réservé du texte 5">
          <a:extLst>
            <a:ext uri="{FF2B5EF4-FFF2-40B4-BE49-F238E27FC236}">
              <a16:creationId xmlns:a16="http://schemas.microsoft.com/office/drawing/2014/main" id="{1ACBFE5D-DFD6-4CD2-8D08-900AADE81B53}"/>
            </a:ext>
          </a:extLst>
        </xdr:cNvPr>
        <xdr:cNvSpPr>
          <a:spLocks noGrp="1"/>
        </xdr:cNvSpPr>
      </xdr:nvSpPr>
      <xdr:spPr>
        <a:xfrm>
          <a:off x="44752260" y="28575"/>
          <a:ext cx="0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65</xdr:col>
      <xdr:colOff>104775</xdr:colOff>
      <xdr:row>0</xdr:row>
      <xdr:rowOff>28575</xdr:rowOff>
    </xdr:from>
    <xdr:to>
      <xdr:col>67</xdr:col>
      <xdr:colOff>666750</xdr:colOff>
      <xdr:row>2</xdr:row>
      <xdr:rowOff>73644</xdr:rowOff>
    </xdr:to>
    <xdr:sp macro="" textlink="">
      <xdr:nvSpPr>
        <xdr:cNvPr id="48" name="Espace réservé du texte 5">
          <a:extLst>
            <a:ext uri="{FF2B5EF4-FFF2-40B4-BE49-F238E27FC236}">
              <a16:creationId xmlns:a16="http://schemas.microsoft.com/office/drawing/2014/main" id="{FD4EC497-65AD-4979-8128-16EAE4038F62}"/>
            </a:ext>
          </a:extLst>
        </xdr:cNvPr>
        <xdr:cNvSpPr>
          <a:spLocks noGrp="1"/>
        </xdr:cNvSpPr>
      </xdr:nvSpPr>
      <xdr:spPr>
        <a:xfrm>
          <a:off x="44752260" y="28575"/>
          <a:ext cx="0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65</xdr:col>
      <xdr:colOff>104775</xdr:colOff>
      <xdr:row>0</xdr:row>
      <xdr:rowOff>28575</xdr:rowOff>
    </xdr:from>
    <xdr:to>
      <xdr:col>67</xdr:col>
      <xdr:colOff>666750</xdr:colOff>
      <xdr:row>2</xdr:row>
      <xdr:rowOff>73644</xdr:rowOff>
    </xdr:to>
    <xdr:sp macro="" textlink="">
      <xdr:nvSpPr>
        <xdr:cNvPr id="49" name="Espace réservé du texte 5">
          <a:extLst>
            <a:ext uri="{FF2B5EF4-FFF2-40B4-BE49-F238E27FC236}">
              <a16:creationId xmlns:a16="http://schemas.microsoft.com/office/drawing/2014/main" id="{17D28D44-99E1-4BD5-ADE6-B6F3DE55D051}"/>
            </a:ext>
          </a:extLst>
        </xdr:cNvPr>
        <xdr:cNvSpPr>
          <a:spLocks noGrp="1"/>
        </xdr:cNvSpPr>
      </xdr:nvSpPr>
      <xdr:spPr>
        <a:xfrm>
          <a:off x="44752260" y="28575"/>
          <a:ext cx="0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65</xdr:col>
      <xdr:colOff>104775</xdr:colOff>
      <xdr:row>0</xdr:row>
      <xdr:rowOff>28575</xdr:rowOff>
    </xdr:from>
    <xdr:to>
      <xdr:col>67</xdr:col>
      <xdr:colOff>666750</xdr:colOff>
      <xdr:row>2</xdr:row>
      <xdr:rowOff>73644</xdr:rowOff>
    </xdr:to>
    <xdr:sp macro="" textlink="">
      <xdr:nvSpPr>
        <xdr:cNvPr id="50" name="Espace réservé du texte 5">
          <a:extLst>
            <a:ext uri="{FF2B5EF4-FFF2-40B4-BE49-F238E27FC236}">
              <a16:creationId xmlns:a16="http://schemas.microsoft.com/office/drawing/2014/main" id="{E141ED8C-723D-4170-8609-2C77755E14A1}"/>
            </a:ext>
          </a:extLst>
        </xdr:cNvPr>
        <xdr:cNvSpPr>
          <a:spLocks noGrp="1"/>
        </xdr:cNvSpPr>
      </xdr:nvSpPr>
      <xdr:spPr>
        <a:xfrm>
          <a:off x="44752260" y="28575"/>
          <a:ext cx="0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77</xdr:col>
      <xdr:colOff>104775</xdr:colOff>
      <xdr:row>0</xdr:row>
      <xdr:rowOff>28575</xdr:rowOff>
    </xdr:from>
    <xdr:to>
      <xdr:col>79</xdr:col>
      <xdr:colOff>666750</xdr:colOff>
      <xdr:row>2</xdr:row>
      <xdr:rowOff>73644</xdr:rowOff>
    </xdr:to>
    <xdr:sp macro="" textlink="">
      <xdr:nvSpPr>
        <xdr:cNvPr id="51" name="Espace réservé du texte 5">
          <a:extLst>
            <a:ext uri="{FF2B5EF4-FFF2-40B4-BE49-F238E27FC236}">
              <a16:creationId xmlns:a16="http://schemas.microsoft.com/office/drawing/2014/main" id="{A721D904-6557-419D-8C08-2B53C1DD53EF}"/>
            </a:ext>
          </a:extLst>
        </xdr:cNvPr>
        <xdr:cNvSpPr>
          <a:spLocks noGrp="1"/>
        </xdr:cNvSpPr>
      </xdr:nvSpPr>
      <xdr:spPr>
        <a:xfrm>
          <a:off x="45499020" y="28575"/>
          <a:ext cx="0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77</xdr:col>
      <xdr:colOff>104775</xdr:colOff>
      <xdr:row>0</xdr:row>
      <xdr:rowOff>28575</xdr:rowOff>
    </xdr:from>
    <xdr:to>
      <xdr:col>79</xdr:col>
      <xdr:colOff>666750</xdr:colOff>
      <xdr:row>2</xdr:row>
      <xdr:rowOff>73644</xdr:rowOff>
    </xdr:to>
    <xdr:sp macro="" textlink="">
      <xdr:nvSpPr>
        <xdr:cNvPr id="52" name="Espace réservé du texte 5">
          <a:extLst>
            <a:ext uri="{FF2B5EF4-FFF2-40B4-BE49-F238E27FC236}">
              <a16:creationId xmlns:a16="http://schemas.microsoft.com/office/drawing/2014/main" id="{8E956C63-6FC9-46AB-817F-182F80C5C2CF}"/>
            </a:ext>
          </a:extLst>
        </xdr:cNvPr>
        <xdr:cNvSpPr>
          <a:spLocks noGrp="1"/>
        </xdr:cNvSpPr>
      </xdr:nvSpPr>
      <xdr:spPr>
        <a:xfrm>
          <a:off x="45499020" y="28575"/>
          <a:ext cx="0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77</xdr:col>
      <xdr:colOff>104775</xdr:colOff>
      <xdr:row>0</xdr:row>
      <xdr:rowOff>28575</xdr:rowOff>
    </xdr:from>
    <xdr:to>
      <xdr:col>79</xdr:col>
      <xdr:colOff>666750</xdr:colOff>
      <xdr:row>2</xdr:row>
      <xdr:rowOff>73644</xdr:rowOff>
    </xdr:to>
    <xdr:sp macro="" textlink="">
      <xdr:nvSpPr>
        <xdr:cNvPr id="53" name="Espace réservé du texte 5">
          <a:extLst>
            <a:ext uri="{FF2B5EF4-FFF2-40B4-BE49-F238E27FC236}">
              <a16:creationId xmlns:a16="http://schemas.microsoft.com/office/drawing/2014/main" id="{AD5EBAFF-9C1B-46B6-B72F-9A986ED48312}"/>
            </a:ext>
          </a:extLst>
        </xdr:cNvPr>
        <xdr:cNvSpPr>
          <a:spLocks noGrp="1"/>
        </xdr:cNvSpPr>
      </xdr:nvSpPr>
      <xdr:spPr>
        <a:xfrm>
          <a:off x="45499020" y="28575"/>
          <a:ext cx="0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77</xdr:col>
      <xdr:colOff>104775</xdr:colOff>
      <xdr:row>0</xdr:row>
      <xdr:rowOff>28575</xdr:rowOff>
    </xdr:from>
    <xdr:to>
      <xdr:col>79</xdr:col>
      <xdr:colOff>666750</xdr:colOff>
      <xdr:row>2</xdr:row>
      <xdr:rowOff>73644</xdr:rowOff>
    </xdr:to>
    <xdr:sp macro="" textlink="">
      <xdr:nvSpPr>
        <xdr:cNvPr id="54" name="Espace réservé du texte 5">
          <a:extLst>
            <a:ext uri="{FF2B5EF4-FFF2-40B4-BE49-F238E27FC236}">
              <a16:creationId xmlns:a16="http://schemas.microsoft.com/office/drawing/2014/main" id="{C7794046-4130-431E-8689-BA01CC02D9C0}"/>
            </a:ext>
          </a:extLst>
        </xdr:cNvPr>
        <xdr:cNvSpPr>
          <a:spLocks noGrp="1"/>
        </xdr:cNvSpPr>
      </xdr:nvSpPr>
      <xdr:spPr>
        <a:xfrm>
          <a:off x="45499020" y="28575"/>
          <a:ext cx="0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77</xdr:col>
      <xdr:colOff>104775</xdr:colOff>
      <xdr:row>0</xdr:row>
      <xdr:rowOff>28575</xdr:rowOff>
    </xdr:from>
    <xdr:to>
      <xdr:col>79</xdr:col>
      <xdr:colOff>666750</xdr:colOff>
      <xdr:row>2</xdr:row>
      <xdr:rowOff>73644</xdr:rowOff>
    </xdr:to>
    <xdr:sp macro="" textlink="">
      <xdr:nvSpPr>
        <xdr:cNvPr id="55" name="Espace réservé du texte 5">
          <a:extLst>
            <a:ext uri="{FF2B5EF4-FFF2-40B4-BE49-F238E27FC236}">
              <a16:creationId xmlns:a16="http://schemas.microsoft.com/office/drawing/2014/main" id="{DC0FD42C-7690-44CB-8B86-6C1BE7BECF3C}"/>
            </a:ext>
          </a:extLst>
        </xdr:cNvPr>
        <xdr:cNvSpPr>
          <a:spLocks noGrp="1"/>
        </xdr:cNvSpPr>
      </xdr:nvSpPr>
      <xdr:spPr>
        <a:xfrm>
          <a:off x="45499020" y="28575"/>
          <a:ext cx="0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77</xdr:col>
      <xdr:colOff>104775</xdr:colOff>
      <xdr:row>0</xdr:row>
      <xdr:rowOff>28575</xdr:rowOff>
    </xdr:from>
    <xdr:to>
      <xdr:col>79</xdr:col>
      <xdr:colOff>666750</xdr:colOff>
      <xdr:row>2</xdr:row>
      <xdr:rowOff>73644</xdr:rowOff>
    </xdr:to>
    <xdr:sp macro="" textlink="">
      <xdr:nvSpPr>
        <xdr:cNvPr id="56" name="Espace réservé du texte 5">
          <a:extLst>
            <a:ext uri="{FF2B5EF4-FFF2-40B4-BE49-F238E27FC236}">
              <a16:creationId xmlns:a16="http://schemas.microsoft.com/office/drawing/2014/main" id="{B1D0CBD4-E0F0-4550-81E6-F4B6E19DB964}"/>
            </a:ext>
          </a:extLst>
        </xdr:cNvPr>
        <xdr:cNvSpPr>
          <a:spLocks noGrp="1"/>
        </xdr:cNvSpPr>
      </xdr:nvSpPr>
      <xdr:spPr>
        <a:xfrm>
          <a:off x="45499020" y="28575"/>
          <a:ext cx="0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77</xdr:col>
      <xdr:colOff>104775</xdr:colOff>
      <xdr:row>0</xdr:row>
      <xdr:rowOff>28575</xdr:rowOff>
    </xdr:from>
    <xdr:to>
      <xdr:col>79</xdr:col>
      <xdr:colOff>666750</xdr:colOff>
      <xdr:row>2</xdr:row>
      <xdr:rowOff>73644</xdr:rowOff>
    </xdr:to>
    <xdr:sp macro="" textlink="">
      <xdr:nvSpPr>
        <xdr:cNvPr id="57" name="Espace réservé du texte 5">
          <a:extLst>
            <a:ext uri="{FF2B5EF4-FFF2-40B4-BE49-F238E27FC236}">
              <a16:creationId xmlns:a16="http://schemas.microsoft.com/office/drawing/2014/main" id="{92552BFA-EA31-402A-98EC-A6C9F30FE228}"/>
            </a:ext>
          </a:extLst>
        </xdr:cNvPr>
        <xdr:cNvSpPr>
          <a:spLocks noGrp="1"/>
        </xdr:cNvSpPr>
      </xdr:nvSpPr>
      <xdr:spPr>
        <a:xfrm>
          <a:off x="45499020" y="28575"/>
          <a:ext cx="0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89</xdr:col>
      <xdr:colOff>104775</xdr:colOff>
      <xdr:row>0</xdr:row>
      <xdr:rowOff>28575</xdr:rowOff>
    </xdr:from>
    <xdr:to>
      <xdr:col>91</xdr:col>
      <xdr:colOff>666750</xdr:colOff>
      <xdr:row>2</xdr:row>
      <xdr:rowOff>73644</xdr:rowOff>
    </xdr:to>
    <xdr:sp macro="" textlink="">
      <xdr:nvSpPr>
        <xdr:cNvPr id="58" name="Espace réservé du texte 5">
          <a:extLst>
            <a:ext uri="{FF2B5EF4-FFF2-40B4-BE49-F238E27FC236}">
              <a16:creationId xmlns:a16="http://schemas.microsoft.com/office/drawing/2014/main" id="{4C9CD4DA-A4BF-4F25-9AAB-020A3A61462A}"/>
            </a:ext>
          </a:extLst>
        </xdr:cNvPr>
        <xdr:cNvSpPr>
          <a:spLocks noGrp="1"/>
        </xdr:cNvSpPr>
      </xdr:nvSpPr>
      <xdr:spPr>
        <a:xfrm>
          <a:off x="46245780" y="28575"/>
          <a:ext cx="0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89</xdr:col>
      <xdr:colOff>104775</xdr:colOff>
      <xdr:row>0</xdr:row>
      <xdr:rowOff>28575</xdr:rowOff>
    </xdr:from>
    <xdr:to>
      <xdr:col>91</xdr:col>
      <xdr:colOff>666750</xdr:colOff>
      <xdr:row>2</xdr:row>
      <xdr:rowOff>73644</xdr:rowOff>
    </xdr:to>
    <xdr:sp macro="" textlink="">
      <xdr:nvSpPr>
        <xdr:cNvPr id="59" name="Espace réservé du texte 5">
          <a:extLst>
            <a:ext uri="{FF2B5EF4-FFF2-40B4-BE49-F238E27FC236}">
              <a16:creationId xmlns:a16="http://schemas.microsoft.com/office/drawing/2014/main" id="{F3521769-D1DE-4BCF-B788-88F0A8F791D1}"/>
            </a:ext>
          </a:extLst>
        </xdr:cNvPr>
        <xdr:cNvSpPr>
          <a:spLocks noGrp="1"/>
        </xdr:cNvSpPr>
      </xdr:nvSpPr>
      <xdr:spPr>
        <a:xfrm>
          <a:off x="46245780" y="28575"/>
          <a:ext cx="0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89</xdr:col>
      <xdr:colOff>104775</xdr:colOff>
      <xdr:row>0</xdr:row>
      <xdr:rowOff>28575</xdr:rowOff>
    </xdr:from>
    <xdr:to>
      <xdr:col>91</xdr:col>
      <xdr:colOff>666750</xdr:colOff>
      <xdr:row>2</xdr:row>
      <xdr:rowOff>73644</xdr:rowOff>
    </xdr:to>
    <xdr:sp macro="" textlink="">
      <xdr:nvSpPr>
        <xdr:cNvPr id="60" name="Espace réservé du texte 5">
          <a:extLst>
            <a:ext uri="{FF2B5EF4-FFF2-40B4-BE49-F238E27FC236}">
              <a16:creationId xmlns:a16="http://schemas.microsoft.com/office/drawing/2014/main" id="{DE509EC4-6923-4EB2-846F-6A12F600A022}"/>
            </a:ext>
          </a:extLst>
        </xdr:cNvPr>
        <xdr:cNvSpPr>
          <a:spLocks noGrp="1"/>
        </xdr:cNvSpPr>
      </xdr:nvSpPr>
      <xdr:spPr>
        <a:xfrm>
          <a:off x="46245780" y="28575"/>
          <a:ext cx="0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89</xdr:col>
      <xdr:colOff>104775</xdr:colOff>
      <xdr:row>0</xdr:row>
      <xdr:rowOff>28575</xdr:rowOff>
    </xdr:from>
    <xdr:to>
      <xdr:col>91</xdr:col>
      <xdr:colOff>666750</xdr:colOff>
      <xdr:row>2</xdr:row>
      <xdr:rowOff>73644</xdr:rowOff>
    </xdr:to>
    <xdr:sp macro="" textlink="">
      <xdr:nvSpPr>
        <xdr:cNvPr id="61" name="Espace réservé du texte 5">
          <a:extLst>
            <a:ext uri="{FF2B5EF4-FFF2-40B4-BE49-F238E27FC236}">
              <a16:creationId xmlns:a16="http://schemas.microsoft.com/office/drawing/2014/main" id="{7D211E2E-C6A6-449A-855D-29E0CF09A760}"/>
            </a:ext>
          </a:extLst>
        </xdr:cNvPr>
        <xdr:cNvSpPr>
          <a:spLocks noGrp="1"/>
        </xdr:cNvSpPr>
      </xdr:nvSpPr>
      <xdr:spPr>
        <a:xfrm>
          <a:off x="46245780" y="28575"/>
          <a:ext cx="0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89</xdr:col>
      <xdr:colOff>104775</xdr:colOff>
      <xdr:row>0</xdr:row>
      <xdr:rowOff>28575</xdr:rowOff>
    </xdr:from>
    <xdr:to>
      <xdr:col>91</xdr:col>
      <xdr:colOff>666750</xdr:colOff>
      <xdr:row>2</xdr:row>
      <xdr:rowOff>73644</xdr:rowOff>
    </xdr:to>
    <xdr:sp macro="" textlink="">
      <xdr:nvSpPr>
        <xdr:cNvPr id="62" name="Espace réservé du texte 5">
          <a:extLst>
            <a:ext uri="{FF2B5EF4-FFF2-40B4-BE49-F238E27FC236}">
              <a16:creationId xmlns:a16="http://schemas.microsoft.com/office/drawing/2014/main" id="{5B2A86F7-8158-4BBE-9010-2749F7675402}"/>
            </a:ext>
          </a:extLst>
        </xdr:cNvPr>
        <xdr:cNvSpPr>
          <a:spLocks noGrp="1"/>
        </xdr:cNvSpPr>
      </xdr:nvSpPr>
      <xdr:spPr>
        <a:xfrm>
          <a:off x="46245780" y="28575"/>
          <a:ext cx="0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89</xdr:col>
      <xdr:colOff>104775</xdr:colOff>
      <xdr:row>0</xdr:row>
      <xdr:rowOff>28575</xdr:rowOff>
    </xdr:from>
    <xdr:to>
      <xdr:col>91</xdr:col>
      <xdr:colOff>666750</xdr:colOff>
      <xdr:row>2</xdr:row>
      <xdr:rowOff>73644</xdr:rowOff>
    </xdr:to>
    <xdr:sp macro="" textlink="">
      <xdr:nvSpPr>
        <xdr:cNvPr id="63" name="Espace réservé du texte 5">
          <a:extLst>
            <a:ext uri="{FF2B5EF4-FFF2-40B4-BE49-F238E27FC236}">
              <a16:creationId xmlns:a16="http://schemas.microsoft.com/office/drawing/2014/main" id="{B4059205-DAFC-4094-8139-CACB1645CFD0}"/>
            </a:ext>
          </a:extLst>
        </xdr:cNvPr>
        <xdr:cNvSpPr>
          <a:spLocks noGrp="1"/>
        </xdr:cNvSpPr>
      </xdr:nvSpPr>
      <xdr:spPr>
        <a:xfrm>
          <a:off x="46245780" y="28575"/>
          <a:ext cx="0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89</xdr:col>
      <xdr:colOff>104775</xdr:colOff>
      <xdr:row>0</xdr:row>
      <xdr:rowOff>28575</xdr:rowOff>
    </xdr:from>
    <xdr:to>
      <xdr:col>91</xdr:col>
      <xdr:colOff>666750</xdr:colOff>
      <xdr:row>2</xdr:row>
      <xdr:rowOff>73644</xdr:rowOff>
    </xdr:to>
    <xdr:sp macro="" textlink="">
      <xdr:nvSpPr>
        <xdr:cNvPr id="64" name="Espace réservé du texte 5">
          <a:extLst>
            <a:ext uri="{FF2B5EF4-FFF2-40B4-BE49-F238E27FC236}">
              <a16:creationId xmlns:a16="http://schemas.microsoft.com/office/drawing/2014/main" id="{B0D5745D-949D-4AF8-AEB8-85917FBD7432}"/>
            </a:ext>
          </a:extLst>
        </xdr:cNvPr>
        <xdr:cNvSpPr>
          <a:spLocks noGrp="1"/>
        </xdr:cNvSpPr>
      </xdr:nvSpPr>
      <xdr:spPr>
        <a:xfrm>
          <a:off x="46245780" y="28575"/>
          <a:ext cx="0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101</xdr:col>
      <xdr:colOff>104775</xdr:colOff>
      <xdr:row>0</xdr:row>
      <xdr:rowOff>28575</xdr:rowOff>
    </xdr:from>
    <xdr:to>
      <xdr:col>103</xdr:col>
      <xdr:colOff>666750</xdr:colOff>
      <xdr:row>2</xdr:row>
      <xdr:rowOff>73644</xdr:rowOff>
    </xdr:to>
    <xdr:sp macro="" textlink="">
      <xdr:nvSpPr>
        <xdr:cNvPr id="65" name="Espace réservé du texte 5">
          <a:extLst>
            <a:ext uri="{FF2B5EF4-FFF2-40B4-BE49-F238E27FC236}">
              <a16:creationId xmlns:a16="http://schemas.microsoft.com/office/drawing/2014/main" id="{A6EE495F-6FB0-44D8-A73E-4BD879C7C80F}"/>
            </a:ext>
          </a:extLst>
        </xdr:cNvPr>
        <xdr:cNvSpPr>
          <a:spLocks noGrp="1"/>
        </xdr:cNvSpPr>
      </xdr:nvSpPr>
      <xdr:spPr>
        <a:xfrm>
          <a:off x="46992540" y="28575"/>
          <a:ext cx="0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101</xdr:col>
      <xdr:colOff>104775</xdr:colOff>
      <xdr:row>0</xdr:row>
      <xdr:rowOff>28575</xdr:rowOff>
    </xdr:from>
    <xdr:to>
      <xdr:col>103</xdr:col>
      <xdr:colOff>666750</xdr:colOff>
      <xdr:row>2</xdr:row>
      <xdr:rowOff>73644</xdr:rowOff>
    </xdr:to>
    <xdr:sp macro="" textlink="">
      <xdr:nvSpPr>
        <xdr:cNvPr id="66" name="Espace réservé du texte 5">
          <a:extLst>
            <a:ext uri="{FF2B5EF4-FFF2-40B4-BE49-F238E27FC236}">
              <a16:creationId xmlns:a16="http://schemas.microsoft.com/office/drawing/2014/main" id="{8C381FFE-E2B0-400A-A498-E07C4B0E7816}"/>
            </a:ext>
          </a:extLst>
        </xdr:cNvPr>
        <xdr:cNvSpPr>
          <a:spLocks noGrp="1"/>
        </xdr:cNvSpPr>
      </xdr:nvSpPr>
      <xdr:spPr>
        <a:xfrm>
          <a:off x="46992540" y="28575"/>
          <a:ext cx="0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101</xdr:col>
      <xdr:colOff>104775</xdr:colOff>
      <xdr:row>0</xdr:row>
      <xdr:rowOff>28575</xdr:rowOff>
    </xdr:from>
    <xdr:to>
      <xdr:col>103</xdr:col>
      <xdr:colOff>666750</xdr:colOff>
      <xdr:row>2</xdr:row>
      <xdr:rowOff>73644</xdr:rowOff>
    </xdr:to>
    <xdr:sp macro="" textlink="">
      <xdr:nvSpPr>
        <xdr:cNvPr id="67" name="Espace réservé du texte 5">
          <a:extLst>
            <a:ext uri="{FF2B5EF4-FFF2-40B4-BE49-F238E27FC236}">
              <a16:creationId xmlns:a16="http://schemas.microsoft.com/office/drawing/2014/main" id="{CFC8E099-6076-48B5-9574-C64A5C09061F}"/>
            </a:ext>
          </a:extLst>
        </xdr:cNvPr>
        <xdr:cNvSpPr>
          <a:spLocks noGrp="1"/>
        </xdr:cNvSpPr>
      </xdr:nvSpPr>
      <xdr:spPr>
        <a:xfrm>
          <a:off x="46992540" y="28575"/>
          <a:ext cx="0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101</xdr:col>
      <xdr:colOff>104775</xdr:colOff>
      <xdr:row>0</xdr:row>
      <xdr:rowOff>28575</xdr:rowOff>
    </xdr:from>
    <xdr:to>
      <xdr:col>103</xdr:col>
      <xdr:colOff>666750</xdr:colOff>
      <xdr:row>2</xdr:row>
      <xdr:rowOff>73644</xdr:rowOff>
    </xdr:to>
    <xdr:sp macro="" textlink="">
      <xdr:nvSpPr>
        <xdr:cNvPr id="68" name="Espace réservé du texte 5">
          <a:extLst>
            <a:ext uri="{FF2B5EF4-FFF2-40B4-BE49-F238E27FC236}">
              <a16:creationId xmlns:a16="http://schemas.microsoft.com/office/drawing/2014/main" id="{BAD1B4F2-515A-466D-A750-7E74B36B7D84}"/>
            </a:ext>
          </a:extLst>
        </xdr:cNvPr>
        <xdr:cNvSpPr>
          <a:spLocks noGrp="1"/>
        </xdr:cNvSpPr>
      </xdr:nvSpPr>
      <xdr:spPr>
        <a:xfrm>
          <a:off x="46992540" y="28575"/>
          <a:ext cx="0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101</xdr:col>
      <xdr:colOff>104775</xdr:colOff>
      <xdr:row>0</xdr:row>
      <xdr:rowOff>28575</xdr:rowOff>
    </xdr:from>
    <xdr:to>
      <xdr:col>103</xdr:col>
      <xdr:colOff>666750</xdr:colOff>
      <xdr:row>2</xdr:row>
      <xdr:rowOff>73644</xdr:rowOff>
    </xdr:to>
    <xdr:sp macro="" textlink="">
      <xdr:nvSpPr>
        <xdr:cNvPr id="69" name="Espace réservé du texte 5">
          <a:extLst>
            <a:ext uri="{FF2B5EF4-FFF2-40B4-BE49-F238E27FC236}">
              <a16:creationId xmlns:a16="http://schemas.microsoft.com/office/drawing/2014/main" id="{AB26C85A-596A-4F30-8EB7-DC8BA1716C54}"/>
            </a:ext>
          </a:extLst>
        </xdr:cNvPr>
        <xdr:cNvSpPr>
          <a:spLocks noGrp="1"/>
        </xdr:cNvSpPr>
      </xdr:nvSpPr>
      <xdr:spPr>
        <a:xfrm>
          <a:off x="46992540" y="28575"/>
          <a:ext cx="0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101</xdr:col>
      <xdr:colOff>104775</xdr:colOff>
      <xdr:row>0</xdr:row>
      <xdr:rowOff>28575</xdr:rowOff>
    </xdr:from>
    <xdr:to>
      <xdr:col>103</xdr:col>
      <xdr:colOff>666750</xdr:colOff>
      <xdr:row>2</xdr:row>
      <xdr:rowOff>73644</xdr:rowOff>
    </xdr:to>
    <xdr:sp macro="" textlink="">
      <xdr:nvSpPr>
        <xdr:cNvPr id="70" name="Espace réservé du texte 5">
          <a:extLst>
            <a:ext uri="{FF2B5EF4-FFF2-40B4-BE49-F238E27FC236}">
              <a16:creationId xmlns:a16="http://schemas.microsoft.com/office/drawing/2014/main" id="{A54EC3D4-72B5-477D-8451-422A5F68EA0B}"/>
            </a:ext>
          </a:extLst>
        </xdr:cNvPr>
        <xdr:cNvSpPr>
          <a:spLocks noGrp="1"/>
        </xdr:cNvSpPr>
      </xdr:nvSpPr>
      <xdr:spPr>
        <a:xfrm>
          <a:off x="46992540" y="28575"/>
          <a:ext cx="0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101</xdr:col>
      <xdr:colOff>104775</xdr:colOff>
      <xdr:row>0</xdr:row>
      <xdr:rowOff>28575</xdr:rowOff>
    </xdr:from>
    <xdr:to>
      <xdr:col>103</xdr:col>
      <xdr:colOff>666750</xdr:colOff>
      <xdr:row>2</xdr:row>
      <xdr:rowOff>73644</xdr:rowOff>
    </xdr:to>
    <xdr:sp macro="" textlink="">
      <xdr:nvSpPr>
        <xdr:cNvPr id="71" name="Espace réservé du texte 5">
          <a:extLst>
            <a:ext uri="{FF2B5EF4-FFF2-40B4-BE49-F238E27FC236}">
              <a16:creationId xmlns:a16="http://schemas.microsoft.com/office/drawing/2014/main" id="{690D5582-637C-41E8-A8E2-E5B313F73F19}"/>
            </a:ext>
          </a:extLst>
        </xdr:cNvPr>
        <xdr:cNvSpPr>
          <a:spLocks noGrp="1"/>
        </xdr:cNvSpPr>
      </xdr:nvSpPr>
      <xdr:spPr>
        <a:xfrm>
          <a:off x="46992540" y="28575"/>
          <a:ext cx="0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113</xdr:col>
      <xdr:colOff>104775</xdr:colOff>
      <xdr:row>0</xdr:row>
      <xdr:rowOff>28575</xdr:rowOff>
    </xdr:from>
    <xdr:to>
      <xdr:col>115</xdr:col>
      <xdr:colOff>666750</xdr:colOff>
      <xdr:row>2</xdr:row>
      <xdr:rowOff>73644</xdr:rowOff>
    </xdr:to>
    <xdr:sp macro="" textlink="">
      <xdr:nvSpPr>
        <xdr:cNvPr id="72" name="Espace réservé du texte 5">
          <a:extLst>
            <a:ext uri="{FF2B5EF4-FFF2-40B4-BE49-F238E27FC236}">
              <a16:creationId xmlns:a16="http://schemas.microsoft.com/office/drawing/2014/main" id="{46D226D7-DF8C-4039-B914-F04E95D1BCC2}"/>
            </a:ext>
          </a:extLst>
        </xdr:cNvPr>
        <xdr:cNvSpPr>
          <a:spLocks noGrp="1"/>
        </xdr:cNvSpPr>
      </xdr:nvSpPr>
      <xdr:spPr>
        <a:xfrm>
          <a:off x="47739300" y="28575"/>
          <a:ext cx="0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113</xdr:col>
      <xdr:colOff>104775</xdr:colOff>
      <xdr:row>0</xdr:row>
      <xdr:rowOff>28575</xdr:rowOff>
    </xdr:from>
    <xdr:to>
      <xdr:col>115</xdr:col>
      <xdr:colOff>666750</xdr:colOff>
      <xdr:row>2</xdr:row>
      <xdr:rowOff>73644</xdr:rowOff>
    </xdr:to>
    <xdr:sp macro="" textlink="">
      <xdr:nvSpPr>
        <xdr:cNvPr id="73" name="Espace réservé du texte 5">
          <a:extLst>
            <a:ext uri="{FF2B5EF4-FFF2-40B4-BE49-F238E27FC236}">
              <a16:creationId xmlns:a16="http://schemas.microsoft.com/office/drawing/2014/main" id="{506B5B95-7318-4C78-ABFC-116A55DD53E8}"/>
            </a:ext>
          </a:extLst>
        </xdr:cNvPr>
        <xdr:cNvSpPr>
          <a:spLocks noGrp="1"/>
        </xdr:cNvSpPr>
      </xdr:nvSpPr>
      <xdr:spPr>
        <a:xfrm>
          <a:off x="47739300" y="28575"/>
          <a:ext cx="0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113</xdr:col>
      <xdr:colOff>104775</xdr:colOff>
      <xdr:row>0</xdr:row>
      <xdr:rowOff>28575</xdr:rowOff>
    </xdr:from>
    <xdr:to>
      <xdr:col>115</xdr:col>
      <xdr:colOff>666750</xdr:colOff>
      <xdr:row>2</xdr:row>
      <xdr:rowOff>73644</xdr:rowOff>
    </xdr:to>
    <xdr:sp macro="" textlink="">
      <xdr:nvSpPr>
        <xdr:cNvPr id="74" name="Espace réservé du texte 5">
          <a:extLst>
            <a:ext uri="{FF2B5EF4-FFF2-40B4-BE49-F238E27FC236}">
              <a16:creationId xmlns:a16="http://schemas.microsoft.com/office/drawing/2014/main" id="{04D9FB51-5424-49BA-A5EF-22372890A927}"/>
            </a:ext>
          </a:extLst>
        </xdr:cNvPr>
        <xdr:cNvSpPr>
          <a:spLocks noGrp="1"/>
        </xdr:cNvSpPr>
      </xdr:nvSpPr>
      <xdr:spPr>
        <a:xfrm>
          <a:off x="47739300" y="28575"/>
          <a:ext cx="0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113</xdr:col>
      <xdr:colOff>104775</xdr:colOff>
      <xdr:row>0</xdr:row>
      <xdr:rowOff>28575</xdr:rowOff>
    </xdr:from>
    <xdr:to>
      <xdr:col>115</xdr:col>
      <xdr:colOff>666750</xdr:colOff>
      <xdr:row>2</xdr:row>
      <xdr:rowOff>73644</xdr:rowOff>
    </xdr:to>
    <xdr:sp macro="" textlink="">
      <xdr:nvSpPr>
        <xdr:cNvPr id="75" name="Espace réservé du texte 5">
          <a:extLst>
            <a:ext uri="{FF2B5EF4-FFF2-40B4-BE49-F238E27FC236}">
              <a16:creationId xmlns:a16="http://schemas.microsoft.com/office/drawing/2014/main" id="{7A2F3EDA-CE76-4196-AACD-CD9ED1F78E26}"/>
            </a:ext>
          </a:extLst>
        </xdr:cNvPr>
        <xdr:cNvSpPr>
          <a:spLocks noGrp="1"/>
        </xdr:cNvSpPr>
      </xdr:nvSpPr>
      <xdr:spPr>
        <a:xfrm>
          <a:off x="47739300" y="28575"/>
          <a:ext cx="0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113</xdr:col>
      <xdr:colOff>104775</xdr:colOff>
      <xdr:row>0</xdr:row>
      <xdr:rowOff>28575</xdr:rowOff>
    </xdr:from>
    <xdr:to>
      <xdr:col>115</xdr:col>
      <xdr:colOff>666750</xdr:colOff>
      <xdr:row>2</xdr:row>
      <xdr:rowOff>73644</xdr:rowOff>
    </xdr:to>
    <xdr:sp macro="" textlink="">
      <xdr:nvSpPr>
        <xdr:cNvPr id="76" name="Espace réservé du texte 5">
          <a:extLst>
            <a:ext uri="{FF2B5EF4-FFF2-40B4-BE49-F238E27FC236}">
              <a16:creationId xmlns:a16="http://schemas.microsoft.com/office/drawing/2014/main" id="{884E0263-F631-437F-8B71-4183A39801B8}"/>
            </a:ext>
          </a:extLst>
        </xdr:cNvPr>
        <xdr:cNvSpPr>
          <a:spLocks noGrp="1"/>
        </xdr:cNvSpPr>
      </xdr:nvSpPr>
      <xdr:spPr>
        <a:xfrm>
          <a:off x="47739300" y="28575"/>
          <a:ext cx="0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113</xdr:col>
      <xdr:colOff>104775</xdr:colOff>
      <xdr:row>0</xdr:row>
      <xdr:rowOff>28575</xdr:rowOff>
    </xdr:from>
    <xdr:to>
      <xdr:col>115</xdr:col>
      <xdr:colOff>666750</xdr:colOff>
      <xdr:row>2</xdr:row>
      <xdr:rowOff>73644</xdr:rowOff>
    </xdr:to>
    <xdr:sp macro="" textlink="">
      <xdr:nvSpPr>
        <xdr:cNvPr id="77" name="Espace réservé du texte 5">
          <a:extLst>
            <a:ext uri="{FF2B5EF4-FFF2-40B4-BE49-F238E27FC236}">
              <a16:creationId xmlns:a16="http://schemas.microsoft.com/office/drawing/2014/main" id="{8865513B-99E2-4920-82C5-6D97E0F815E8}"/>
            </a:ext>
          </a:extLst>
        </xdr:cNvPr>
        <xdr:cNvSpPr>
          <a:spLocks noGrp="1"/>
        </xdr:cNvSpPr>
      </xdr:nvSpPr>
      <xdr:spPr>
        <a:xfrm>
          <a:off x="47739300" y="28575"/>
          <a:ext cx="0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113</xdr:col>
      <xdr:colOff>104775</xdr:colOff>
      <xdr:row>0</xdr:row>
      <xdr:rowOff>28575</xdr:rowOff>
    </xdr:from>
    <xdr:to>
      <xdr:col>115</xdr:col>
      <xdr:colOff>666750</xdr:colOff>
      <xdr:row>2</xdr:row>
      <xdr:rowOff>73644</xdr:rowOff>
    </xdr:to>
    <xdr:sp macro="" textlink="">
      <xdr:nvSpPr>
        <xdr:cNvPr id="78" name="Espace réservé du texte 5">
          <a:extLst>
            <a:ext uri="{FF2B5EF4-FFF2-40B4-BE49-F238E27FC236}">
              <a16:creationId xmlns:a16="http://schemas.microsoft.com/office/drawing/2014/main" id="{1348D287-3852-4E6D-995F-04B294EE9269}"/>
            </a:ext>
          </a:extLst>
        </xdr:cNvPr>
        <xdr:cNvSpPr>
          <a:spLocks noGrp="1"/>
        </xdr:cNvSpPr>
      </xdr:nvSpPr>
      <xdr:spPr>
        <a:xfrm>
          <a:off x="47739300" y="28575"/>
          <a:ext cx="0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125</xdr:col>
      <xdr:colOff>104775</xdr:colOff>
      <xdr:row>0</xdr:row>
      <xdr:rowOff>28575</xdr:rowOff>
    </xdr:from>
    <xdr:to>
      <xdr:col>127</xdr:col>
      <xdr:colOff>666750</xdr:colOff>
      <xdr:row>2</xdr:row>
      <xdr:rowOff>73644</xdr:rowOff>
    </xdr:to>
    <xdr:sp macro="" textlink="">
      <xdr:nvSpPr>
        <xdr:cNvPr id="79" name="Espace réservé du texte 5">
          <a:extLst>
            <a:ext uri="{FF2B5EF4-FFF2-40B4-BE49-F238E27FC236}">
              <a16:creationId xmlns:a16="http://schemas.microsoft.com/office/drawing/2014/main" id="{4C384086-E643-4391-823E-78EE641FAF85}"/>
            </a:ext>
          </a:extLst>
        </xdr:cNvPr>
        <xdr:cNvSpPr>
          <a:spLocks noGrp="1"/>
        </xdr:cNvSpPr>
      </xdr:nvSpPr>
      <xdr:spPr>
        <a:xfrm>
          <a:off x="48486060" y="28575"/>
          <a:ext cx="0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125</xdr:col>
      <xdr:colOff>104775</xdr:colOff>
      <xdr:row>0</xdr:row>
      <xdr:rowOff>28575</xdr:rowOff>
    </xdr:from>
    <xdr:to>
      <xdr:col>127</xdr:col>
      <xdr:colOff>666750</xdr:colOff>
      <xdr:row>2</xdr:row>
      <xdr:rowOff>73644</xdr:rowOff>
    </xdr:to>
    <xdr:sp macro="" textlink="">
      <xdr:nvSpPr>
        <xdr:cNvPr id="80" name="Espace réservé du texte 5">
          <a:extLst>
            <a:ext uri="{FF2B5EF4-FFF2-40B4-BE49-F238E27FC236}">
              <a16:creationId xmlns:a16="http://schemas.microsoft.com/office/drawing/2014/main" id="{105C22EF-E975-43F8-88BF-59EB0436DD7E}"/>
            </a:ext>
          </a:extLst>
        </xdr:cNvPr>
        <xdr:cNvSpPr>
          <a:spLocks noGrp="1"/>
        </xdr:cNvSpPr>
      </xdr:nvSpPr>
      <xdr:spPr>
        <a:xfrm>
          <a:off x="48486060" y="28575"/>
          <a:ext cx="0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125</xdr:col>
      <xdr:colOff>104775</xdr:colOff>
      <xdr:row>0</xdr:row>
      <xdr:rowOff>28575</xdr:rowOff>
    </xdr:from>
    <xdr:to>
      <xdr:col>127</xdr:col>
      <xdr:colOff>666750</xdr:colOff>
      <xdr:row>2</xdr:row>
      <xdr:rowOff>73644</xdr:rowOff>
    </xdr:to>
    <xdr:sp macro="" textlink="">
      <xdr:nvSpPr>
        <xdr:cNvPr id="81" name="Espace réservé du texte 5">
          <a:extLst>
            <a:ext uri="{FF2B5EF4-FFF2-40B4-BE49-F238E27FC236}">
              <a16:creationId xmlns:a16="http://schemas.microsoft.com/office/drawing/2014/main" id="{7A489B65-40C3-4F0E-B8EB-BAEF8FB5C370}"/>
            </a:ext>
          </a:extLst>
        </xdr:cNvPr>
        <xdr:cNvSpPr>
          <a:spLocks noGrp="1"/>
        </xdr:cNvSpPr>
      </xdr:nvSpPr>
      <xdr:spPr>
        <a:xfrm>
          <a:off x="48486060" y="28575"/>
          <a:ext cx="0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125</xdr:col>
      <xdr:colOff>104775</xdr:colOff>
      <xdr:row>0</xdr:row>
      <xdr:rowOff>28575</xdr:rowOff>
    </xdr:from>
    <xdr:to>
      <xdr:col>127</xdr:col>
      <xdr:colOff>666750</xdr:colOff>
      <xdr:row>2</xdr:row>
      <xdr:rowOff>73644</xdr:rowOff>
    </xdr:to>
    <xdr:sp macro="" textlink="">
      <xdr:nvSpPr>
        <xdr:cNvPr id="82" name="Espace réservé du texte 5">
          <a:extLst>
            <a:ext uri="{FF2B5EF4-FFF2-40B4-BE49-F238E27FC236}">
              <a16:creationId xmlns:a16="http://schemas.microsoft.com/office/drawing/2014/main" id="{DAD0E06B-D923-4FC7-A004-849B7FB963C8}"/>
            </a:ext>
          </a:extLst>
        </xdr:cNvPr>
        <xdr:cNvSpPr>
          <a:spLocks noGrp="1"/>
        </xdr:cNvSpPr>
      </xdr:nvSpPr>
      <xdr:spPr>
        <a:xfrm>
          <a:off x="48486060" y="28575"/>
          <a:ext cx="0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125</xdr:col>
      <xdr:colOff>104775</xdr:colOff>
      <xdr:row>0</xdr:row>
      <xdr:rowOff>28575</xdr:rowOff>
    </xdr:from>
    <xdr:to>
      <xdr:col>127</xdr:col>
      <xdr:colOff>666750</xdr:colOff>
      <xdr:row>2</xdr:row>
      <xdr:rowOff>73644</xdr:rowOff>
    </xdr:to>
    <xdr:sp macro="" textlink="">
      <xdr:nvSpPr>
        <xdr:cNvPr id="83" name="Espace réservé du texte 5">
          <a:extLst>
            <a:ext uri="{FF2B5EF4-FFF2-40B4-BE49-F238E27FC236}">
              <a16:creationId xmlns:a16="http://schemas.microsoft.com/office/drawing/2014/main" id="{C6B055F6-7B89-4C58-B876-3D68FBC147C0}"/>
            </a:ext>
          </a:extLst>
        </xdr:cNvPr>
        <xdr:cNvSpPr>
          <a:spLocks noGrp="1"/>
        </xdr:cNvSpPr>
      </xdr:nvSpPr>
      <xdr:spPr>
        <a:xfrm>
          <a:off x="48486060" y="28575"/>
          <a:ext cx="0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125</xdr:col>
      <xdr:colOff>104775</xdr:colOff>
      <xdr:row>0</xdr:row>
      <xdr:rowOff>28575</xdr:rowOff>
    </xdr:from>
    <xdr:to>
      <xdr:col>127</xdr:col>
      <xdr:colOff>666750</xdr:colOff>
      <xdr:row>2</xdr:row>
      <xdr:rowOff>73644</xdr:rowOff>
    </xdr:to>
    <xdr:sp macro="" textlink="">
      <xdr:nvSpPr>
        <xdr:cNvPr id="84" name="Espace réservé du texte 5">
          <a:extLst>
            <a:ext uri="{FF2B5EF4-FFF2-40B4-BE49-F238E27FC236}">
              <a16:creationId xmlns:a16="http://schemas.microsoft.com/office/drawing/2014/main" id="{B00CD4F1-65AD-4B79-A1C8-DCFF939807F3}"/>
            </a:ext>
          </a:extLst>
        </xdr:cNvPr>
        <xdr:cNvSpPr>
          <a:spLocks noGrp="1"/>
        </xdr:cNvSpPr>
      </xdr:nvSpPr>
      <xdr:spPr>
        <a:xfrm>
          <a:off x="48486060" y="28575"/>
          <a:ext cx="0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125</xdr:col>
      <xdr:colOff>104775</xdr:colOff>
      <xdr:row>0</xdr:row>
      <xdr:rowOff>28575</xdr:rowOff>
    </xdr:from>
    <xdr:to>
      <xdr:col>127</xdr:col>
      <xdr:colOff>666750</xdr:colOff>
      <xdr:row>2</xdr:row>
      <xdr:rowOff>73644</xdr:rowOff>
    </xdr:to>
    <xdr:sp macro="" textlink="">
      <xdr:nvSpPr>
        <xdr:cNvPr id="85" name="Espace réservé du texte 5">
          <a:extLst>
            <a:ext uri="{FF2B5EF4-FFF2-40B4-BE49-F238E27FC236}">
              <a16:creationId xmlns:a16="http://schemas.microsoft.com/office/drawing/2014/main" id="{DFD12E6E-B750-4994-939D-FA835CBEC140}"/>
            </a:ext>
          </a:extLst>
        </xdr:cNvPr>
        <xdr:cNvSpPr>
          <a:spLocks noGrp="1"/>
        </xdr:cNvSpPr>
      </xdr:nvSpPr>
      <xdr:spPr>
        <a:xfrm>
          <a:off x="48486060" y="28575"/>
          <a:ext cx="0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137</xdr:col>
      <xdr:colOff>104775</xdr:colOff>
      <xdr:row>0</xdr:row>
      <xdr:rowOff>28575</xdr:rowOff>
    </xdr:from>
    <xdr:to>
      <xdr:col>139</xdr:col>
      <xdr:colOff>666750</xdr:colOff>
      <xdr:row>2</xdr:row>
      <xdr:rowOff>73644</xdr:rowOff>
    </xdr:to>
    <xdr:sp macro="" textlink="">
      <xdr:nvSpPr>
        <xdr:cNvPr id="86" name="Espace réservé du texte 5">
          <a:extLst>
            <a:ext uri="{FF2B5EF4-FFF2-40B4-BE49-F238E27FC236}">
              <a16:creationId xmlns:a16="http://schemas.microsoft.com/office/drawing/2014/main" id="{9BED58AF-1577-4AC3-A67A-73C85A518414}"/>
            </a:ext>
          </a:extLst>
        </xdr:cNvPr>
        <xdr:cNvSpPr>
          <a:spLocks noGrp="1"/>
        </xdr:cNvSpPr>
      </xdr:nvSpPr>
      <xdr:spPr>
        <a:xfrm>
          <a:off x="49232820" y="28575"/>
          <a:ext cx="0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137</xdr:col>
      <xdr:colOff>104775</xdr:colOff>
      <xdr:row>0</xdr:row>
      <xdr:rowOff>28575</xdr:rowOff>
    </xdr:from>
    <xdr:to>
      <xdr:col>139</xdr:col>
      <xdr:colOff>666750</xdr:colOff>
      <xdr:row>2</xdr:row>
      <xdr:rowOff>73644</xdr:rowOff>
    </xdr:to>
    <xdr:sp macro="" textlink="">
      <xdr:nvSpPr>
        <xdr:cNvPr id="87" name="Espace réservé du texte 5">
          <a:extLst>
            <a:ext uri="{FF2B5EF4-FFF2-40B4-BE49-F238E27FC236}">
              <a16:creationId xmlns:a16="http://schemas.microsoft.com/office/drawing/2014/main" id="{36C8CCD2-5DF2-4D5C-8E5F-CCE71E6E653E}"/>
            </a:ext>
          </a:extLst>
        </xdr:cNvPr>
        <xdr:cNvSpPr>
          <a:spLocks noGrp="1"/>
        </xdr:cNvSpPr>
      </xdr:nvSpPr>
      <xdr:spPr>
        <a:xfrm>
          <a:off x="49232820" y="28575"/>
          <a:ext cx="0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137</xdr:col>
      <xdr:colOff>104775</xdr:colOff>
      <xdr:row>0</xdr:row>
      <xdr:rowOff>28575</xdr:rowOff>
    </xdr:from>
    <xdr:to>
      <xdr:col>139</xdr:col>
      <xdr:colOff>666750</xdr:colOff>
      <xdr:row>2</xdr:row>
      <xdr:rowOff>73644</xdr:rowOff>
    </xdr:to>
    <xdr:sp macro="" textlink="">
      <xdr:nvSpPr>
        <xdr:cNvPr id="88" name="Espace réservé du texte 5">
          <a:extLst>
            <a:ext uri="{FF2B5EF4-FFF2-40B4-BE49-F238E27FC236}">
              <a16:creationId xmlns:a16="http://schemas.microsoft.com/office/drawing/2014/main" id="{77B942C5-F17B-4CF1-AE1E-6AD568397CA4}"/>
            </a:ext>
          </a:extLst>
        </xdr:cNvPr>
        <xdr:cNvSpPr>
          <a:spLocks noGrp="1"/>
        </xdr:cNvSpPr>
      </xdr:nvSpPr>
      <xdr:spPr>
        <a:xfrm>
          <a:off x="49232820" y="28575"/>
          <a:ext cx="0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137</xdr:col>
      <xdr:colOff>104775</xdr:colOff>
      <xdr:row>0</xdr:row>
      <xdr:rowOff>28575</xdr:rowOff>
    </xdr:from>
    <xdr:to>
      <xdr:col>139</xdr:col>
      <xdr:colOff>666750</xdr:colOff>
      <xdr:row>2</xdr:row>
      <xdr:rowOff>73644</xdr:rowOff>
    </xdr:to>
    <xdr:sp macro="" textlink="">
      <xdr:nvSpPr>
        <xdr:cNvPr id="89" name="Espace réservé du texte 5">
          <a:extLst>
            <a:ext uri="{FF2B5EF4-FFF2-40B4-BE49-F238E27FC236}">
              <a16:creationId xmlns:a16="http://schemas.microsoft.com/office/drawing/2014/main" id="{7117576E-6A4C-4369-924E-4F34F1817D51}"/>
            </a:ext>
          </a:extLst>
        </xdr:cNvPr>
        <xdr:cNvSpPr>
          <a:spLocks noGrp="1"/>
        </xdr:cNvSpPr>
      </xdr:nvSpPr>
      <xdr:spPr>
        <a:xfrm>
          <a:off x="49232820" y="28575"/>
          <a:ext cx="0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137</xdr:col>
      <xdr:colOff>104775</xdr:colOff>
      <xdr:row>0</xdr:row>
      <xdr:rowOff>28575</xdr:rowOff>
    </xdr:from>
    <xdr:to>
      <xdr:col>139</xdr:col>
      <xdr:colOff>666750</xdr:colOff>
      <xdr:row>2</xdr:row>
      <xdr:rowOff>73644</xdr:rowOff>
    </xdr:to>
    <xdr:sp macro="" textlink="">
      <xdr:nvSpPr>
        <xdr:cNvPr id="90" name="Espace réservé du texte 5">
          <a:extLst>
            <a:ext uri="{FF2B5EF4-FFF2-40B4-BE49-F238E27FC236}">
              <a16:creationId xmlns:a16="http://schemas.microsoft.com/office/drawing/2014/main" id="{0A48AAC6-3031-4AFD-8081-DC5F7DE1C18D}"/>
            </a:ext>
          </a:extLst>
        </xdr:cNvPr>
        <xdr:cNvSpPr>
          <a:spLocks noGrp="1"/>
        </xdr:cNvSpPr>
      </xdr:nvSpPr>
      <xdr:spPr>
        <a:xfrm>
          <a:off x="49232820" y="28575"/>
          <a:ext cx="0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137</xdr:col>
      <xdr:colOff>104775</xdr:colOff>
      <xdr:row>0</xdr:row>
      <xdr:rowOff>28575</xdr:rowOff>
    </xdr:from>
    <xdr:to>
      <xdr:col>139</xdr:col>
      <xdr:colOff>666750</xdr:colOff>
      <xdr:row>2</xdr:row>
      <xdr:rowOff>73644</xdr:rowOff>
    </xdr:to>
    <xdr:sp macro="" textlink="">
      <xdr:nvSpPr>
        <xdr:cNvPr id="91" name="Espace réservé du texte 5">
          <a:extLst>
            <a:ext uri="{FF2B5EF4-FFF2-40B4-BE49-F238E27FC236}">
              <a16:creationId xmlns:a16="http://schemas.microsoft.com/office/drawing/2014/main" id="{3762F720-986D-4105-9F30-212927975A00}"/>
            </a:ext>
          </a:extLst>
        </xdr:cNvPr>
        <xdr:cNvSpPr>
          <a:spLocks noGrp="1"/>
        </xdr:cNvSpPr>
      </xdr:nvSpPr>
      <xdr:spPr>
        <a:xfrm>
          <a:off x="49232820" y="28575"/>
          <a:ext cx="0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137</xdr:col>
      <xdr:colOff>104775</xdr:colOff>
      <xdr:row>0</xdr:row>
      <xdr:rowOff>28575</xdr:rowOff>
    </xdr:from>
    <xdr:to>
      <xdr:col>139</xdr:col>
      <xdr:colOff>666750</xdr:colOff>
      <xdr:row>2</xdr:row>
      <xdr:rowOff>73644</xdr:rowOff>
    </xdr:to>
    <xdr:sp macro="" textlink="">
      <xdr:nvSpPr>
        <xdr:cNvPr id="92" name="Espace réservé du texte 5">
          <a:extLst>
            <a:ext uri="{FF2B5EF4-FFF2-40B4-BE49-F238E27FC236}">
              <a16:creationId xmlns:a16="http://schemas.microsoft.com/office/drawing/2014/main" id="{D701F3A8-3325-4F14-B416-FFFC37705592}"/>
            </a:ext>
          </a:extLst>
        </xdr:cNvPr>
        <xdr:cNvSpPr>
          <a:spLocks noGrp="1"/>
        </xdr:cNvSpPr>
      </xdr:nvSpPr>
      <xdr:spPr>
        <a:xfrm>
          <a:off x="49232820" y="28575"/>
          <a:ext cx="0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5</xdr:col>
      <xdr:colOff>104775</xdr:colOff>
      <xdr:row>0</xdr:row>
      <xdr:rowOff>28575</xdr:rowOff>
    </xdr:from>
    <xdr:to>
      <xdr:col>7</xdr:col>
      <xdr:colOff>666750</xdr:colOff>
      <xdr:row>2</xdr:row>
      <xdr:rowOff>73644</xdr:rowOff>
    </xdr:to>
    <xdr:sp macro="" textlink="">
      <xdr:nvSpPr>
        <xdr:cNvPr id="93" name="Espace réservé du texte 5">
          <a:extLst>
            <a:ext uri="{FF2B5EF4-FFF2-40B4-BE49-F238E27FC236}">
              <a16:creationId xmlns:a16="http://schemas.microsoft.com/office/drawing/2014/main" id="{E7242CBD-9D32-4702-BC61-3E956854CB22}"/>
            </a:ext>
          </a:extLst>
        </xdr:cNvPr>
        <xdr:cNvSpPr>
          <a:spLocks noGrp="1"/>
        </xdr:cNvSpPr>
      </xdr:nvSpPr>
      <xdr:spPr>
        <a:xfrm>
          <a:off x="3869055" y="28575"/>
          <a:ext cx="2466975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149</xdr:col>
      <xdr:colOff>104775</xdr:colOff>
      <xdr:row>0</xdr:row>
      <xdr:rowOff>28575</xdr:rowOff>
    </xdr:from>
    <xdr:to>
      <xdr:col>151</xdr:col>
      <xdr:colOff>666750</xdr:colOff>
      <xdr:row>2</xdr:row>
      <xdr:rowOff>73644</xdr:rowOff>
    </xdr:to>
    <xdr:sp macro="" textlink="">
      <xdr:nvSpPr>
        <xdr:cNvPr id="94" name="Espace réservé du texte 5">
          <a:extLst>
            <a:ext uri="{FF2B5EF4-FFF2-40B4-BE49-F238E27FC236}">
              <a16:creationId xmlns:a16="http://schemas.microsoft.com/office/drawing/2014/main" id="{652CF073-5B6F-444B-9C6A-B480AC842D5E}"/>
            </a:ext>
          </a:extLst>
        </xdr:cNvPr>
        <xdr:cNvSpPr>
          <a:spLocks noGrp="1"/>
        </xdr:cNvSpPr>
      </xdr:nvSpPr>
      <xdr:spPr>
        <a:xfrm>
          <a:off x="53254275" y="28575"/>
          <a:ext cx="2604135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5</xdr:col>
      <xdr:colOff>104775</xdr:colOff>
      <xdr:row>0</xdr:row>
      <xdr:rowOff>28575</xdr:rowOff>
    </xdr:from>
    <xdr:to>
      <xdr:col>7</xdr:col>
      <xdr:colOff>666750</xdr:colOff>
      <xdr:row>2</xdr:row>
      <xdr:rowOff>73644</xdr:rowOff>
    </xdr:to>
    <xdr:sp macro="" textlink="">
      <xdr:nvSpPr>
        <xdr:cNvPr id="95" name="Espace réservé du texte 5">
          <a:extLst>
            <a:ext uri="{FF2B5EF4-FFF2-40B4-BE49-F238E27FC236}">
              <a16:creationId xmlns:a16="http://schemas.microsoft.com/office/drawing/2014/main" id="{BA486FA0-5DAD-4E83-83F7-B16FCBEE9B89}"/>
            </a:ext>
          </a:extLst>
        </xdr:cNvPr>
        <xdr:cNvSpPr>
          <a:spLocks noGrp="1"/>
        </xdr:cNvSpPr>
      </xdr:nvSpPr>
      <xdr:spPr>
        <a:xfrm>
          <a:off x="3869055" y="28575"/>
          <a:ext cx="2466975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149</xdr:col>
      <xdr:colOff>104775</xdr:colOff>
      <xdr:row>0</xdr:row>
      <xdr:rowOff>28575</xdr:rowOff>
    </xdr:from>
    <xdr:to>
      <xdr:col>151</xdr:col>
      <xdr:colOff>666750</xdr:colOff>
      <xdr:row>2</xdr:row>
      <xdr:rowOff>73644</xdr:rowOff>
    </xdr:to>
    <xdr:sp macro="" textlink="">
      <xdr:nvSpPr>
        <xdr:cNvPr id="96" name="Espace réservé du texte 5">
          <a:extLst>
            <a:ext uri="{FF2B5EF4-FFF2-40B4-BE49-F238E27FC236}">
              <a16:creationId xmlns:a16="http://schemas.microsoft.com/office/drawing/2014/main" id="{99217113-753B-4601-93C7-759E120EB7E1}"/>
            </a:ext>
          </a:extLst>
        </xdr:cNvPr>
        <xdr:cNvSpPr>
          <a:spLocks noGrp="1"/>
        </xdr:cNvSpPr>
      </xdr:nvSpPr>
      <xdr:spPr>
        <a:xfrm>
          <a:off x="53254275" y="28575"/>
          <a:ext cx="2604135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17</xdr:col>
      <xdr:colOff>104775</xdr:colOff>
      <xdr:row>0</xdr:row>
      <xdr:rowOff>28575</xdr:rowOff>
    </xdr:from>
    <xdr:to>
      <xdr:col>19</xdr:col>
      <xdr:colOff>666750</xdr:colOff>
      <xdr:row>2</xdr:row>
      <xdr:rowOff>73644</xdr:rowOff>
    </xdr:to>
    <xdr:sp macro="" textlink="">
      <xdr:nvSpPr>
        <xdr:cNvPr id="97" name="Espace réservé du texte 5">
          <a:extLst>
            <a:ext uri="{FF2B5EF4-FFF2-40B4-BE49-F238E27FC236}">
              <a16:creationId xmlns:a16="http://schemas.microsoft.com/office/drawing/2014/main" id="{3358B2FA-BDAC-4A03-845B-ECE6970616E6}"/>
            </a:ext>
          </a:extLst>
        </xdr:cNvPr>
        <xdr:cNvSpPr>
          <a:spLocks noGrp="1"/>
        </xdr:cNvSpPr>
      </xdr:nvSpPr>
      <xdr:spPr>
        <a:xfrm>
          <a:off x="13462635" y="28575"/>
          <a:ext cx="2451735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17</xdr:col>
      <xdr:colOff>104775</xdr:colOff>
      <xdr:row>0</xdr:row>
      <xdr:rowOff>28575</xdr:rowOff>
    </xdr:from>
    <xdr:to>
      <xdr:col>19</xdr:col>
      <xdr:colOff>666750</xdr:colOff>
      <xdr:row>2</xdr:row>
      <xdr:rowOff>73644</xdr:rowOff>
    </xdr:to>
    <xdr:sp macro="" textlink="">
      <xdr:nvSpPr>
        <xdr:cNvPr id="98" name="Espace réservé du texte 5">
          <a:extLst>
            <a:ext uri="{FF2B5EF4-FFF2-40B4-BE49-F238E27FC236}">
              <a16:creationId xmlns:a16="http://schemas.microsoft.com/office/drawing/2014/main" id="{6E027339-8C58-40EA-8C5B-6D07BA5E3556}"/>
            </a:ext>
          </a:extLst>
        </xdr:cNvPr>
        <xdr:cNvSpPr>
          <a:spLocks noGrp="1"/>
        </xdr:cNvSpPr>
      </xdr:nvSpPr>
      <xdr:spPr>
        <a:xfrm>
          <a:off x="13462635" y="28575"/>
          <a:ext cx="2451735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29</xdr:col>
      <xdr:colOff>104775</xdr:colOff>
      <xdr:row>0</xdr:row>
      <xdr:rowOff>28575</xdr:rowOff>
    </xdr:from>
    <xdr:to>
      <xdr:col>31</xdr:col>
      <xdr:colOff>666750</xdr:colOff>
      <xdr:row>2</xdr:row>
      <xdr:rowOff>73644</xdr:rowOff>
    </xdr:to>
    <xdr:sp macro="" textlink="">
      <xdr:nvSpPr>
        <xdr:cNvPr id="99" name="Espace réservé du texte 5">
          <a:extLst>
            <a:ext uri="{FF2B5EF4-FFF2-40B4-BE49-F238E27FC236}">
              <a16:creationId xmlns:a16="http://schemas.microsoft.com/office/drawing/2014/main" id="{6D81009B-59A1-4C98-9A2C-4BB1E032A7C8}"/>
            </a:ext>
          </a:extLst>
        </xdr:cNvPr>
        <xdr:cNvSpPr>
          <a:spLocks noGrp="1"/>
        </xdr:cNvSpPr>
      </xdr:nvSpPr>
      <xdr:spPr>
        <a:xfrm>
          <a:off x="22621875" y="28575"/>
          <a:ext cx="2451735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29</xdr:col>
      <xdr:colOff>104775</xdr:colOff>
      <xdr:row>0</xdr:row>
      <xdr:rowOff>28575</xdr:rowOff>
    </xdr:from>
    <xdr:to>
      <xdr:col>31</xdr:col>
      <xdr:colOff>666750</xdr:colOff>
      <xdr:row>2</xdr:row>
      <xdr:rowOff>73644</xdr:rowOff>
    </xdr:to>
    <xdr:sp macro="" textlink="">
      <xdr:nvSpPr>
        <xdr:cNvPr id="100" name="Espace réservé du texte 5">
          <a:extLst>
            <a:ext uri="{FF2B5EF4-FFF2-40B4-BE49-F238E27FC236}">
              <a16:creationId xmlns:a16="http://schemas.microsoft.com/office/drawing/2014/main" id="{ECC88174-33C8-4B24-876B-FC8DA1C12C07}"/>
            </a:ext>
          </a:extLst>
        </xdr:cNvPr>
        <xdr:cNvSpPr>
          <a:spLocks noGrp="1"/>
        </xdr:cNvSpPr>
      </xdr:nvSpPr>
      <xdr:spPr>
        <a:xfrm>
          <a:off x="22621875" y="28575"/>
          <a:ext cx="2451735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41</xdr:col>
      <xdr:colOff>104775</xdr:colOff>
      <xdr:row>0</xdr:row>
      <xdr:rowOff>28575</xdr:rowOff>
    </xdr:from>
    <xdr:to>
      <xdr:col>43</xdr:col>
      <xdr:colOff>666750</xdr:colOff>
      <xdr:row>2</xdr:row>
      <xdr:rowOff>73644</xdr:rowOff>
    </xdr:to>
    <xdr:sp macro="" textlink="">
      <xdr:nvSpPr>
        <xdr:cNvPr id="101" name="Espace réservé du texte 5">
          <a:extLst>
            <a:ext uri="{FF2B5EF4-FFF2-40B4-BE49-F238E27FC236}">
              <a16:creationId xmlns:a16="http://schemas.microsoft.com/office/drawing/2014/main" id="{CEA23228-B6AF-4FF9-9ADF-B61326C86BA8}"/>
            </a:ext>
          </a:extLst>
        </xdr:cNvPr>
        <xdr:cNvSpPr>
          <a:spLocks noGrp="1"/>
        </xdr:cNvSpPr>
      </xdr:nvSpPr>
      <xdr:spPr>
        <a:xfrm>
          <a:off x="31735395" y="28575"/>
          <a:ext cx="2451735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41</xdr:col>
      <xdr:colOff>104775</xdr:colOff>
      <xdr:row>0</xdr:row>
      <xdr:rowOff>28575</xdr:rowOff>
    </xdr:from>
    <xdr:to>
      <xdr:col>43</xdr:col>
      <xdr:colOff>666750</xdr:colOff>
      <xdr:row>2</xdr:row>
      <xdr:rowOff>73644</xdr:rowOff>
    </xdr:to>
    <xdr:sp macro="" textlink="">
      <xdr:nvSpPr>
        <xdr:cNvPr id="102" name="Espace réservé du texte 5">
          <a:extLst>
            <a:ext uri="{FF2B5EF4-FFF2-40B4-BE49-F238E27FC236}">
              <a16:creationId xmlns:a16="http://schemas.microsoft.com/office/drawing/2014/main" id="{3AC53D34-2EF1-42CC-90F6-DF7ED521429D}"/>
            </a:ext>
          </a:extLst>
        </xdr:cNvPr>
        <xdr:cNvSpPr>
          <a:spLocks noGrp="1"/>
        </xdr:cNvSpPr>
      </xdr:nvSpPr>
      <xdr:spPr>
        <a:xfrm>
          <a:off x="31735395" y="28575"/>
          <a:ext cx="2451735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53</xdr:col>
      <xdr:colOff>104775</xdr:colOff>
      <xdr:row>0</xdr:row>
      <xdr:rowOff>28575</xdr:rowOff>
    </xdr:from>
    <xdr:to>
      <xdr:col>55</xdr:col>
      <xdr:colOff>666750</xdr:colOff>
      <xdr:row>2</xdr:row>
      <xdr:rowOff>73644</xdr:rowOff>
    </xdr:to>
    <xdr:sp macro="" textlink="">
      <xdr:nvSpPr>
        <xdr:cNvPr id="103" name="Espace réservé du texte 5">
          <a:extLst>
            <a:ext uri="{FF2B5EF4-FFF2-40B4-BE49-F238E27FC236}">
              <a16:creationId xmlns:a16="http://schemas.microsoft.com/office/drawing/2014/main" id="{E4DEDCC1-3C16-4ADA-AC1A-2F8830D44FE8}"/>
            </a:ext>
          </a:extLst>
        </xdr:cNvPr>
        <xdr:cNvSpPr>
          <a:spLocks noGrp="1"/>
        </xdr:cNvSpPr>
      </xdr:nvSpPr>
      <xdr:spPr>
        <a:xfrm>
          <a:off x="39919275" y="28575"/>
          <a:ext cx="1857375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53</xdr:col>
      <xdr:colOff>104775</xdr:colOff>
      <xdr:row>0</xdr:row>
      <xdr:rowOff>28575</xdr:rowOff>
    </xdr:from>
    <xdr:to>
      <xdr:col>55</xdr:col>
      <xdr:colOff>666750</xdr:colOff>
      <xdr:row>2</xdr:row>
      <xdr:rowOff>73644</xdr:rowOff>
    </xdr:to>
    <xdr:sp macro="" textlink="">
      <xdr:nvSpPr>
        <xdr:cNvPr id="104" name="Espace réservé du texte 5">
          <a:extLst>
            <a:ext uri="{FF2B5EF4-FFF2-40B4-BE49-F238E27FC236}">
              <a16:creationId xmlns:a16="http://schemas.microsoft.com/office/drawing/2014/main" id="{F19FF78A-2016-4068-A1AD-228D0F733B86}"/>
            </a:ext>
          </a:extLst>
        </xdr:cNvPr>
        <xdr:cNvSpPr>
          <a:spLocks noGrp="1"/>
        </xdr:cNvSpPr>
      </xdr:nvSpPr>
      <xdr:spPr>
        <a:xfrm>
          <a:off x="39919275" y="28575"/>
          <a:ext cx="1857375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65</xdr:col>
      <xdr:colOff>104775</xdr:colOff>
      <xdr:row>0</xdr:row>
      <xdr:rowOff>28575</xdr:rowOff>
    </xdr:from>
    <xdr:to>
      <xdr:col>67</xdr:col>
      <xdr:colOff>666750</xdr:colOff>
      <xdr:row>2</xdr:row>
      <xdr:rowOff>73644</xdr:rowOff>
    </xdr:to>
    <xdr:sp macro="" textlink="">
      <xdr:nvSpPr>
        <xdr:cNvPr id="105" name="Espace réservé du texte 5">
          <a:extLst>
            <a:ext uri="{FF2B5EF4-FFF2-40B4-BE49-F238E27FC236}">
              <a16:creationId xmlns:a16="http://schemas.microsoft.com/office/drawing/2014/main" id="{68E02F6C-25A9-4803-96A4-6D0F1AD987A4}"/>
            </a:ext>
          </a:extLst>
        </xdr:cNvPr>
        <xdr:cNvSpPr>
          <a:spLocks noGrp="1"/>
        </xdr:cNvSpPr>
      </xdr:nvSpPr>
      <xdr:spPr>
        <a:xfrm>
          <a:off x="44752260" y="28575"/>
          <a:ext cx="0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65</xdr:col>
      <xdr:colOff>104775</xdr:colOff>
      <xdr:row>0</xdr:row>
      <xdr:rowOff>28575</xdr:rowOff>
    </xdr:from>
    <xdr:to>
      <xdr:col>67</xdr:col>
      <xdr:colOff>666750</xdr:colOff>
      <xdr:row>2</xdr:row>
      <xdr:rowOff>73644</xdr:rowOff>
    </xdr:to>
    <xdr:sp macro="" textlink="">
      <xdr:nvSpPr>
        <xdr:cNvPr id="106" name="Espace réservé du texte 5">
          <a:extLst>
            <a:ext uri="{FF2B5EF4-FFF2-40B4-BE49-F238E27FC236}">
              <a16:creationId xmlns:a16="http://schemas.microsoft.com/office/drawing/2014/main" id="{442F8C94-FDF8-43A9-AA29-16A97447A65A}"/>
            </a:ext>
          </a:extLst>
        </xdr:cNvPr>
        <xdr:cNvSpPr>
          <a:spLocks noGrp="1"/>
        </xdr:cNvSpPr>
      </xdr:nvSpPr>
      <xdr:spPr>
        <a:xfrm>
          <a:off x="44752260" y="28575"/>
          <a:ext cx="0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77</xdr:col>
      <xdr:colOff>104775</xdr:colOff>
      <xdr:row>0</xdr:row>
      <xdr:rowOff>28575</xdr:rowOff>
    </xdr:from>
    <xdr:to>
      <xdr:col>79</xdr:col>
      <xdr:colOff>666750</xdr:colOff>
      <xdr:row>2</xdr:row>
      <xdr:rowOff>73644</xdr:rowOff>
    </xdr:to>
    <xdr:sp macro="" textlink="">
      <xdr:nvSpPr>
        <xdr:cNvPr id="107" name="Espace réservé du texte 5">
          <a:extLst>
            <a:ext uri="{FF2B5EF4-FFF2-40B4-BE49-F238E27FC236}">
              <a16:creationId xmlns:a16="http://schemas.microsoft.com/office/drawing/2014/main" id="{CE5E0E28-0714-49CE-B029-330C5D298948}"/>
            </a:ext>
          </a:extLst>
        </xdr:cNvPr>
        <xdr:cNvSpPr>
          <a:spLocks noGrp="1"/>
        </xdr:cNvSpPr>
      </xdr:nvSpPr>
      <xdr:spPr>
        <a:xfrm>
          <a:off x="45499020" y="28575"/>
          <a:ext cx="0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77</xdr:col>
      <xdr:colOff>104775</xdr:colOff>
      <xdr:row>0</xdr:row>
      <xdr:rowOff>28575</xdr:rowOff>
    </xdr:from>
    <xdr:to>
      <xdr:col>79</xdr:col>
      <xdr:colOff>666750</xdr:colOff>
      <xdr:row>2</xdr:row>
      <xdr:rowOff>73644</xdr:rowOff>
    </xdr:to>
    <xdr:sp macro="" textlink="">
      <xdr:nvSpPr>
        <xdr:cNvPr id="108" name="Espace réservé du texte 5">
          <a:extLst>
            <a:ext uri="{FF2B5EF4-FFF2-40B4-BE49-F238E27FC236}">
              <a16:creationId xmlns:a16="http://schemas.microsoft.com/office/drawing/2014/main" id="{BE4AA1E1-4E0C-4E47-9781-D1E765F67338}"/>
            </a:ext>
          </a:extLst>
        </xdr:cNvPr>
        <xdr:cNvSpPr>
          <a:spLocks noGrp="1"/>
        </xdr:cNvSpPr>
      </xdr:nvSpPr>
      <xdr:spPr>
        <a:xfrm>
          <a:off x="45499020" y="28575"/>
          <a:ext cx="0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89</xdr:col>
      <xdr:colOff>104775</xdr:colOff>
      <xdr:row>0</xdr:row>
      <xdr:rowOff>28575</xdr:rowOff>
    </xdr:from>
    <xdr:to>
      <xdr:col>91</xdr:col>
      <xdr:colOff>666750</xdr:colOff>
      <xdr:row>2</xdr:row>
      <xdr:rowOff>73644</xdr:rowOff>
    </xdr:to>
    <xdr:sp macro="" textlink="">
      <xdr:nvSpPr>
        <xdr:cNvPr id="109" name="Espace réservé du texte 5">
          <a:extLst>
            <a:ext uri="{FF2B5EF4-FFF2-40B4-BE49-F238E27FC236}">
              <a16:creationId xmlns:a16="http://schemas.microsoft.com/office/drawing/2014/main" id="{94D47066-1468-4D15-9637-57D712591B02}"/>
            </a:ext>
          </a:extLst>
        </xdr:cNvPr>
        <xdr:cNvSpPr>
          <a:spLocks noGrp="1"/>
        </xdr:cNvSpPr>
      </xdr:nvSpPr>
      <xdr:spPr>
        <a:xfrm>
          <a:off x="46245780" y="28575"/>
          <a:ext cx="0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89</xdr:col>
      <xdr:colOff>104775</xdr:colOff>
      <xdr:row>0</xdr:row>
      <xdr:rowOff>28575</xdr:rowOff>
    </xdr:from>
    <xdr:to>
      <xdr:col>91</xdr:col>
      <xdr:colOff>666750</xdr:colOff>
      <xdr:row>2</xdr:row>
      <xdr:rowOff>73644</xdr:rowOff>
    </xdr:to>
    <xdr:sp macro="" textlink="">
      <xdr:nvSpPr>
        <xdr:cNvPr id="110" name="Espace réservé du texte 5">
          <a:extLst>
            <a:ext uri="{FF2B5EF4-FFF2-40B4-BE49-F238E27FC236}">
              <a16:creationId xmlns:a16="http://schemas.microsoft.com/office/drawing/2014/main" id="{031A72D4-801D-439C-AEAD-A195D9B63321}"/>
            </a:ext>
          </a:extLst>
        </xdr:cNvPr>
        <xdr:cNvSpPr>
          <a:spLocks noGrp="1"/>
        </xdr:cNvSpPr>
      </xdr:nvSpPr>
      <xdr:spPr>
        <a:xfrm>
          <a:off x="46245780" y="28575"/>
          <a:ext cx="0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101</xdr:col>
      <xdr:colOff>104775</xdr:colOff>
      <xdr:row>0</xdr:row>
      <xdr:rowOff>28575</xdr:rowOff>
    </xdr:from>
    <xdr:to>
      <xdr:col>103</xdr:col>
      <xdr:colOff>666750</xdr:colOff>
      <xdr:row>2</xdr:row>
      <xdr:rowOff>73644</xdr:rowOff>
    </xdr:to>
    <xdr:sp macro="" textlink="">
      <xdr:nvSpPr>
        <xdr:cNvPr id="111" name="Espace réservé du texte 5">
          <a:extLst>
            <a:ext uri="{FF2B5EF4-FFF2-40B4-BE49-F238E27FC236}">
              <a16:creationId xmlns:a16="http://schemas.microsoft.com/office/drawing/2014/main" id="{7EF5B5A4-9E5C-4FB8-AC52-8E8D5B294E3D}"/>
            </a:ext>
          </a:extLst>
        </xdr:cNvPr>
        <xdr:cNvSpPr>
          <a:spLocks noGrp="1"/>
        </xdr:cNvSpPr>
      </xdr:nvSpPr>
      <xdr:spPr>
        <a:xfrm>
          <a:off x="46992540" y="28575"/>
          <a:ext cx="0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101</xdr:col>
      <xdr:colOff>104775</xdr:colOff>
      <xdr:row>0</xdr:row>
      <xdr:rowOff>28575</xdr:rowOff>
    </xdr:from>
    <xdr:to>
      <xdr:col>103</xdr:col>
      <xdr:colOff>666750</xdr:colOff>
      <xdr:row>2</xdr:row>
      <xdr:rowOff>73644</xdr:rowOff>
    </xdr:to>
    <xdr:sp macro="" textlink="">
      <xdr:nvSpPr>
        <xdr:cNvPr id="112" name="Espace réservé du texte 5">
          <a:extLst>
            <a:ext uri="{FF2B5EF4-FFF2-40B4-BE49-F238E27FC236}">
              <a16:creationId xmlns:a16="http://schemas.microsoft.com/office/drawing/2014/main" id="{361FBC39-8CC9-42F1-BEA3-FFA2A2ADF231}"/>
            </a:ext>
          </a:extLst>
        </xdr:cNvPr>
        <xdr:cNvSpPr>
          <a:spLocks noGrp="1"/>
        </xdr:cNvSpPr>
      </xdr:nvSpPr>
      <xdr:spPr>
        <a:xfrm>
          <a:off x="46992540" y="28575"/>
          <a:ext cx="0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113</xdr:col>
      <xdr:colOff>104775</xdr:colOff>
      <xdr:row>0</xdr:row>
      <xdr:rowOff>28575</xdr:rowOff>
    </xdr:from>
    <xdr:to>
      <xdr:col>115</xdr:col>
      <xdr:colOff>666750</xdr:colOff>
      <xdr:row>2</xdr:row>
      <xdr:rowOff>73644</xdr:rowOff>
    </xdr:to>
    <xdr:sp macro="" textlink="">
      <xdr:nvSpPr>
        <xdr:cNvPr id="113" name="Espace réservé du texte 5">
          <a:extLst>
            <a:ext uri="{FF2B5EF4-FFF2-40B4-BE49-F238E27FC236}">
              <a16:creationId xmlns:a16="http://schemas.microsoft.com/office/drawing/2014/main" id="{B336883D-5289-4F0E-A8F4-BD7222D8E1ED}"/>
            </a:ext>
          </a:extLst>
        </xdr:cNvPr>
        <xdr:cNvSpPr>
          <a:spLocks noGrp="1"/>
        </xdr:cNvSpPr>
      </xdr:nvSpPr>
      <xdr:spPr>
        <a:xfrm>
          <a:off x="47739300" y="28575"/>
          <a:ext cx="0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113</xdr:col>
      <xdr:colOff>104775</xdr:colOff>
      <xdr:row>0</xdr:row>
      <xdr:rowOff>28575</xdr:rowOff>
    </xdr:from>
    <xdr:to>
      <xdr:col>115</xdr:col>
      <xdr:colOff>666750</xdr:colOff>
      <xdr:row>2</xdr:row>
      <xdr:rowOff>73644</xdr:rowOff>
    </xdr:to>
    <xdr:sp macro="" textlink="">
      <xdr:nvSpPr>
        <xdr:cNvPr id="114" name="Espace réservé du texte 5">
          <a:extLst>
            <a:ext uri="{FF2B5EF4-FFF2-40B4-BE49-F238E27FC236}">
              <a16:creationId xmlns:a16="http://schemas.microsoft.com/office/drawing/2014/main" id="{D85D8029-D815-40B2-A1F2-F33A8428DA3C}"/>
            </a:ext>
          </a:extLst>
        </xdr:cNvPr>
        <xdr:cNvSpPr>
          <a:spLocks noGrp="1"/>
        </xdr:cNvSpPr>
      </xdr:nvSpPr>
      <xdr:spPr>
        <a:xfrm>
          <a:off x="47739300" y="28575"/>
          <a:ext cx="0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125</xdr:col>
      <xdr:colOff>104775</xdr:colOff>
      <xdr:row>0</xdr:row>
      <xdr:rowOff>28575</xdr:rowOff>
    </xdr:from>
    <xdr:to>
      <xdr:col>127</xdr:col>
      <xdr:colOff>666750</xdr:colOff>
      <xdr:row>2</xdr:row>
      <xdr:rowOff>73644</xdr:rowOff>
    </xdr:to>
    <xdr:sp macro="" textlink="">
      <xdr:nvSpPr>
        <xdr:cNvPr id="115" name="Espace réservé du texte 5">
          <a:extLst>
            <a:ext uri="{FF2B5EF4-FFF2-40B4-BE49-F238E27FC236}">
              <a16:creationId xmlns:a16="http://schemas.microsoft.com/office/drawing/2014/main" id="{C3F476D3-4723-4D50-B967-CCBBE66A5A26}"/>
            </a:ext>
          </a:extLst>
        </xdr:cNvPr>
        <xdr:cNvSpPr>
          <a:spLocks noGrp="1"/>
        </xdr:cNvSpPr>
      </xdr:nvSpPr>
      <xdr:spPr>
        <a:xfrm>
          <a:off x="48486060" y="28575"/>
          <a:ext cx="0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125</xdr:col>
      <xdr:colOff>104775</xdr:colOff>
      <xdr:row>0</xdr:row>
      <xdr:rowOff>28575</xdr:rowOff>
    </xdr:from>
    <xdr:to>
      <xdr:col>127</xdr:col>
      <xdr:colOff>666750</xdr:colOff>
      <xdr:row>2</xdr:row>
      <xdr:rowOff>73644</xdr:rowOff>
    </xdr:to>
    <xdr:sp macro="" textlink="">
      <xdr:nvSpPr>
        <xdr:cNvPr id="116" name="Espace réservé du texte 5">
          <a:extLst>
            <a:ext uri="{FF2B5EF4-FFF2-40B4-BE49-F238E27FC236}">
              <a16:creationId xmlns:a16="http://schemas.microsoft.com/office/drawing/2014/main" id="{86795690-7C8D-41BC-BC96-004819943210}"/>
            </a:ext>
          </a:extLst>
        </xdr:cNvPr>
        <xdr:cNvSpPr>
          <a:spLocks noGrp="1"/>
        </xdr:cNvSpPr>
      </xdr:nvSpPr>
      <xdr:spPr>
        <a:xfrm>
          <a:off x="48486060" y="28575"/>
          <a:ext cx="0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137</xdr:col>
      <xdr:colOff>104775</xdr:colOff>
      <xdr:row>0</xdr:row>
      <xdr:rowOff>28575</xdr:rowOff>
    </xdr:from>
    <xdr:to>
      <xdr:col>139</xdr:col>
      <xdr:colOff>666750</xdr:colOff>
      <xdr:row>2</xdr:row>
      <xdr:rowOff>73644</xdr:rowOff>
    </xdr:to>
    <xdr:sp macro="" textlink="">
      <xdr:nvSpPr>
        <xdr:cNvPr id="117" name="Espace réservé du texte 5">
          <a:extLst>
            <a:ext uri="{FF2B5EF4-FFF2-40B4-BE49-F238E27FC236}">
              <a16:creationId xmlns:a16="http://schemas.microsoft.com/office/drawing/2014/main" id="{CD12E824-9469-4EAC-A71D-D49ADA0173EA}"/>
            </a:ext>
          </a:extLst>
        </xdr:cNvPr>
        <xdr:cNvSpPr>
          <a:spLocks noGrp="1"/>
        </xdr:cNvSpPr>
      </xdr:nvSpPr>
      <xdr:spPr>
        <a:xfrm>
          <a:off x="49232820" y="28575"/>
          <a:ext cx="0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  <xdr:twoCellAnchor>
    <xdr:from>
      <xdr:col>137</xdr:col>
      <xdr:colOff>104775</xdr:colOff>
      <xdr:row>0</xdr:row>
      <xdr:rowOff>28575</xdr:rowOff>
    </xdr:from>
    <xdr:to>
      <xdr:col>139</xdr:col>
      <xdr:colOff>666750</xdr:colOff>
      <xdr:row>2</xdr:row>
      <xdr:rowOff>73644</xdr:rowOff>
    </xdr:to>
    <xdr:sp macro="" textlink="">
      <xdr:nvSpPr>
        <xdr:cNvPr id="118" name="Espace réservé du texte 5">
          <a:extLst>
            <a:ext uri="{FF2B5EF4-FFF2-40B4-BE49-F238E27FC236}">
              <a16:creationId xmlns:a16="http://schemas.microsoft.com/office/drawing/2014/main" id="{0731F650-6A76-4EC8-A250-53F9E42E3CBE}"/>
            </a:ext>
          </a:extLst>
        </xdr:cNvPr>
        <xdr:cNvSpPr>
          <a:spLocks noGrp="1"/>
        </xdr:cNvSpPr>
      </xdr:nvSpPr>
      <xdr:spPr>
        <a:xfrm>
          <a:off x="49232820" y="28575"/>
          <a:ext cx="0" cy="342249"/>
        </a:xfrm>
        <a:prstGeom prst="rect">
          <a:avLst/>
        </a:prstGeom>
      </xdr:spPr>
      <xdr:txBody>
        <a:bodyPr vert="horz" wrap="square" lIns="72000" tIns="45720" rIns="72000" bIns="45720" rtlCol="0">
          <a:sp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2400"/>
            </a:spcBef>
            <a:buFont typeface="Arial" panose="020B0604020202020204" pitchFamily="34" charset="0"/>
            <a:buNone/>
            <a:defRPr sz="2000" i="1" kern="1200">
              <a:solidFill>
                <a:schemeClr val="accent1"/>
              </a:solidFill>
              <a:latin typeface="+mj-lt"/>
              <a:ea typeface="+mn-ea"/>
              <a:cs typeface="+mn-cs"/>
            </a:defRPr>
          </a:lvl1pPr>
          <a:lvl2pPr marL="17780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chemeClr val="accent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2230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tx1"/>
            </a:buClr>
            <a:buFont typeface="Brandon Grotesque Medium" panose="020B0603020203060202" pitchFamily="34" charset="0"/>
            <a:buChar char="–"/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04863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6"/>
            </a:buClr>
            <a:buFont typeface="Arial" panose="020B0604020202020204" pitchFamily="34" charset="0"/>
            <a:buChar char="•"/>
            <a:defRPr sz="1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073150" indent="-177800" algn="l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chemeClr val="accent1"/>
            </a:buClr>
            <a:buFont typeface="Arial" panose="020B0604020202020204" pitchFamily="34" charset="0"/>
            <a:buChar char="•"/>
            <a:defRPr sz="1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Monthly figures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windows\TEMP\Classeur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ully\business%20controleurs$\REPORTING%20MENSUEL%202005\11%20Reporting%20%20NOVEMBRE%202005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Y\windows\TEMP\Classeur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windows\TEMP\Classeur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Alex\Bureau\Simul%20Alex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72.150.4\Direction%20Administrative%20et%20Financi&#232;re\Mes%20documents\Documents%20de%20travail\CT%20Gabon\2014\Reporting%20mensuel\Janvier\CA\CA%20Janvier%202014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Documents%20de%20travail\CT%20Gabon\2013\Reporting%20mensuel\Septembre\CT%20GAB%20-%20TB%20DEFI%20DV3%2030-09-13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Sauve\Documents%20de%20travail\CT%20Gabon\2013\Reporting%20mensuel\Avril\Client%20et%20stock\CT%20GAB%20-%20TB%20DEFI%20DV3%2031-07-1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Sauve\Documents%20de%20travail\CT%20Gabon\2013\Reporting%20mensuel\Avril\Client%20et%20stock\CT%20GAB%20-%20TB%20DEFI%20DV3%2031-07-1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72.8.1\Administration\Documents%20and%20Settings\kl\Mes%20documents\Ap\Amortissements\Investissements%20acquis%2010-2005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ivate\var\folders\hb\p_znyjw961qb_1qv7j2b_nnr0000gp\T\TemporaryItems\Karajan\Fromentin\windows\TEMP\Classeur2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arajan\Fromentin\windows\TEMP\Classeur2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REPORTING%20MENSUEL\00%20REPORTING%20MENSUEL%202005\12%20Reporting%20%20DECEMBRE%202005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REPORTING%20MENSUEL%202005\11%20Reporting%20%20NOVEMBRE%202005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dmannevy\AppData\Local\Temp\notes4E85C8\~8152481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UTO\FRANCO-REPORTING\04%20AVRIL%202014\Liasses%20RDG\0431%20RCA%20201404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COMPTA\BCONTROLEUR\REPORTING%202015\122015\GLOBALE\AUTO\0440%20BURKINA%20-RDG%2015122015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Mes%20documents\Documents%20de%20travail\CT%20Gabon\2014\Reporting%20mensuel\Janvier\Gabon%2001v20140210-21_11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Users\aakingbade\Desktop\Work%20loaded\Reports\Other%20reports\MMR%20Motors\2018\Maquette%20Retrieve%20mod&#232;le%20RDG%20-%2003.2018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SIEGE\DCF\Conso%202002\D&#233;cembre\Liasse\Liasse_fra_12%202002\%20Annexex_FR_12%202002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client\W\DCF\Conso%202002\D&#233;cembre\Liasse\Liasse_fra_12%202002\%20Annexex_FR_12%202002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0401%20Mensualisation%20Budget%20CAMI%202016%20V2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es%20Documents\SITJOUR1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Mes%20documents\Documents%20de%20travail\CT%20Gabon\2014\Reporting%20mensuel\Janvier\CA\CA%20Janvier%202014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2_CFAO%20T&amp;E/MAI%202022/REUNION%20BUSINESS%20BU%20ICT%2014_04_2022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mbarga\Desktop\Fleurine%20Mbarga\CAMEROUN\BR%20CENTRE\BR%2004\Copie%20de%20Template%20BR%20TE%20-%20V1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12"/>
      <sheetName val="SYNT0498"/>
      <sheetName val="N12IMP"/>
      <sheetName val="Classeur2"/>
      <sheetName val="N12Taxation"/>
      <sheetName val="AXE 1"/>
      <sheetName val="Feuil1"/>
      <sheetName val="Feuil2"/>
      <sheetName val="Feuil3"/>
      <sheetName val="Change"/>
      <sheetName val="Donné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 garde"/>
      <sheetName val="volumes VN VO"/>
      <sheetName val="Parts de marché"/>
      <sheetName val="PL FRANCOPHONE"/>
      <sheetName val="CA et MB FRANCOPHONE"/>
      <sheetName val="PL ANGLOPHONE"/>
      <sheetName val="PL DIAMAL"/>
      <sheetName val="PL CFAO MOTORS MAROC"/>
      <sheetName val="PL DAF INDUSTRIE MAROC"/>
      <sheetName val="PL CMM"/>
      <sheetName val="PL NOUVELLE CALEDONIE"/>
      <sheetName val="PL NCCIE"/>
      <sheetName val="PL IMC"/>
      <sheetName val="PL CENTRAL AUTO"/>
      <sheetName val="PL AUTOMOTIVE"/>
      <sheetName val="CA et MB AUTOMOTIVE"/>
      <sheetName val="CA REX"/>
      <sheetName val="BFR+investissement+ROCE"/>
      <sheetName val="Graph STOCKS par zone"/>
      <sheetName val="Graph CLIENTS par zone"/>
      <sheetName val="Graph BFR par zone"/>
      <sheetName val="ANNEXES"/>
      <sheetName val="CA"/>
      <sheetName val="Taux de MB"/>
      <sheetName val="PROVISIONS STOCKS"/>
      <sheetName val="CDC"/>
      <sheetName val="MB"/>
      <sheetName val="MB AMONT"/>
      <sheetName val="PUBLICITE"/>
      <sheetName val="FP"/>
      <sheetName val="FF"/>
      <sheetName val="AMORTISSEMENTS"/>
      <sheetName val="APC"/>
      <sheetName val="PROVISIONS CLIENTS"/>
      <sheetName val="CHARGES EXPLOITATION"/>
      <sheetName val="REX"/>
      <sheetName val="R FINANCIER"/>
      <sheetName val="R EXCEPTIONNEL"/>
      <sheetName val="Exceptionnel"/>
      <sheetName val="Taux IS"/>
      <sheetName val="R NET"/>
      <sheetName val="I MINORITAIRES"/>
      <sheetName val="RNPG"/>
      <sheetName val="BFRO"/>
      <sheetName val="BFR net Total"/>
      <sheetName val="STOCKS"/>
      <sheetName val="Rotation STOCKS + CDR 3m"/>
      <sheetName val="Stocks plateforme SFCE"/>
      <sheetName val="CLIENTS"/>
      <sheetName val="Rotation CLIENTS 3m"/>
      <sheetName val="FOURNISSEURS"/>
      <sheetName val="AVANCES ET ACOMPTES RECUS"/>
      <sheetName val="ROCE"/>
      <sheetName val="INVESTISSEMENTS"/>
      <sheetName val="VN AUTOMOTIVE"/>
      <sheetName val="PR AUTOMOTIVE"/>
      <sheetName val="EXTRACTION BFR par zone"/>
      <sheetName val="IMMO pour ROCE"/>
      <sheetName val="CLIENTS pour ROCE"/>
      <sheetName val="STOCKS pour ROCE"/>
      <sheetName val="AV &amp; AC pour ROCE"/>
      <sheetName val="FOURN pour ROCE"/>
      <sheetName val="BFRO pour ROCE"/>
      <sheetName val="C&amp;D EXPL pour ROCE"/>
      <sheetName val="BFRE pour ROCE"/>
      <sheetName val="C&amp;D hors EXPL pour ROCE"/>
      <sheetName val="CAPINV pour ROCE"/>
      <sheetName val="REX pour ROCE"/>
      <sheetName val="synthèse ROCE"/>
      <sheetName val="Stocks + CDR pour rotation"/>
      <sheetName val="Stocks pour rotation"/>
      <sheetName val="CLIENTS pour rotations"/>
      <sheetName val="CA MB et CT vente pour rotation"/>
      <sheetName val="Rotation STOCKS 3m"/>
      <sheetName val="VN FRANCOPHONE"/>
      <sheetName val="PR FRANCOPHONE"/>
      <sheetName val="CA et MB MAGHREB"/>
      <sheetName val="CA et MB ANGLOPHONE"/>
      <sheetName val="CA et MB DOM TOM OI"/>
      <sheetName val="CA et MB CENTRAL AUTO 2005"/>
      <sheetName val="VN ANGLOPHONE"/>
      <sheetName val="PR ANGLO"/>
      <sheetName val="VN MAGHREB"/>
      <sheetName val="PR MAGHREB"/>
      <sheetName val="VN DOM TOM OI"/>
      <sheetName val="PR DOM TOM OI"/>
      <sheetName val="VN NEGOCE TIERS"/>
      <sheetName val="VN CAPSTONE"/>
      <sheetName val="VN MASSILIA"/>
      <sheetName val="PR NEGOCE"/>
      <sheetName val="IMPOTS"/>
      <sheetName val="Variation CHARGES EXPLOITATION"/>
      <sheetName val="Variation BFR"/>
      <sheetName val="Données"/>
      <sheetName val="LISTE"/>
      <sheetName val="A3 Full版"/>
      <sheetName val="11 Reporting  NOVEMBRE 2005"/>
      <sheetName val="RH 1909"/>
      <sheetName val="AUT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asseur2"/>
      <sheetName val="SYNT0498"/>
      <sheetName val="N12"/>
      <sheetName val="N12imp"/>
      <sheetName val="N12Taxation"/>
      <sheetName val="AXE 1"/>
      <sheetName val="Feuil1"/>
      <sheetName val="Feuil2"/>
      <sheetName val="Feuil3"/>
      <sheetName val="Chan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asseur2"/>
      <sheetName val="SYNT0498"/>
      <sheetName val="N12"/>
      <sheetName val="N12imp"/>
      <sheetName val="N12Taxation"/>
      <sheetName val="AXE 1"/>
      <sheetName val="Feuil1"/>
      <sheetName val="Feuil2"/>
      <sheetName val="Feuil3"/>
      <sheetName val="Chan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bst in fine"/>
      <sheetName val="Taux actuariel"/>
      <sheetName val="Remboursement"/>
      <sheetName val="TOTAL apport"/>
      <sheetName val="Apport PEL"/>
      <sheetName val="Apport Divers"/>
      <sheetName val="Salaire"/>
      <sheetName val="Tréso"/>
      <sheetName val="Apport"/>
    </sheetNames>
    <sheetDataSet>
      <sheetData sheetId="0"/>
      <sheetData sheetId="1"/>
      <sheetData sheetId="2"/>
      <sheetData sheetId="3" refreshError="1">
        <row r="10">
          <cell r="C10">
            <v>81005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 hors maintenance"/>
      <sheetName val="Techno"/>
      <sheetName val="CE"/>
      <sheetName val="Rentabilité contrats"/>
      <sheetName val="NVX OT 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BAS"/>
      <sheetName val="STOCKS"/>
      <sheetName val="Ventes"/>
      <sheetName val="JOURNAL DES VENTES"/>
      <sheetName val="HIT PARADE"/>
      <sheetName val="OT en cours"/>
      <sheetName val="JOURNAL DES INTERVENTIONS"/>
      <sheetName val="Commandes Fr"/>
      <sheetName val="JOURNAL DES COMMANDES"/>
      <sheetName val="XTAB VENTES - REPCO BU"/>
      <sheetName val="Feuil1"/>
      <sheetName val="XTAB VENTES - REPCO LOCAL"/>
      <sheetName val="XTAB VENTES détail facture"/>
      <sheetName val="XTAB VENDEURS"/>
      <sheetName val="Substitutions"/>
      <sheetName val="Créances"/>
      <sheetName val="ETAT CDE HEL"/>
      <sheetName val="Ref Fournisseur"/>
      <sheetName val="Codes Stats"/>
      <sheetName val="XTAB STOCKS - VIEILLISSEMENT"/>
      <sheetName val="Paramètres"/>
    </sheetNames>
    <sheetDataSet>
      <sheetData sheetId="0"/>
      <sheetData sheetId="1"/>
      <sheetData sheetId="2">
        <row r="3">
          <cell r="F3">
            <v>41548.332280092596</v>
          </cell>
        </row>
      </sheetData>
      <sheetData sheetId="3"/>
      <sheetData sheetId="4"/>
      <sheetData sheetId="5"/>
      <sheetData sheetId="6"/>
      <sheetData sheetId="7">
        <row r="2">
          <cell r="N2">
            <v>41486.736678240741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BAS"/>
      <sheetName val="STOCKS"/>
      <sheetName val="Ventes"/>
      <sheetName val="JOURNAL DES VENTES"/>
      <sheetName val="HIT PARADE"/>
      <sheetName val="OT en cours"/>
      <sheetName val="JOURNAL DES INTERVENTIONS"/>
      <sheetName val="Commandes Fr"/>
      <sheetName val="JOURNAL DES COMMANDES"/>
      <sheetName val="XTAB VENTES - REPCO BU"/>
      <sheetName val="Feuil1"/>
      <sheetName val="XTAB VENTES - REPCO LOCAL"/>
      <sheetName val="XTAB VENTES détail facture"/>
      <sheetName val="XTAB VENDEURS"/>
      <sheetName val="Substitutions"/>
      <sheetName val="Créances"/>
      <sheetName val="ETAT CDE HEL"/>
      <sheetName val="Ref Fournisseur"/>
      <sheetName val="Codes Stats"/>
      <sheetName val="XTAB STOCKS - VIEILLISSEMENT"/>
      <sheetName val="Paramètres"/>
    </sheetNames>
    <sheetDataSet>
      <sheetData sheetId="0">
        <row r="1">
          <cell r="A1" t="str">
            <v>$$$</v>
          </cell>
          <cell r="B1" t="str">
            <v xml:space="preserve"> $$$0000000000000087          N° provisoire de série</v>
          </cell>
          <cell r="C1">
            <v>0</v>
          </cell>
          <cell r="D1">
            <v>0</v>
          </cell>
        </row>
        <row r="2">
          <cell r="A2" t="str">
            <v>$2HZ1</v>
          </cell>
          <cell r="B2" t="str">
            <v>1L03011L03021L03061L03071L03091L03101L03111L03121L03131L03141l03151L0318  KM  Durée TPS+KMRemiseFr LivSpCondChauff CDW  GarVolAssCplAérop.Ess.</v>
          </cell>
          <cell r="C2">
            <v>0</v>
          </cell>
          <cell r="D2">
            <v>0</v>
          </cell>
        </row>
        <row r="3">
          <cell r="A3" t="str">
            <v>$3R</v>
          </cell>
          <cell r="B3" t="str">
            <v>a-VENTES</v>
          </cell>
          <cell r="C3">
            <v>0</v>
          </cell>
          <cell r="D3">
            <v>0</v>
          </cell>
        </row>
        <row r="4">
          <cell r="A4" t="str">
            <v>$31</v>
          </cell>
          <cell r="B4" t="str">
            <v>a-VENTES</v>
          </cell>
          <cell r="C4">
            <v>0</v>
          </cell>
          <cell r="D4">
            <v>0</v>
          </cell>
        </row>
        <row r="5">
          <cell r="A5" t="str">
            <v>$32</v>
          </cell>
          <cell r="B5" t="str">
            <v>a-VENTES</v>
          </cell>
          <cell r="C5">
            <v>0</v>
          </cell>
          <cell r="D5">
            <v>0</v>
          </cell>
        </row>
        <row r="6">
          <cell r="A6" t="str">
            <v>$33</v>
          </cell>
          <cell r="B6" t="str">
            <v>b-CESSIONS</v>
          </cell>
          <cell r="C6">
            <v>0</v>
          </cell>
          <cell r="D6">
            <v>0</v>
          </cell>
        </row>
        <row r="7">
          <cell r="A7" t="str">
            <v>$34</v>
          </cell>
          <cell r="B7" t="str">
            <v>a-VENTES</v>
          </cell>
          <cell r="C7">
            <v>0</v>
          </cell>
          <cell r="D7">
            <v>0</v>
          </cell>
        </row>
        <row r="8">
          <cell r="A8" t="str">
            <v>$35</v>
          </cell>
          <cell r="B8" t="str">
            <v>b-CESSIONS</v>
          </cell>
          <cell r="C8">
            <v>0</v>
          </cell>
          <cell r="D8">
            <v>0</v>
          </cell>
        </row>
        <row r="9">
          <cell r="A9" t="str">
            <v>$36</v>
          </cell>
          <cell r="B9" t="str">
            <v>b-CESSIONS</v>
          </cell>
          <cell r="C9">
            <v>0</v>
          </cell>
          <cell r="D9">
            <v>0</v>
          </cell>
        </row>
        <row r="10">
          <cell r="A10" t="str">
            <v>$37</v>
          </cell>
          <cell r="B10" t="str">
            <v>a-VENTES</v>
          </cell>
          <cell r="C10">
            <v>0</v>
          </cell>
          <cell r="D10">
            <v>0</v>
          </cell>
        </row>
        <row r="11">
          <cell r="A11" t="str">
            <v>$38</v>
          </cell>
          <cell r="B11" t="str">
            <v>a-VENTES</v>
          </cell>
          <cell r="C11">
            <v>0</v>
          </cell>
          <cell r="D11">
            <v>0</v>
          </cell>
        </row>
        <row r="12">
          <cell r="A12" t="str">
            <v>£C21BASE</v>
          </cell>
          <cell r="B12" t="str">
            <v xml:space="preserve">  00000287</v>
          </cell>
          <cell r="C12">
            <v>0</v>
          </cell>
          <cell r="D12">
            <v>0</v>
          </cell>
        </row>
        <row r="13">
          <cell r="A13" t="str">
            <v>vsparm03</v>
          </cell>
          <cell r="B13" t="str">
            <v xml:space="preserve">          +         020000000000        A         000000000000000000000000000000</v>
          </cell>
          <cell r="C13" t="str">
            <v>**</v>
          </cell>
          <cell r="D13" t="str">
            <v>0090001  E</v>
          </cell>
        </row>
        <row r="14">
          <cell r="A14" t="str">
            <v>vsparm03</v>
          </cell>
          <cell r="B14" t="str">
            <v xml:space="preserve">          +         020000000000        A         000000000000000000000000000000</v>
          </cell>
          <cell r="C14" t="str">
            <v>**</v>
          </cell>
          <cell r="D14" t="str">
            <v>0090001  S</v>
          </cell>
        </row>
        <row r="15">
          <cell r="A15" t="str">
            <v>vsparm03</v>
          </cell>
          <cell r="B15" t="str">
            <v xml:space="preserve">          +         020000000000        A         000000000000000000000000000000</v>
          </cell>
          <cell r="C15" t="str">
            <v>**</v>
          </cell>
          <cell r="D15" t="str">
            <v>0090091  E</v>
          </cell>
        </row>
        <row r="16">
          <cell r="A16" t="str">
            <v>vsparm03</v>
          </cell>
          <cell r="B16" t="str">
            <v xml:space="preserve">          +         020000000000        A         000000000000000000000000000000</v>
          </cell>
          <cell r="C16" t="str">
            <v>**</v>
          </cell>
          <cell r="D16" t="str">
            <v>0090091  S</v>
          </cell>
        </row>
        <row r="17">
          <cell r="A17" t="str">
            <v>ACHETADO</v>
          </cell>
          <cell r="B17" t="str">
            <v>ADOLPHE SOMEMAGA</v>
          </cell>
          <cell r="C17">
            <v>0</v>
          </cell>
          <cell r="D17">
            <v>0</v>
          </cell>
        </row>
        <row r="18">
          <cell r="A18" t="str">
            <v>ACHETASK</v>
          </cell>
          <cell r="B18" t="str">
            <v>Alexandrine SKITT</v>
          </cell>
          <cell r="C18">
            <v>0</v>
          </cell>
          <cell r="D18">
            <v>0</v>
          </cell>
        </row>
        <row r="19">
          <cell r="A19" t="str">
            <v>ACHETBEK</v>
          </cell>
          <cell r="B19" t="str">
            <v>NDONG BEKA Anicet</v>
          </cell>
          <cell r="C19">
            <v>0</v>
          </cell>
          <cell r="D19">
            <v>0</v>
          </cell>
        </row>
        <row r="20">
          <cell r="A20" t="str">
            <v>ACHETBOU</v>
          </cell>
          <cell r="B20" t="str">
            <v>Pierre BOUTRY</v>
          </cell>
          <cell r="C20">
            <v>0</v>
          </cell>
          <cell r="D20">
            <v>0</v>
          </cell>
        </row>
        <row r="21">
          <cell r="A21" t="str">
            <v>ACHETFAR</v>
          </cell>
          <cell r="B21" t="str">
            <v>FAUBERT RENE</v>
          </cell>
          <cell r="C21">
            <v>0</v>
          </cell>
          <cell r="D21">
            <v>0</v>
          </cell>
        </row>
        <row r="22">
          <cell r="A22" t="str">
            <v>ACHETINV</v>
          </cell>
          <cell r="B22" t="str">
            <v>DIF INVENTAIRE</v>
          </cell>
          <cell r="C22">
            <v>0</v>
          </cell>
          <cell r="D22">
            <v>0</v>
          </cell>
        </row>
        <row r="23">
          <cell r="A23" t="str">
            <v>ACHETIPA</v>
          </cell>
          <cell r="B23" t="str">
            <v>IBINGA Paul Anicet</v>
          </cell>
          <cell r="C23">
            <v>0</v>
          </cell>
          <cell r="D23">
            <v>0</v>
          </cell>
        </row>
        <row r="24">
          <cell r="A24" t="str">
            <v>ACHETJOS</v>
          </cell>
          <cell r="B24" t="str">
            <v>JOSEPH MANDARANO TECMAT</v>
          </cell>
          <cell r="C24">
            <v>0</v>
          </cell>
          <cell r="D24">
            <v>0</v>
          </cell>
        </row>
        <row r="25">
          <cell r="A25" t="str">
            <v>ACHETMAD</v>
          </cell>
          <cell r="B25" t="str">
            <v>MADELEINE</v>
          </cell>
          <cell r="C25">
            <v>0</v>
          </cell>
          <cell r="D25">
            <v>0</v>
          </cell>
        </row>
        <row r="26">
          <cell r="A26" t="str">
            <v>ACHETMAN</v>
          </cell>
          <cell r="B26" t="str">
            <v>H. MANNERIE</v>
          </cell>
          <cell r="C26">
            <v>0</v>
          </cell>
          <cell r="D26">
            <v>0</v>
          </cell>
        </row>
        <row r="27">
          <cell r="A27" t="str">
            <v>ACHETMNT</v>
          </cell>
          <cell r="B27" t="str">
            <v>Mariam NTONGONE</v>
          </cell>
          <cell r="C27">
            <v>0</v>
          </cell>
          <cell r="D27">
            <v>0</v>
          </cell>
        </row>
        <row r="28">
          <cell r="A28" t="str">
            <v>ACHETMOA</v>
          </cell>
          <cell r="B28" t="str">
            <v>MOMBO Alfred</v>
          </cell>
          <cell r="C28">
            <v>0</v>
          </cell>
          <cell r="D28">
            <v>0</v>
          </cell>
        </row>
        <row r="29">
          <cell r="A29" t="str">
            <v>ACHETMOM</v>
          </cell>
          <cell r="B29" t="str">
            <v>MOMBO Charles</v>
          </cell>
          <cell r="C29">
            <v>0</v>
          </cell>
          <cell r="D29">
            <v>0</v>
          </cell>
        </row>
        <row r="30">
          <cell r="A30" t="str">
            <v>ACHETMOU</v>
          </cell>
          <cell r="B30" t="str">
            <v>MOUKETOU YEMBIT Emile</v>
          </cell>
          <cell r="C30">
            <v>0</v>
          </cell>
          <cell r="D30">
            <v>0</v>
          </cell>
        </row>
        <row r="31">
          <cell r="A31" t="str">
            <v>ACHETNDO</v>
          </cell>
          <cell r="B31" t="str">
            <v>NDOUANI Jhon Aristide</v>
          </cell>
          <cell r="C31">
            <v>0</v>
          </cell>
          <cell r="D31">
            <v>0</v>
          </cell>
        </row>
        <row r="32">
          <cell r="A32" t="str">
            <v>ACHETNJF</v>
          </cell>
          <cell r="B32" t="str">
            <v>Jean Fidèle NDEMBI KOUIMA</v>
          </cell>
          <cell r="C32">
            <v>0</v>
          </cell>
          <cell r="D32">
            <v>0</v>
          </cell>
        </row>
        <row r="33">
          <cell r="A33" t="str">
            <v>ACHETNNB</v>
          </cell>
          <cell r="B33" t="str">
            <v>Basile NDONG NNA</v>
          </cell>
          <cell r="C33">
            <v>0</v>
          </cell>
          <cell r="D33">
            <v>0</v>
          </cell>
        </row>
        <row r="34">
          <cell r="A34" t="str">
            <v>ACHETNYA</v>
          </cell>
          <cell r="B34" t="str">
            <v>NYALAS Nicolas</v>
          </cell>
          <cell r="C34">
            <v>0</v>
          </cell>
          <cell r="D34">
            <v>0</v>
          </cell>
        </row>
        <row r="35">
          <cell r="A35" t="str">
            <v>ACHETPAP</v>
          </cell>
          <cell r="B35" t="str">
            <v>PAPIAU</v>
          </cell>
          <cell r="C35">
            <v>0</v>
          </cell>
          <cell r="D35">
            <v>0</v>
          </cell>
        </row>
        <row r="36">
          <cell r="A36" t="str">
            <v>ACHETPRO</v>
          </cell>
          <cell r="B36" t="str">
            <v>Prosper MIYIMOU</v>
          </cell>
          <cell r="C36">
            <v>0</v>
          </cell>
          <cell r="D36">
            <v>0</v>
          </cell>
        </row>
        <row r="37">
          <cell r="A37" t="str">
            <v>ACHETSER</v>
          </cell>
          <cell r="B37" t="str">
            <v>SERGE NZAMBA</v>
          </cell>
          <cell r="C37">
            <v>0</v>
          </cell>
          <cell r="D37">
            <v>0</v>
          </cell>
        </row>
        <row r="38">
          <cell r="A38" t="str">
            <v>ACHETSIA</v>
          </cell>
          <cell r="B38" t="str">
            <v>SIAKA</v>
          </cell>
          <cell r="C38">
            <v>0</v>
          </cell>
          <cell r="D38">
            <v>0</v>
          </cell>
        </row>
        <row r="39">
          <cell r="A39" t="str">
            <v>ACHETTEM</v>
          </cell>
          <cell r="B39" t="str">
            <v>Anastasie NDONG</v>
          </cell>
          <cell r="C39">
            <v>0</v>
          </cell>
          <cell r="D39">
            <v>0</v>
          </cell>
        </row>
        <row r="40">
          <cell r="A40" t="str">
            <v>AFR$FM00</v>
          </cell>
          <cell r="B40" t="str">
            <v xml:space="preserve">  Formations</v>
          </cell>
          <cell r="C40">
            <v>0</v>
          </cell>
          <cell r="D40">
            <v>0</v>
          </cell>
        </row>
        <row r="41">
          <cell r="A41" t="str">
            <v>AFR$FM01</v>
          </cell>
          <cell r="B41" t="str">
            <v xml:space="preserve">  Formations</v>
          </cell>
          <cell r="C41">
            <v>0</v>
          </cell>
          <cell r="D41">
            <v>0</v>
          </cell>
        </row>
        <row r="42">
          <cell r="A42" t="str">
            <v>AFR$MO00</v>
          </cell>
          <cell r="B42" t="str">
            <v xml:space="preserve">  Main d'oeuvre</v>
          </cell>
          <cell r="C42">
            <v>0</v>
          </cell>
          <cell r="D42">
            <v>0</v>
          </cell>
        </row>
        <row r="43">
          <cell r="A43" t="str">
            <v>AFR$MO01</v>
          </cell>
          <cell r="B43" t="str">
            <v xml:space="preserve">  Main d'oeuvre</v>
          </cell>
          <cell r="C43">
            <v>0</v>
          </cell>
          <cell r="D43">
            <v>0</v>
          </cell>
        </row>
        <row r="44">
          <cell r="A44" t="str">
            <v>AFR$PS00</v>
          </cell>
          <cell r="B44" t="str">
            <v xml:space="preserve">  Prestations</v>
          </cell>
          <cell r="C44">
            <v>0</v>
          </cell>
          <cell r="D44">
            <v>0</v>
          </cell>
        </row>
        <row r="45">
          <cell r="A45" t="str">
            <v>AFR$PS01</v>
          </cell>
          <cell r="B45" t="str">
            <v xml:space="preserve">  Prestations</v>
          </cell>
          <cell r="C45">
            <v>0</v>
          </cell>
          <cell r="D45">
            <v>0</v>
          </cell>
        </row>
        <row r="46">
          <cell r="A46" t="str">
            <v>AFRCOLP0</v>
          </cell>
          <cell r="B46" t="str">
            <v>Av. Vente</v>
          </cell>
          <cell r="C46">
            <v>0</v>
          </cell>
          <cell r="D46">
            <v>0</v>
          </cell>
        </row>
        <row r="47">
          <cell r="A47" t="str">
            <v>AFRCOLP1</v>
          </cell>
          <cell r="B47" t="str">
            <v>Devis</v>
          </cell>
          <cell r="C47">
            <v>0</v>
          </cell>
          <cell r="D47">
            <v>0</v>
          </cell>
        </row>
        <row r="48">
          <cell r="A48" t="str">
            <v>AFRCOLP2</v>
          </cell>
          <cell r="B48" t="str">
            <v>En cours</v>
          </cell>
          <cell r="C48">
            <v>0</v>
          </cell>
          <cell r="D48">
            <v>0</v>
          </cell>
        </row>
        <row r="49">
          <cell r="A49" t="str">
            <v>AFRCOLR</v>
          </cell>
          <cell r="B49" t="str">
            <v>Réalisé</v>
          </cell>
          <cell r="C49">
            <v>0</v>
          </cell>
          <cell r="D49">
            <v>0</v>
          </cell>
        </row>
        <row r="50">
          <cell r="A50" t="str">
            <v>AFRCOLRM</v>
          </cell>
          <cell r="B50" t="str">
            <v>Marge réalisée</v>
          </cell>
          <cell r="C50">
            <v>0</v>
          </cell>
          <cell r="D50">
            <v>0</v>
          </cell>
        </row>
        <row r="51">
          <cell r="A51" t="str">
            <v>AFRDIV</v>
          </cell>
          <cell r="B51" t="str">
            <v>OP1                                       P1P2R</v>
          </cell>
          <cell r="C51">
            <v>0</v>
          </cell>
          <cell r="D51">
            <v>0</v>
          </cell>
        </row>
        <row r="52">
          <cell r="A52" t="str">
            <v>AFRETA A</v>
          </cell>
          <cell r="B52" t="str">
            <v>Approche</v>
          </cell>
          <cell r="C52">
            <v>0</v>
          </cell>
          <cell r="D52">
            <v>0</v>
          </cell>
        </row>
        <row r="53">
          <cell r="A53" t="str">
            <v>AFRETA B</v>
          </cell>
          <cell r="B53" t="str">
            <v>Bloquée</v>
          </cell>
          <cell r="C53">
            <v>0</v>
          </cell>
          <cell r="D53">
            <v>0</v>
          </cell>
        </row>
        <row r="54">
          <cell r="A54" t="str">
            <v>AFRETA C</v>
          </cell>
          <cell r="B54" t="str">
            <v>Cde Prov.</v>
          </cell>
          <cell r="C54">
            <v>0</v>
          </cell>
          <cell r="D54">
            <v>0</v>
          </cell>
        </row>
        <row r="55">
          <cell r="A55" t="str">
            <v>AFRETA F</v>
          </cell>
          <cell r="B55" t="str">
            <v>Att Finan.</v>
          </cell>
          <cell r="C55">
            <v>0</v>
          </cell>
          <cell r="D55">
            <v>0</v>
          </cell>
        </row>
        <row r="56">
          <cell r="A56" t="str">
            <v>AFRETA N</v>
          </cell>
          <cell r="B56" t="str">
            <v>Négociat.</v>
          </cell>
          <cell r="C56">
            <v>0</v>
          </cell>
          <cell r="D56">
            <v>0</v>
          </cell>
        </row>
        <row r="57">
          <cell r="A57" t="str">
            <v>AFRETA O</v>
          </cell>
          <cell r="B57" t="str">
            <v>Order Open</v>
          </cell>
          <cell r="C57">
            <v>0</v>
          </cell>
          <cell r="D57">
            <v>0</v>
          </cell>
        </row>
        <row r="58">
          <cell r="A58" t="str">
            <v>AFRETA P</v>
          </cell>
          <cell r="B58" t="str">
            <v>Prospect</v>
          </cell>
          <cell r="C58">
            <v>0</v>
          </cell>
          <cell r="D58">
            <v>0</v>
          </cell>
        </row>
        <row r="59">
          <cell r="A59" t="str">
            <v>AFRETA S</v>
          </cell>
          <cell r="B59" t="str">
            <v>Suspect</v>
          </cell>
          <cell r="C59">
            <v>0</v>
          </cell>
          <cell r="D59">
            <v>0</v>
          </cell>
        </row>
        <row r="60">
          <cell r="A60" t="str">
            <v>AFRETA X</v>
          </cell>
          <cell r="B60" t="str">
            <v>Fermée</v>
          </cell>
          <cell r="C60">
            <v>0</v>
          </cell>
          <cell r="D60">
            <v>0</v>
          </cell>
        </row>
        <row r="61">
          <cell r="A61" t="str">
            <v>AFRSTPP1</v>
          </cell>
          <cell r="B61" t="str">
            <v>Prévu initial</v>
          </cell>
          <cell r="C61">
            <v>0</v>
          </cell>
          <cell r="D61">
            <v>0</v>
          </cell>
        </row>
        <row r="62">
          <cell r="A62" t="str">
            <v>AFRSTPP2</v>
          </cell>
          <cell r="B62" t="str">
            <v>Prévu corrigé</v>
          </cell>
          <cell r="C62">
            <v>0</v>
          </cell>
          <cell r="D62">
            <v>0</v>
          </cell>
        </row>
        <row r="63">
          <cell r="A63" t="str">
            <v>AFRSTPR</v>
          </cell>
          <cell r="B63" t="str">
            <v>Réalisé</v>
          </cell>
          <cell r="C63">
            <v>0</v>
          </cell>
          <cell r="D63">
            <v>0</v>
          </cell>
        </row>
        <row r="64">
          <cell r="A64" t="str">
            <v>AFRTYPAS</v>
          </cell>
          <cell r="B64" t="str">
            <v>Ascenseurs</v>
          </cell>
          <cell r="C64">
            <v>0</v>
          </cell>
          <cell r="D64">
            <v>0</v>
          </cell>
        </row>
        <row r="65">
          <cell r="A65" t="str">
            <v>AFRTYPA0</v>
          </cell>
          <cell r="B65" t="str">
            <v>AS Monte-charge.</v>
          </cell>
          <cell r="C65">
            <v>0</v>
          </cell>
          <cell r="D65">
            <v>0</v>
          </cell>
        </row>
        <row r="66">
          <cell r="A66" t="str">
            <v>AFRTYPIN</v>
          </cell>
          <cell r="B66" t="str">
            <v>Informatique</v>
          </cell>
          <cell r="C66">
            <v>0</v>
          </cell>
          <cell r="D66">
            <v>0</v>
          </cell>
        </row>
        <row r="67">
          <cell r="A67" t="str">
            <v>AFRTYPSO</v>
          </cell>
          <cell r="B67" t="str">
            <v>Solution</v>
          </cell>
          <cell r="C67">
            <v>0</v>
          </cell>
          <cell r="D67">
            <v>0</v>
          </cell>
        </row>
        <row r="68">
          <cell r="A68" t="str">
            <v>ANAREDNE</v>
          </cell>
          <cell r="B68" t="str">
            <v>Douanes                           DNEDPI</v>
          </cell>
          <cell r="C68">
            <v>0</v>
          </cell>
          <cell r="D68">
            <v>0</v>
          </cell>
        </row>
        <row r="69">
          <cell r="A69" t="str">
            <v>ANAREREV</v>
          </cell>
          <cell r="B69" t="str">
            <v>Revients</v>
          </cell>
          <cell r="C69">
            <v>0</v>
          </cell>
          <cell r="D69">
            <v>0</v>
          </cell>
        </row>
        <row r="70">
          <cell r="A70" t="str">
            <v>APPRO  C</v>
          </cell>
          <cell r="B70" t="str">
            <v>Central                                                                                    *</v>
          </cell>
          <cell r="C70">
            <v>0</v>
          </cell>
          <cell r="D70">
            <v>0</v>
          </cell>
        </row>
        <row r="71">
          <cell r="A71" t="str">
            <v>APPRO  L</v>
          </cell>
          <cell r="B71" t="str">
            <v>Local                                                                                      *</v>
          </cell>
          <cell r="C71">
            <v>0</v>
          </cell>
          <cell r="D71">
            <v>0</v>
          </cell>
        </row>
        <row r="72">
          <cell r="A72" t="str">
            <v>ARCHIVAG</v>
          </cell>
          <cell r="B72" t="str">
            <v>Cdes cli:12   Cdes four:12   Mvts de stock:30   Factures:30  Dossier import:30             *Fifo:24       Garantie:00                                 Ephéméres:01 CFFOK:12</v>
          </cell>
          <cell r="C72">
            <v>0</v>
          </cell>
          <cell r="D72">
            <v>0</v>
          </cell>
        </row>
        <row r="73">
          <cell r="A73" t="str">
            <v>ASPAAS</v>
          </cell>
          <cell r="B73" t="str">
            <v xml:space="preserve">  DP211112                                0088617                       ASP ASCENSEUR</v>
          </cell>
          <cell r="C73">
            <v>0</v>
          </cell>
          <cell r="D73">
            <v>0</v>
          </cell>
        </row>
        <row r="74">
          <cell r="A74" t="str">
            <v>ASPABU</v>
          </cell>
          <cell r="B74" t="str">
            <v xml:space="preserve">  DP211112                                0088618                       ASP BUREAUTIQUE</v>
          </cell>
          <cell r="C74">
            <v>0</v>
          </cell>
          <cell r="D74">
            <v>0</v>
          </cell>
        </row>
        <row r="75">
          <cell r="A75" t="str">
            <v>ASPACP</v>
          </cell>
          <cell r="B75" t="str">
            <v xml:space="preserve">  DP211112                                0088616                       ASP CLIM/PROTECTION</v>
          </cell>
          <cell r="C75">
            <v>0</v>
          </cell>
          <cell r="D75">
            <v>0</v>
          </cell>
        </row>
        <row r="76">
          <cell r="A76" t="str">
            <v>ASPAIN</v>
          </cell>
          <cell r="B76" t="str">
            <v xml:space="preserve">  DP211112                                0088615                       ASP INFORMATIQUE</v>
          </cell>
          <cell r="C76">
            <v>0</v>
          </cell>
          <cell r="D76">
            <v>0</v>
          </cell>
        </row>
        <row r="77">
          <cell r="A77" t="str">
            <v>ASPATD</v>
          </cell>
          <cell r="B77" t="str">
            <v xml:space="preserve">  DP211112                                0088619                       ASP TEL/DATA/MICRO</v>
          </cell>
          <cell r="C77">
            <v>0</v>
          </cell>
          <cell r="D77">
            <v>0</v>
          </cell>
        </row>
        <row r="78">
          <cell r="A78" t="str">
            <v>ASPTGA</v>
          </cell>
          <cell r="B78" t="str">
            <v xml:space="preserve">  DP211112                                0088620                       TST ING ASCENSEUR</v>
          </cell>
          <cell r="C78">
            <v>0</v>
          </cell>
          <cell r="D78">
            <v>0</v>
          </cell>
        </row>
        <row r="79">
          <cell r="A79" t="str">
            <v>ASPTGB</v>
          </cell>
          <cell r="B79" t="str">
            <v xml:space="preserve">  DP211112                                0088621                       TST ING BUREAUTIQUE</v>
          </cell>
          <cell r="C79">
            <v>0</v>
          </cell>
          <cell r="D79">
            <v>0</v>
          </cell>
        </row>
        <row r="80">
          <cell r="A80" t="str">
            <v>ASPTGC</v>
          </cell>
          <cell r="B80" t="str">
            <v xml:space="preserve">  DP211112                                0088622                       TST ING CLIM/PROTECTION</v>
          </cell>
          <cell r="C80">
            <v>0</v>
          </cell>
          <cell r="D80">
            <v>0</v>
          </cell>
        </row>
        <row r="81">
          <cell r="A81" t="str">
            <v>ASPTGI</v>
          </cell>
          <cell r="B81" t="str">
            <v xml:space="preserve">  DP211112                                0088623                       TST ING INFORMATIQUE</v>
          </cell>
          <cell r="C81">
            <v>0</v>
          </cell>
          <cell r="D81">
            <v>0</v>
          </cell>
        </row>
        <row r="82">
          <cell r="A82" t="str">
            <v>ASPTGT</v>
          </cell>
          <cell r="B82" t="str">
            <v xml:space="preserve">  DP211112                                0088624                       TST ING TEL/DATA/MICRO</v>
          </cell>
          <cell r="C82">
            <v>0</v>
          </cell>
          <cell r="D82">
            <v>0</v>
          </cell>
        </row>
        <row r="83">
          <cell r="A83" t="str">
            <v>ASPTMA</v>
          </cell>
          <cell r="B83" t="str">
            <v xml:space="preserve">  DP211112                                0088625                       TST MO  ASCENSEUR</v>
          </cell>
          <cell r="C83">
            <v>0</v>
          </cell>
          <cell r="D83">
            <v>0</v>
          </cell>
        </row>
        <row r="84">
          <cell r="A84" t="str">
            <v>ASPTMB</v>
          </cell>
          <cell r="B84" t="str">
            <v xml:space="preserve">  DP211112                                0088626                       TST MO  BUREAUTIQUE</v>
          </cell>
          <cell r="C84">
            <v>0</v>
          </cell>
          <cell r="D84">
            <v>0</v>
          </cell>
        </row>
        <row r="85">
          <cell r="A85" t="str">
            <v>ASPTMC</v>
          </cell>
          <cell r="B85" t="str">
            <v xml:space="preserve">  DP211112                                0088627                       TST MO  CLIM/PROTECTION</v>
          </cell>
          <cell r="C85">
            <v>0</v>
          </cell>
          <cell r="D85">
            <v>0</v>
          </cell>
        </row>
        <row r="86">
          <cell r="A86" t="str">
            <v>ASPTMI</v>
          </cell>
          <cell r="B86" t="str">
            <v xml:space="preserve">  DP211112                                0088628                       TST MO  INFORMATIQUE</v>
          </cell>
          <cell r="C86">
            <v>0</v>
          </cell>
          <cell r="D86">
            <v>0</v>
          </cell>
        </row>
        <row r="87">
          <cell r="A87" t="str">
            <v>ASPTMT</v>
          </cell>
          <cell r="B87" t="str">
            <v xml:space="preserve">  DP211112                                0088629                       TST MO  TEL/DATA/MICRO</v>
          </cell>
          <cell r="C87">
            <v>0</v>
          </cell>
          <cell r="D87">
            <v>0</v>
          </cell>
        </row>
        <row r="88">
          <cell r="A88" t="str">
            <v>ATELIER</v>
          </cell>
          <cell r="B88" t="str">
            <v xml:space="preserve">  9999998</v>
          </cell>
          <cell r="C88">
            <v>0</v>
          </cell>
          <cell r="D88">
            <v>0</v>
          </cell>
        </row>
        <row r="89">
          <cell r="A89" t="str">
            <v>AUTOCDEF</v>
          </cell>
          <cell r="B89" t="str">
            <v>OO          N                                                                              *</v>
          </cell>
          <cell r="C89">
            <v>0</v>
          </cell>
          <cell r="D89">
            <v>0</v>
          </cell>
        </row>
        <row r="90">
          <cell r="A90" t="str">
            <v>CAFFUTAG</v>
          </cell>
          <cell r="B90" t="str">
            <v xml:space="preserve">              +05A    0000001</v>
          </cell>
          <cell r="C90">
            <v>0</v>
          </cell>
          <cell r="D90">
            <v>0</v>
          </cell>
        </row>
        <row r="91">
          <cell r="A91" t="str">
            <v>CATEGO||</v>
          </cell>
          <cell r="B91" t="str">
            <v>Ajout Revient VNAJOUT REVIENT VN                                                           *</v>
          </cell>
          <cell r="C91">
            <v>0</v>
          </cell>
          <cell r="D91">
            <v>0</v>
          </cell>
        </row>
        <row r="92">
          <cell r="A92" t="str">
            <v>CATEGO99</v>
          </cell>
          <cell r="B92" t="str">
            <v>Indéfini        Indéfini                                                                   *</v>
          </cell>
          <cell r="C92">
            <v>0</v>
          </cell>
          <cell r="D92">
            <v>0</v>
          </cell>
        </row>
        <row r="93">
          <cell r="A93" t="str">
            <v>CCACICA1</v>
          </cell>
          <cell r="B93" t="str">
            <v>CDFAC pour C.A. Comptant          CPT</v>
          </cell>
          <cell r="C93">
            <v>0</v>
          </cell>
          <cell r="D93">
            <v>0</v>
          </cell>
        </row>
        <row r="94">
          <cell r="A94" t="str">
            <v>CCACICA2</v>
          </cell>
          <cell r="B94" t="str">
            <v>CDFAC pour C.A. Terme             AVAGARTERVGR</v>
          </cell>
          <cell r="C94">
            <v>0</v>
          </cell>
          <cell r="D94">
            <v>0</v>
          </cell>
        </row>
        <row r="95">
          <cell r="A95" t="str">
            <v>CCACICSI</v>
          </cell>
          <cell r="B95" t="str">
            <v>CDFAC pour Cessions internes      CES</v>
          </cell>
          <cell r="C95">
            <v>0</v>
          </cell>
          <cell r="D95">
            <v>0</v>
          </cell>
        </row>
        <row r="96">
          <cell r="A96" t="str">
            <v>CCACICS2</v>
          </cell>
          <cell r="B96" t="str">
            <v>CA Cession pour Couverture        CDCCESCISINV</v>
          </cell>
          <cell r="C96">
            <v>0</v>
          </cell>
          <cell r="D96">
            <v>0</v>
          </cell>
        </row>
        <row r="97">
          <cell r="A97" t="str">
            <v>CDECCM01</v>
          </cell>
          <cell r="B97" t="str">
            <v>CENTRAL MOTORS                                                                             *</v>
          </cell>
          <cell r="C97">
            <v>0</v>
          </cell>
          <cell r="D97">
            <v>0</v>
          </cell>
        </row>
        <row r="98">
          <cell r="A98" t="str">
            <v>CDECCM02</v>
          </cell>
          <cell r="B98" t="str">
            <v xml:space="preserve">                                                                                           *</v>
          </cell>
          <cell r="C98">
            <v>0</v>
          </cell>
          <cell r="D98">
            <v>0</v>
          </cell>
        </row>
        <row r="99">
          <cell r="A99" t="str">
            <v>CDECCM03</v>
          </cell>
          <cell r="B99" t="str">
            <v xml:space="preserve">                                                                                           *</v>
          </cell>
          <cell r="C99">
            <v>0</v>
          </cell>
          <cell r="D99">
            <v>0</v>
          </cell>
        </row>
        <row r="100">
          <cell r="A100" t="str">
            <v>CDECCM04</v>
          </cell>
          <cell r="B100" t="str">
            <v xml:space="preserve">                                                                                           *</v>
          </cell>
          <cell r="C100">
            <v>0</v>
          </cell>
          <cell r="D100">
            <v>0</v>
          </cell>
        </row>
        <row r="101">
          <cell r="A101" t="str">
            <v>CDECCM05</v>
          </cell>
          <cell r="B101" t="str">
            <v xml:space="preserve">                                                                                           *</v>
          </cell>
          <cell r="C101">
            <v>0</v>
          </cell>
          <cell r="D101">
            <v>0</v>
          </cell>
        </row>
        <row r="102">
          <cell r="A102" t="str">
            <v>CDECCM06</v>
          </cell>
          <cell r="B102" t="str">
            <v xml:space="preserve">                                                                                           *</v>
          </cell>
          <cell r="C102">
            <v>0</v>
          </cell>
          <cell r="D102">
            <v>0</v>
          </cell>
        </row>
        <row r="103">
          <cell r="A103" t="str">
            <v>CDECNT01</v>
          </cell>
          <cell r="B103" t="str">
            <v>CFAO Technologies                                                                          *</v>
          </cell>
          <cell r="C103">
            <v>0</v>
          </cell>
          <cell r="D103">
            <v>0</v>
          </cell>
        </row>
        <row r="104">
          <cell r="A104" t="str">
            <v>CDECNT02</v>
          </cell>
          <cell r="B104" t="str">
            <v xml:space="preserve">                                                                                           *</v>
          </cell>
          <cell r="C104">
            <v>0</v>
          </cell>
          <cell r="D104">
            <v>0</v>
          </cell>
        </row>
        <row r="105">
          <cell r="A105" t="str">
            <v>CDECNT03</v>
          </cell>
          <cell r="B105" t="str">
            <v xml:space="preserve">                                                                                           *</v>
          </cell>
          <cell r="C105">
            <v>0</v>
          </cell>
          <cell r="D105">
            <v>0</v>
          </cell>
        </row>
        <row r="106">
          <cell r="A106" t="str">
            <v>CDECNT04</v>
          </cell>
          <cell r="B106" t="str">
            <v xml:space="preserve">                                                                                           *</v>
          </cell>
          <cell r="C106">
            <v>0</v>
          </cell>
          <cell r="D106">
            <v>0</v>
          </cell>
        </row>
        <row r="107">
          <cell r="A107" t="str">
            <v>CDECNT05</v>
          </cell>
          <cell r="B107" t="str">
            <v xml:space="preserve">                                                                                           *</v>
          </cell>
          <cell r="C107">
            <v>0</v>
          </cell>
          <cell r="D107">
            <v>0</v>
          </cell>
        </row>
        <row r="108">
          <cell r="A108" t="str">
            <v>CDECNT06</v>
          </cell>
          <cell r="B108" t="str">
            <v xml:space="preserve">                                                                                           *</v>
          </cell>
          <cell r="C108">
            <v>0</v>
          </cell>
          <cell r="D108">
            <v>0</v>
          </cell>
        </row>
        <row r="109">
          <cell r="A109" t="str">
            <v>CDECSL01</v>
          </cell>
          <cell r="B109" t="str">
            <v xml:space="preserve">                                                                                           *</v>
          </cell>
          <cell r="C109">
            <v>0</v>
          </cell>
          <cell r="D109">
            <v>0</v>
          </cell>
        </row>
        <row r="110">
          <cell r="A110" t="str">
            <v>CDECSL02</v>
          </cell>
          <cell r="B110" t="str">
            <v xml:space="preserve">                                                                                           *</v>
          </cell>
          <cell r="C110">
            <v>0</v>
          </cell>
          <cell r="D110">
            <v>0</v>
          </cell>
        </row>
        <row r="111">
          <cell r="A111" t="str">
            <v>CDECSL03</v>
          </cell>
          <cell r="B111" t="str">
            <v xml:space="preserve">                                                                                           *</v>
          </cell>
          <cell r="C111">
            <v>0</v>
          </cell>
          <cell r="D111">
            <v>0</v>
          </cell>
        </row>
        <row r="112">
          <cell r="A112" t="str">
            <v>CDECSL04</v>
          </cell>
          <cell r="B112" t="str">
            <v xml:space="preserve">                                                                                           *</v>
          </cell>
          <cell r="C112">
            <v>0</v>
          </cell>
          <cell r="D112">
            <v>0</v>
          </cell>
        </row>
        <row r="113">
          <cell r="A113" t="str">
            <v>CDECSL05</v>
          </cell>
          <cell r="B113" t="str">
            <v xml:space="preserve">                                                                                           *</v>
          </cell>
          <cell r="C113">
            <v>0</v>
          </cell>
          <cell r="D113">
            <v>0</v>
          </cell>
        </row>
        <row r="114">
          <cell r="A114" t="str">
            <v>CDECSL06</v>
          </cell>
          <cell r="B114" t="str">
            <v xml:space="preserve">                                                                                           *</v>
          </cell>
          <cell r="C114">
            <v>0</v>
          </cell>
          <cell r="D114">
            <v>0</v>
          </cell>
        </row>
        <row r="115">
          <cell r="A115" t="str">
            <v>CDECSO01</v>
          </cell>
          <cell r="B115" t="str">
            <v>****** DEMANDEZ NOS NOUVEAUX PRIX ***********                                              *</v>
          </cell>
          <cell r="C115">
            <v>0</v>
          </cell>
          <cell r="D115">
            <v>0</v>
          </cell>
        </row>
        <row r="116">
          <cell r="A116" t="str">
            <v>CDECSO02</v>
          </cell>
          <cell r="B116" t="str">
            <v>***  ***       BRIDGESTONE          ***   ***                                              *</v>
          </cell>
          <cell r="C116">
            <v>0</v>
          </cell>
          <cell r="D116">
            <v>0</v>
          </cell>
        </row>
        <row r="117">
          <cell r="A117" t="str">
            <v>CDECSO03</v>
          </cell>
          <cell r="B117" t="str">
            <v xml:space="preserve">                                                                                           *</v>
          </cell>
          <cell r="C117">
            <v>0</v>
          </cell>
          <cell r="D117">
            <v>0</v>
          </cell>
        </row>
        <row r="118">
          <cell r="A118" t="str">
            <v>CDECSO04</v>
          </cell>
          <cell r="B118" t="str">
            <v xml:space="preserve">                                                                                           *</v>
          </cell>
          <cell r="C118">
            <v>0</v>
          </cell>
          <cell r="D118">
            <v>0</v>
          </cell>
        </row>
        <row r="119">
          <cell r="A119" t="str">
            <v>CDECSO05</v>
          </cell>
          <cell r="B119" t="str">
            <v xml:space="preserve">                                                                                           *</v>
          </cell>
          <cell r="C119">
            <v>0</v>
          </cell>
          <cell r="D119">
            <v>0</v>
          </cell>
        </row>
        <row r="120">
          <cell r="A120" t="str">
            <v>CDECSO06</v>
          </cell>
          <cell r="B120" t="str">
            <v xml:space="preserve">                                                                                           *</v>
          </cell>
          <cell r="C120">
            <v>0</v>
          </cell>
          <cell r="D120">
            <v>0</v>
          </cell>
        </row>
        <row r="121">
          <cell r="A121" t="str">
            <v>CDECTE01</v>
          </cell>
          <cell r="B121" t="str">
            <v xml:space="preserve">                                                                                           *</v>
          </cell>
          <cell r="C121">
            <v>0</v>
          </cell>
          <cell r="D121">
            <v>0</v>
          </cell>
        </row>
        <row r="122">
          <cell r="A122" t="str">
            <v>CDECTE02</v>
          </cell>
          <cell r="B122" t="str">
            <v>*********************************************                                              *</v>
          </cell>
          <cell r="C122">
            <v>0</v>
          </cell>
          <cell r="D122">
            <v>0</v>
          </cell>
        </row>
        <row r="123">
          <cell r="A123" t="str">
            <v>CDECTE03</v>
          </cell>
          <cell r="B123" t="str">
            <v>*  TECMAT VOUS REMERCIE DE VOTRE VISITE     *                                              *</v>
          </cell>
          <cell r="C123">
            <v>0</v>
          </cell>
          <cell r="D123">
            <v>0</v>
          </cell>
        </row>
        <row r="124">
          <cell r="A124" t="str">
            <v>CDECTE04</v>
          </cell>
          <cell r="B124" t="str">
            <v>*                                           *                                              *</v>
          </cell>
          <cell r="C124">
            <v>0</v>
          </cell>
          <cell r="D124">
            <v>0</v>
          </cell>
        </row>
        <row r="125">
          <cell r="A125" t="str">
            <v>CDECTE05</v>
          </cell>
          <cell r="B125" t="str">
            <v>*                                           *                                              *</v>
          </cell>
          <cell r="C125">
            <v>0</v>
          </cell>
          <cell r="D125">
            <v>0</v>
          </cell>
        </row>
        <row r="126">
          <cell r="A126" t="str">
            <v>CDECTE06</v>
          </cell>
          <cell r="B126" t="str">
            <v>*********************************************                                              *</v>
          </cell>
          <cell r="C126">
            <v>0</v>
          </cell>
          <cell r="D126">
            <v>0</v>
          </cell>
        </row>
        <row r="127">
          <cell r="A127" t="str">
            <v>CDFACCAC</v>
          </cell>
          <cell r="B127" t="str">
            <v>Charges abonnées sur contrat      L</v>
          </cell>
          <cell r="C127">
            <v>0</v>
          </cell>
          <cell r="D127">
            <v>0</v>
          </cell>
        </row>
        <row r="128">
          <cell r="A128" t="str">
            <v>CDFACCDC</v>
          </cell>
          <cell r="B128" t="str">
            <v>Casse Déchet Coulage              7</v>
          </cell>
          <cell r="C128">
            <v>0</v>
          </cell>
          <cell r="D128">
            <v>0</v>
          </cell>
        </row>
        <row r="129">
          <cell r="A129" t="str">
            <v>CDFACCES</v>
          </cell>
          <cell r="B129" t="str">
            <v>Cessions interne                  3</v>
          </cell>
          <cell r="C129">
            <v>0</v>
          </cell>
          <cell r="D129">
            <v>0</v>
          </cell>
        </row>
        <row r="130">
          <cell r="A130" t="str">
            <v>CDFACCIS</v>
          </cell>
          <cell r="B130" t="str">
            <v>Cessions inter-secteur            5</v>
          </cell>
          <cell r="C130">
            <v>0</v>
          </cell>
          <cell r="D130">
            <v>0</v>
          </cell>
        </row>
        <row r="131">
          <cell r="A131" t="str">
            <v>CDFACCOT</v>
          </cell>
          <cell r="B131" t="str">
            <v>Coût des contrats sur OT          F</v>
          </cell>
          <cell r="C131">
            <v>0</v>
          </cell>
          <cell r="D131">
            <v>0</v>
          </cell>
        </row>
        <row r="132">
          <cell r="A132" t="str">
            <v>CDFACCPT</v>
          </cell>
          <cell r="B132" t="str">
            <v>Comptant                          1</v>
          </cell>
          <cell r="C132">
            <v>0</v>
          </cell>
          <cell r="D132">
            <v>0</v>
          </cell>
        </row>
        <row r="133">
          <cell r="A133" t="str">
            <v>CDFACGAR</v>
          </cell>
          <cell r="B133" t="str">
            <v>Garantie                          9</v>
          </cell>
          <cell r="C133">
            <v>0</v>
          </cell>
          <cell r="D133">
            <v>0</v>
          </cell>
        </row>
        <row r="134">
          <cell r="A134" t="str">
            <v>CDFACINV</v>
          </cell>
          <cell r="B134" t="str">
            <v>Différence inventaire             4</v>
          </cell>
          <cell r="C134">
            <v>0</v>
          </cell>
          <cell r="D134">
            <v>0</v>
          </cell>
        </row>
        <row r="135">
          <cell r="A135" t="str">
            <v>CDFACTER</v>
          </cell>
          <cell r="B135" t="str">
            <v>Terme                             2</v>
          </cell>
          <cell r="C135">
            <v>0</v>
          </cell>
          <cell r="D135">
            <v>0</v>
          </cell>
        </row>
        <row r="136">
          <cell r="A136" t="str">
            <v>CDFACTRA</v>
          </cell>
          <cell r="B136" t="str">
            <v>Transfert atelier                 6</v>
          </cell>
          <cell r="C136">
            <v>0</v>
          </cell>
          <cell r="D136">
            <v>0</v>
          </cell>
        </row>
        <row r="137">
          <cell r="A137" t="str">
            <v>CDFACVGR</v>
          </cell>
          <cell r="B137" t="str">
            <v>Ventes groupe                     8</v>
          </cell>
          <cell r="C137">
            <v>0</v>
          </cell>
          <cell r="D137">
            <v>0</v>
          </cell>
        </row>
        <row r="138">
          <cell r="A138" t="str">
            <v>CDRPRSAS</v>
          </cell>
          <cell r="B138" t="str">
            <v>CT : Ascenseurs.</v>
          </cell>
          <cell r="C138">
            <v>0</v>
          </cell>
          <cell r="D138">
            <v>0</v>
          </cell>
        </row>
        <row r="139">
          <cell r="A139" t="str">
            <v>CDRPRSAT</v>
          </cell>
          <cell r="B139" t="str">
            <v>Att Barphone</v>
          </cell>
          <cell r="C139">
            <v>0</v>
          </cell>
          <cell r="D139">
            <v>0</v>
          </cell>
        </row>
        <row r="140">
          <cell r="A140" t="str">
            <v>CDRPRSBG</v>
          </cell>
          <cell r="B140" t="str">
            <v>Bridgestone</v>
          </cell>
          <cell r="C140">
            <v>0</v>
          </cell>
          <cell r="D140">
            <v>0</v>
          </cell>
        </row>
        <row r="141">
          <cell r="A141" t="str">
            <v>CDRPRSBR</v>
          </cell>
          <cell r="B141" t="str">
            <v>Brandt</v>
          </cell>
          <cell r="C141">
            <v>0</v>
          </cell>
          <cell r="D141">
            <v>0</v>
          </cell>
        </row>
        <row r="142">
          <cell r="A142" t="str">
            <v>CDRPRSBU</v>
          </cell>
          <cell r="B142" t="str">
            <v>CT : Bureautique.</v>
          </cell>
          <cell r="C142">
            <v>0</v>
          </cell>
          <cell r="D142">
            <v>0</v>
          </cell>
        </row>
        <row r="143">
          <cell r="A143" t="str">
            <v>CDRPRSCI</v>
          </cell>
          <cell r="B143" t="str">
            <v>Citroen</v>
          </cell>
          <cell r="C143">
            <v>0</v>
          </cell>
          <cell r="D143">
            <v>0</v>
          </cell>
        </row>
        <row r="144">
          <cell r="A144" t="str">
            <v>CDRPRSCL</v>
          </cell>
          <cell r="B144" t="str">
            <v>Claas</v>
          </cell>
          <cell r="C144">
            <v>0</v>
          </cell>
          <cell r="D144">
            <v>0</v>
          </cell>
        </row>
        <row r="145">
          <cell r="A145" t="str">
            <v>CDRPRSCO</v>
          </cell>
          <cell r="B145" t="str">
            <v>Codamm/Pièces Adaptables</v>
          </cell>
          <cell r="C145">
            <v>0</v>
          </cell>
          <cell r="D145">
            <v>0</v>
          </cell>
        </row>
        <row r="146">
          <cell r="A146" t="str">
            <v>CDRPRSCP</v>
          </cell>
          <cell r="B146" t="str">
            <v>CT : Clim/Protection</v>
          </cell>
          <cell r="C146">
            <v>0</v>
          </cell>
          <cell r="D146">
            <v>0</v>
          </cell>
        </row>
        <row r="147">
          <cell r="A147" t="str">
            <v>CDRPRSDA</v>
          </cell>
          <cell r="B147" t="str">
            <v>Daewoo Appliances</v>
          </cell>
          <cell r="C147">
            <v>0</v>
          </cell>
          <cell r="D147">
            <v>0</v>
          </cell>
        </row>
        <row r="148">
          <cell r="A148" t="str">
            <v>CDRPRSDI</v>
          </cell>
          <cell r="B148" t="str">
            <v>Divers Import</v>
          </cell>
          <cell r="C148">
            <v>0</v>
          </cell>
          <cell r="D148">
            <v>0</v>
          </cell>
        </row>
        <row r="149">
          <cell r="A149" t="str">
            <v>CDRPRSDW</v>
          </cell>
          <cell r="B149" t="str">
            <v>Daewoo VN</v>
          </cell>
          <cell r="C149">
            <v>0</v>
          </cell>
          <cell r="D149">
            <v>0</v>
          </cell>
        </row>
        <row r="150">
          <cell r="A150" t="str">
            <v>CDRPRSD0</v>
          </cell>
          <cell r="B150" t="str">
            <v>Divers Administratif</v>
          </cell>
          <cell r="C150">
            <v>0</v>
          </cell>
          <cell r="D150">
            <v>0</v>
          </cell>
        </row>
        <row r="151">
          <cell r="A151" t="str">
            <v>CDRPRSD1</v>
          </cell>
          <cell r="B151" t="str">
            <v>Divers auto/Location</v>
          </cell>
          <cell r="C151">
            <v>0</v>
          </cell>
          <cell r="D151">
            <v>0</v>
          </cell>
        </row>
        <row r="152">
          <cell r="A152" t="str">
            <v>CDRPRSD2</v>
          </cell>
          <cell r="B152" t="str">
            <v>Divers Tecmat</v>
          </cell>
          <cell r="C152">
            <v>0</v>
          </cell>
          <cell r="D152">
            <v>0</v>
          </cell>
        </row>
        <row r="153">
          <cell r="A153" t="str">
            <v>CDRPRSD3</v>
          </cell>
          <cell r="B153" t="str">
            <v>Divers 2 roues</v>
          </cell>
          <cell r="C153">
            <v>0</v>
          </cell>
          <cell r="D153">
            <v>0</v>
          </cell>
        </row>
        <row r="154">
          <cell r="A154" t="str">
            <v>CDRPRSD4</v>
          </cell>
          <cell r="B154" t="str">
            <v>Divers CT - Produits</v>
          </cell>
          <cell r="C154">
            <v>0</v>
          </cell>
          <cell r="D154">
            <v>0</v>
          </cell>
        </row>
        <row r="155">
          <cell r="A155" t="str">
            <v>CDRPRSD5</v>
          </cell>
          <cell r="B155" t="str">
            <v>Divers CT - Solution</v>
          </cell>
          <cell r="C155">
            <v>0</v>
          </cell>
          <cell r="D155">
            <v>0</v>
          </cell>
        </row>
        <row r="156">
          <cell r="A156" t="str">
            <v>CDRPRSD6</v>
          </cell>
          <cell r="B156" t="str">
            <v>Divers Boissons</v>
          </cell>
          <cell r="C156">
            <v>0</v>
          </cell>
          <cell r="D156">
            <v>0</v>
          </cell>
        </row>
        <row r="157">
          <cell r="A157" t="str">
            <v>CDRPRSD7</v>
          </cell>
          <cell r="B157" t="str">
            <v>Divers Alim. Materiaux</v>
          </cell>
          <cell r="C157">
            <v>0</v>
          </cell>
          <cell r="D157">
            <v>0</v>
          </cell>
        </row>
        <row r="158">
          <cell r="A158" t="str">
            <v>CDRPRSD8</v>
          </cell>
          <cell r="B158" t="str">
            <v>Divers Textile</v>
          </cell>
          <cell r="C158">
            <v>0</v>
          </cell>
          <cell r="D158">
            <v>0</v>
          </cell>
        </row>
        <row r="159">
          <cell r="A159" t="str">
            <v>CDRPRSD9</v>
          </cell>
          <cell r="B159" t="str">
            <v>Divers Plastique</v>
          </cell>
          <cell r="C159">
            <v>0</v>
          </cell>
          <cell r="D159">
            <v>0</v>
          </cell>
        </row>
        <row r="160">
          <cell r="A160" t="str">
            <v>CDRPRSFD</v>
          </cell>
          <cell r="B160" t="str">
            <v>Fides</v>
          </cell>
          <cell r="C160">
            <v>0</v>
          </cell>
          <cell r="D160">
            <v>0</v>
          </cell>
        </row>
        <row r="161">
          <cell r="A161" t="str">
            <v>CDRPRSFI</v>
          </cell>
          <cell r="B161" t="str">
            <v>Fiat</v>
          </cell>
          <cell r="C161">
            <v>0</v>
          </cell>
          <cell r="D161">
            <v>0</v>
          </cell>
        </row>
        <row r="162">
          <cell r="A162" t="str">
            <v>CDRPRSFO</v>
          </cell>
          <cell r="B162" t="str">
            <v>Ford</v>
          </cell>
          <cell r="C162">
            <v>0</v>
          </cell>
          <cell r="D162">
            <v>0</v>
          </cell>
        </row>
        <row r="163">
          <cell r="A163" t="str">
            <v>CDRPRSGM</v>
          </cell>
          <cell r="B163" t="str">
            <v>General Motors</v>
          </cell>
          <cell r="C163">
            <v>0</v>
          </cell>
          <cell r="D163">
            <v>0</v>
          </cell>
        </row>
        <row r="164">
          <cell r="A164" t="str">
            <v>CDRPRSGR</v>
          </cell>
          <cell r="B164" t="str">
            <v>Grundfos</v>
          </cell>
          <cell r="C164">
            <v>0</v>
          </cell>
          <cell r="D164">
            <v>0</v>
          </cell>
        </row>
        <row r="165">
          <cell r="A165" t="str">
            <v>CDRPRSHI</v>
          </cell>
          <cell r="B165" t="str">
            <v>Hino</v>
          </cell>
          <cell r="C165">
            <v>0</v>
          </cell>
          <cell r="D165">
            <v>0</v>
          </cell>
        </row>
        <row r="166">
          <cell r="A166" t="str">
            <v>CDRPRSHS</v>
          </cell>
          <cell r="B166" t="str">
            <v>Hyster</v>
          </cell>
          <cell r="C166">
            <v>0</v>
          </cell>
          <cell r="D166">
            <v>0</v>
          </cell>
        </row>
        <row r="167">
          <cell r="A167" t="str">
            <v>CDRPRSHY</v>
          </cell>
          <cell r="B167" t="str">
            <v>Hyundai</v>
          </cell>
          <cell r="C167">
            <v>0</v>
          </cell>
          <cell r="D167">
            <v>0</v>
          </cell>
        </row>
        <row r="168">
          <cell r="A168" t="str">
            <v>CDRPRSIB</v>
          </cell>
          <cell r="B168" t="str">
            <v>IBM</v>
          </cell>
          <cell r="C168">
            <v>0</v>
          </cell>
          <cell r="D168">
            <v>0</v>
          </cell>
        </row>
        <row r="169">
          <cell r="A169" t="str">
            <v>CDRPRSIG</v>
          </cell>
          <cell r="B169" t="str">
            <v>Ignis</v>
          </cell>
          <cell r="C169">
            <v>0</v>
          </cell>
          <cell r="D169">
            <v>0</v>
          </cell>
        </row>
        <row r="170">
          <cell r="A170" t="str">
            <v>CDRPRSIH</v>
          </cell>
          <cell r="B170" t="str">
            <v>Case Poclain</v>
          </cell>
          <cell r="C170">
            <v>0</v>
          </cell>
          <cell r="D170">
            <v>0</v>
          </cell>
        </row>
        <row r="171">
          <cell r="A171" t="str">
            <v>CDRPRSIN</v>
          </cell>
          <cell r="B171" t="str">
            <v>CT : Informatique.</v>
          </cell>
          <cell r="C171">
            <v>0</v>
          </cell>
          <cell r="D171">
            <v>0</v>
          </cell>
        </row>
        <row r="172">
          <cell r="A172" t="str">
            <v>CDRPRSIS</v>
          </cell>
          <cell r="B172" t="str">
            <v>Isuzu</v>
          </cell>
          <cell r="C172">
            <v>0</v>
          </cell>
          <cell r="D172">
            <v>0</v>
          </cell>
        </row>
        <row r="173">
          <cell r="A173" t="str">
            <v>CDRPRSIV</v>
          </cell>
          <cell r="B173" t="str">
            <v>Iveco</v>
          </cell>
          <cell r="C173">
            <v>0</v>
          </cell>
          <cell r="D173">
            <v>0</v>
          </cell>
        </row>
        <row r="174">
          <cell r="A174" t="str">
            <v>CDRPRSJA</v>
          </cell>
          <cell r="B174" t="str">
            <v>Janome</v>
          </cell>
          <cell r="C174">
            <v>0</v>
          </cell>
          <cell r="D174">
            <v>0</v>
          </cell>
        </row>
        <row r="175">
          <cell r="A175" t="str">
            <v>CDRPRSJS</v>
          </cell>
          <cell r="B175" t="str">
            <v>Jeumont Schneider</v>
          </cell>
          <cell r="C175">
            <v>0</v>
          </cell>
          <cell r="D175">
            <v>0</v>
          </cell>
        </row>
        <row r="176">
          <cell r="A176" t="str">
            <v>CDRPRSLE</v>
          </cell>
          <cell r="B176" t="str">
            <v>Lexus</v>
          </cell>
          <cell r="C176">
            <v>0</v>
          </cell>
          <cell r="D176">
            <v>0</v>
          </cell>
        </row>
        <row r="177">
          <cell r="A177" t="str">
            <v>CDRPRSLO</v>
          </cell>
          <cell r="B177" t="str">
            <v>Lowara</v>
          </cell>
          <cell r="C177">
            <v>0</v>
          </cell>
          <cell r="D177">
            <v>0</v>
          </cell>
        </row>
        <row r="178">
          <cell r="A178" t="str">
            <v>CDRPRSLU</v>
          </cell>
          <cell r="B178" t="str">
            <v>Lucent</v>
          </cell>
          <cell r="C178">
            <v>0</v>
          </cell>
          <cell r="D178">
            <v>0</v>
          </cell>
        </row>
        <row r="179">
          <cell r="A179" t="str">
            <v>CDRPRSLX</v>
          </cell>
          <cell r="B179" t="str">
            <v>LEXMARK</v>
          </cell>
          <cell r="C179">
            <v>0</v>
          </cell>
          <cell r="D179">
            <v>0</v>
          </cell>
        </row>
        <row r="180">
          <cell r="A180" t="str">
            <v>CDRPRSMA</v>
          </cell>
          <cell r="B180" t="str">
            <v>Mazda</v>
          </cell>
          <cell r="C180">
            <v>0</v>
          </cell>
          <cell r="D180">
            <v>0</v>
          </cell>
        </row>
        <row r="181">
          <cell r="A181" t="str">
            <v>CDRPRSMC</v>
          </cell>
          <cell r="B181" t="str">
            <v>Michelin</v>
          </cell>
          <cell r="C181">
            <v>0</v>
          </cell>
          <cell r="D181">
            <v>0</v>
          </cell>
        </row>
        <row r="182">
          <cell r="A182" t="str">
            <v>CDRPRSME</v>
          </cell>
          <cell r="B182" t="str">
            <v>Mercedes</v>
          </cell>
          <cell r="C182">
            <v>0</v>
          </cell>
          <cell r="D182">
            <v>0</v>
          </cell>
        </row>
        <row r="183">
          <cell r="A183" t="str">
            <v>CDRPRSMF</v>
          </cell>
          <cell r="B183" t="str">
            <v>Mitsubishi Forklift</v>
          </cell>
          <cell r="C183">
            <v>0</v>
          </cell>
          <cell r="D183">
            <v>0</v>
          </cell>
        </row>
        <row r="184">
          <cell r="A184" t="str">
            <v>CDRPRSMI</v>
          </cell>
          <cell r="B184" t="str">
            <v>Mitsubishi Motor Corporation</v>
          </cell>
          <cell r="C184">
            <v>0</v>
          </cell>
          <cell r="D184">
            <v>0</v>
          </cell>
        </row>
        <row r="185">
          <cell r="A185" t="str">
            <v>CDRPRSMN</v>
          </cell>
          <cell r="B185" t="str">
            <v>Man</v>
          </cell>
          <cell r="C185">
            <v>0</v>
          </cell>
          <cell r="D185">
            <v>0</v>
          </cell>
        </row>
        <row r="186">
          <cell r="A186" t="str">
            <v>CDRPRSMO</v>
          </cell>
          <cell r="B186" t="str">
            <v>Motorola</v>
          </cell>
          <cell r="C186">
            <v>0</v>
          </cell>
          <cell r="D186">
            <v>0</v>
          </cell>
        </row>
        <row r="187">
          <cell r="A187" t="str">
            <v>CDRPRSMR</v>
          </cell>
          <cell r="B187" t="str">
            <v>Maruti</v>
          </cell>
          <cell r="C187">
            <v>0</v>
          </cell>
          <cell r="D187">
            <v>0</v>
          </cell>
        </row>
        <row r="188">
          <cell r="A188" t="str">
            <v>CDRPRSMS</v>
          </cell>
          <cell r="B188" t="str">
            <v>Massey Ferguson</v>
          </cell>
          <cell r="C188">
            <v>0</v>
          </cell>
          <cell r="D188">
            <v>0</v>
          </cell>
        </row>
        <row r="189">
          <cell r="A189" t="str">
            <v>CDRPRSMT</v>
          </cell>
          <cell r="B189" t="str">
            <v>Matra</v>
          </cell>
          <cell r="C189">
            <v>0</v>
          </cell>
          <cell r="D189">
            <v>0</v>
          </cell>
        </row>
        <row r="190">
          <cell r="A190" t="str">
            <v>CDRPRSND</v>
          </cell>
          <cell r="B190" t="str">
            <v>Nissan Diesel</v>
          </cell>
          <cell r="C190">
            <v>0</v>
          </cell>
          <cell r="D190">
            <v>0</v>
          </cell>
        </row>
        <row r="191">
          <cell r="A191" t="str">
            <v>CDRPRSNI</v>
          </cell>
          <cell r="B191" t="str">
            <v>Nissan</v>
          </cell>
          <cell r="C191">
            <v>0</v>
          </cell>
          <cell r="D191">
            <v>0</v>
          </cell>
        </row>
        <row r="192">
          <cell r="A192" t="str">
            <v>CDRPRSNS</v>
          </cell>
          <cell r="B192" t="str">
            <v>Nitsuko</v>
          </cell>
          <cell r="C192">
            <v>0</v>
          </cell>
          <cell r="D192">
            <v>0</v>
          </cell>
        </row>
        <row r="193">
          <cell r="A193" t="str">
            <v>CDRPRSOL</v>
          </cell>
          <cell r="B193" t="str">
            <v>Olympia</v>
          </cell>
          <cell r="C193">
            <v>0</v>
          </cell>
          <cell r="D193">
            <v>0</v>
          </cell>
        </row>
        <row r="194">
          <cell r="A194" t="str">
            <v>CDRPRSOT</v>
          </cell>
          <cell r="B194" t="str">
            <v>Otis</v>
          </cell>
          <cell r="C194">
            <v>0</v>
          </cell>
          <cell r="D194">
            <v>0</v>
          </cell>
        </row>
        <row r="195">
          <cell r="A195" t="str">
            <v>CDRPRSPC</v>
          </cell>
          <cell r="B195" t="str">
            <v>Peugeot Cycle</v>
          </cell>
          <cell r="C195">
            <v>0</v>
          </cell>
          <cell r="D195">
            <v>0</v>
          </cell>
        </row>
        <row r="196">
          <cell r="A196" t="str">
            <v>CDRPRSPE</v>
          </cell>
          <cell r="B196" t="str">
            <v>Peugeot Véhicules</v>
          </cell>
          <cell r="C196">
            <v>0</v>
          </cell>
          <cell r="D196">
            <v>0</v>
          </cell>
        </row>
        <row r="197">
          <cell r="A197" t="str">
            <v>CDRPRSRE</v>
          </cell>
          <cell r="B197" t="str">
            <v>Renault</v>
          </cell>
          <cell r="C197">
            <v>0</v>
          </cell>
          <cell r="D197">
            <v>0</v>
          </cell>
        </row>
        <row r="198">
          <cell r="A198" t="str">
            <v>CDRPRSRI</v>
          </cell>
          <cell r="B198" t="str">
            <v>Rvi</v>
          </cell>
          <cell r="C198">
            <v>0</v>
          </cell>
          <cell r="D198">
            <v>0</v>
          </cell>
        </row>
        <row r="199">
          <cell r="A199" t="str">
            <v>CDRPRSRK</v>
          </cell>
          <cell r="B199" t="str">
            <v>Rikken</v>
          </cell>
          <cell r="C199">
            <v>0</v>
          </cell>
          <cell r="D199">
            <v>0</v>
          </cell>
        </row>
        <row r="200">
          <cell r="A200" t="str">
            <v>CDRPRSRO</v>
          </cell>
          <cell r="B200" t="str">
            <v>Rover</v>
          </cell>
          <cell r="C200">
            <v>0</v>
          </cell>
          <cell r="D200">
            <v>0</v>
          </cell>
        </row>
        <row r="201">
          <cell r="A201" t="str">
            <v>CDRPRSRR</v>
          </cell>
          <cell r="B201" t="str">
            <v>Rex Rotary</v>
          </cell>
          <cell r="C201">
            <v>0</v>
          </cell>
          <cell r="D201">
            <v>0</v>
          </cell>
        </row>
        <row r="202">
          <cell r="A202" t="str">
            <v>CDRPRSRT</v>
          </cell>
          <cell r="B202" t="str">
            <v>Robotron</v>
          </cell>
          <cell r="C202">
            <v>0</v>
          </cell>
          <cell r="D202">
            <v>0</v>
          </cell>
        </row>
        <row r="203">
          <cell r="A203" t="str">
            <v>CDRPRSSG</v>
          </cell>
          <cell r="B203" t="str">
            <v>Signode</v>
          </cell>
          <cell r="C203">
            <v>0</v>
          </cell>
          <cell r="D203">
            <v>0</v>
          </cell>
        </row>
        <row r="204">
          <cell r="A204" t="str">
            <v>CDRPRSSH</v>
          </cell>
          <cell r="B204" t="str">
            <v>Sharp</v>
          </cell>
          <cell r="C204">
            <v>0</v>
          </cell>
          <cell r="D204">
            <v>0</v>
          </cell>
        </row>
        <row r="205">
          <cell r="A205" t="str">
            <v>CDRPRSSI</v>
          </cell>
          <cell r="B205" t="str">
            <v>Sicli</v>
          </cell>
          <cell r="C205">
            <v>0</v>
          </cell>
          <cell r="D205">
            <v>0</v>
          </cell>
        </row>
        <row r="206">
          <cell r="A206" t="str">
            <v>CDRPRSSU</v>
          </cell>
          <cell r="B206" t="str">
            <v>Subaru</v>
          </cell>
          <cell r="C206">
            <v>0</v>
          </cell>
          <cell r="D206">
            <v>0</v>
          </cell>
        </row>
        <row r="207">
          <cell r="A207" t="str">
            <v>CDRPRSSZ</v>
          </cell>
          <cell r="B207" t="str">
            <v>Suzuki</v>
          </cell>
          <cell r="C207">
            <v>0</v>
          </cell>
          <cell r="D207">
            <v>0</v>
          </cell>
        </row>
        <row r="208">
          <cell r="A208" t="str">
            <v>CDRPRSTA</v>
          </cell>
          <cell r="B208" t="str">
            <v>Tata</v>
          </cell>
          <cell r="C208">
            <v>0</v>
          </cell>
          <cell r="D208">
            <v>0</v>
          </cell>
        </row>
        <row r="209">
          <cell r="A209" t="str">
            <v>CDRPRSTD</v>
          </cell>
          <cell r="B209" t="str">
            <v>CT : Télécoms/Datas.</v>
          </cell>
          <cell r="C209">
            <v>0</v>
          </cell>
          <cell r="D209">
            <v>0</v>
          </cell>
        </row>
        <row r="210">
          <cell r="A210" t="str">
            <v>CDRPRSTH</v>
          </cell>
          <cell r="B210" t="str">
            <v>Thomson</v>
          </cell>
          <cell r="C210">
            <v>0</v>
          </cell>
          <cell r="D210">
            <v>0</v>
          </cell>
        </row>
        <row r="211">
          <cell r="A211" t="str">
            <v>CDRPRSTI</v>
          </cell>
          <cell r="B211" t="str">
            <v>Tissus importés</v>
          </cell>
          <cell r="C211">
            <v>0</v>
          </cell>
          <cell r="D211">
            <v>0</v>
          </cell>
        </row>
        <row r="212">
          <cell r="A212" t="str">
            <v>CDRPRSTL</v>
          </cell>
          <cell r="B212" t="str">
            <v>Tissus local</v>
          </cell>
          <cell r="C212">
            <v>0</v>
          </cell>
          <cell r="D212">
            <v>0</v>
          </cell>
        </row>
        <row r="213">
          <cell r="A213" t="str">
            <v>CDRPRSTM</v>
          </cell>
          <cell r="B213" t="str">
            <v>Timberjack</v>
          </cell>
          <cell r="C213">
            <v>0</v>
          </cell>
          <cell r="D213">
            <v>0</v>
          </cell>
        </row>
        <row r="214">
          <cell r="A214" t="str">
            <v>CDRPRSTN</v>
          </cell>
          <cell r="B214" t="str">
            <v>Technibel</v>
          </cell>
          <cell r="C214">
            <v>0</v>
          </cell>
          <cell r="D214">
            <v>0</v>
          </cell>
        </row>
        <row r="215">
          <cell r="A215" t="str">
            <v>CDRPRSTY</v>
          </cell>
          <cell r="B215" t="str">
            <v>Tmc</v>
          </cell>
          <cell r="C215">
            <v>0</v>
          </cell>
          <cell r="D215">
            <v>0</v>
          </cell>
        </row>
        <row r="216">
          <cell r="A216" t="str">
            <v>CDRPRSVD</v>
          </cell>
          <cell r="B216" t="str">
            <v>Vedette</v>
          </cell>
          <cell r="C216">
            <v>0</v>
          </cell>
          <cell r="D216">
            <v>0</v>
          </cell>
        </row>
        <row r="217">
          <cell r="A217" t="str">
            <v>CDRPRSWI</v>
          </cell>
          <cell r="B217" t="str">
            <v>Wilson</v>
          </cell>
          <cell r="C217">
            <v>0</v>
          </cell>
          <cell r="D217">
            <v>0</v>
          </cell>
        </row>
        <row r="218">
          <cell r="A218" t="str">
            <v>CDRPRSWP</v>
          </cell>
          <cell r="B218" t="str">
            <v>Westpoint</v>
          </cell>
          <cell r="C218">
            <v>0</v>
          </cell>
          <cell r="D218">
            <v>0</v>
          </cell>
        </row>
        <row r="219">
          <cell r="A219" t="str">
            <v>CDRPRSYB</v>
          </cell>
          <cell r="B219" t="str">
            <v>Yamaha Marine</v>
          </cell>
          <cell r="C219">
            <v>0</v>
          </cell>
          <cell r="D219">
            <v>0</v>
          </cell>
        </row>
        <row r="220">
          <cell r="A220" t="str">
            <v>CDRPRSYM</v>
          </cell>
          <cell r="B220" t="str">
            <v>Yamaha Moto</v>
          </cell>
          <cell r="C220">
            <v>0</v>
          </cell>
          <cell r="D220">
            <v>0</v>
          </cell>
        </row>
        <row r="221">
          <cell r="A221" t="str">
            <v>CFFL0101</v>
          </cell>
          <cell r="B221" t="str">
            <v>MONTANT MARCHANDISES     HT  O</v>
          </cell>
          <cell r="C221">
            <v>0</v>
          </cell>
          <cell r="D221">
            <v>0</v>
          </cell>
        </row>
        <row r="222">
          <cell r="A222" t="str">
            <v>CFFL0102</v>
          </cell>
          <cell r="B222" t="str">
            <v>TVA                      TVA</v>
          </cell>
          <cell r="C222">
            <v>0</v>
          </cell>
          <cell r="D222">
            <v>0</v>
          </cell>
        </row>
        <row r="223">
          <cell r="A223" t="str">
            <v>CFFMSK01</v>
          </cell>
          <cell r="B223" t="str">
            <v>Répartition standard.</v>
          </cell>
          <cell r="C223">
            <v>0</v>
          </cell>
          <cell r="D223">
            <v>0</v>
          </cell>
        </row>
        <row r="224">
          <cell r="A224" t="str">
            <v>CGI90</v>
          </cell>
          <cell r="B224" t="str">
            <v>ECAKAFC</v>
          </cell>
          <cell r="C224" t="str">
            <v>WS</v>
          </cell>
          <cell r="D224" t="str">
            <v>ACCUEIL</v>
          </cell>
        </row>
        <row r="225">
          <cell r="A225" t="str">
            <v>CGI90</v>
          </cell>
          <cell r="B225" t="str">
            <v>ECAKAFC</v>
          </cell>
          <cell r="C225" t="str">
            <v>WS</v>
          </cell>
          <cell r="D225" t="str">
            <v>ACCUEIL2</v>
          </cell>
        </row>
        <row r="226">
          <cell r="A226" t="str">
            <v>CGI90</v>
          </cell>
          <cell r="B226" t="str">
            <v>CCADOPS</v>
          </cell>
          <cell r="C226" t="str">
            <v>WS</v>
          </cell>
          <cell r="D226" t="str">
            <v>ADAM</v>
          </cell>
        </row>
        <row r="227">
          <cell r="A227" t="str">
            <v>CGI90</v>
          </cell>
          <cell r="B227" t="str">
            <v>EC123FC</v>
          </cell>
          <cell r="C227" t="str">
            <v>WS</v>
          </cell>
          <cell r="D227" t="str">
            <v>ADMINISTRA</v>
          </cell>
        </row>
        <row r="228">
          <cell r="A228" t="str">
            <v>CGI90</v>
          </cell>
          <cell r="B228" t="str">
            <v>ECADOFC</v>
          </cell>
          <cell r="C228" t="str">
            <v>WS</v>
          </cell>
          <cell r="D228" t="str">
            <v>ADOLPHE</v>
          </cell>
        </row>
        <row r="229">
          <cell r="A229" t="str">
            <v>CGI90</v>
          </cell>
          <cell r="B229" t="str">
            <v>ECASKFC</v>
          </cell>
          <cell r="C229" t="str">
            <v>WS</v>
          </cell>
          <cell r="D229" t="str">
            <v>ALEX1</v>
          </cell>
        </row>
        <row r="230">
          <cell r="A230" t="str">
            <v>CGI90</v>
          </cell>
          <cell r="B230" t="str">
            <v>ECASKPS</v>
          </cell>
          <cell r="C230" t="str">
            <v>WS</v>
          </cell>
          <cell r="D230" t="str">
            <v>ALEX2</v>
          </cell>
        </row>
        <row r="231">
          <cell r="A231" t="str">
            <v>CGI90</v>
          </cell>
          <cell r="B231" t="str">
            <v xml:space="preserve">     PF</v>
          </cell>
          <cell r="C231" t="str">
            <v>WS</v>
          </cell>
          <cell r="D231" t="str">
            <v>AMBERT</v>
          </cell>
        </row>
        <row r="232">
          <cell r="A232" t="str">
            <v>CGI90</v>
          </cell>
          <cell r="B232" t="str">
            <v>ECPAPFC</v>
          </cell>
          <cell r="C232" t="str">
            <v>WS</v>
          </cell>
          <cell r="D232" t="str">
            <v>ANASTASIE</v>
          </cell>
        </row>
        <row r="233">
          <cell r="A233" t="str">
            <v>CGI90</v>
          </cell>
          <cell r="B233" t="str">
            <v>EC123AC</v>
          </cell>
          <cell r="C233" t="str">
            <v>WS</v>
          </cell>
          <cell r="D233" t="str">
            <v>ANDONG</v>
          </cell>
        </row>
        <row r="234">
          <cell r="A234" t="str">
            <v>CGI90</v>
          </cell>
          <cell r="B234" t="str">
            <v>CCIPAFC</v>
          </cell>
          <cell r="C234" t="str">
            <v>WS</v>
          </cell>
          <cell r="D234" t="str">
            <v>ANDONG1</v>
          </cell>
        </row>
        <row r="235">
          <cell r="A235" t="str">
            <v>CGI90</v>
          </cell>
          <cell r="B235" t="str">
            <v>EC123AC</v>
          </cell>
          <cell r="C235" t="str">
            <v>WS</v>
          </cell>
          <cell r="D235" t="str">
            <v>ANICET</v>
          </cell>
        </row>
        <row r="236">
          <cell r="A236" t="str">
            <v>CGI90</v>
          </cell>
          <cell r="B236" t="str">
            <v>ECINDPF</v>
          </cell>
          <cell r="C236" t="str">
            <v>WS</v>
          </cell>
          <cell r="D236" t="str">
            <v>APTIVA03S1</v>
          </cell>
        </row>
        <row r="237">
          <cell r="A237" t="str">
            <v>CGI90</v>
          </cell>
          <cell r="B237" t="str">
            <v>ECINDPF</v>
          </cell>
          <cell r="C237" t="str">
            <v>WS</v>
          </cell>
          <cell r="D237" t="str">
            <v>APTIVA03S2</v>
          </cell>
        </row>
        <row r="238">
          <cell r="A238" t="str">
            <v>CGI90</v>
          </cell>
          <cell r="B238" t="str">
            <v>ECINDAV</v>
          </cell>
          <cell r="C238" t="str">
            <v>WS</v>
          </cell>
          <cell r="D238" t="str">
            <v>APTIVA03S3</v>
          </cell>
        </row>
        <row r="239">
          <cell r="A239" t="str">
            <v>CGI90</v>
          </cell>
          <cell r="B239" t="str">
            <v>CCINDCC</v>
          </cell>
          <cell r="C239" t="str">
            <v>WS</v>
          </cell>
          <cell r="D239" t="str">
            <v>APTIVA04S1</v>
          </cell>
        </row>
        <row r="240">
          <cell r="A240" t="str">
            <v>CGI90</v>
          </cell>
          <cell r="B240" t="str">
            <v>CCINDCC</v>
          </cell>
          <cell r="C240" t="str">
            <v>WS</v>
          </cell>
          <cell r="D240" t="str">
            <v>APTIVA04S2</v>
          </cell>
        </row>
        <row r="241">
          <cell r="A241" t="str">
            <v>CGI90</v>
          </cell>
          <cell r="B241" t="str">
            <v xml:space="preserve">     CC</v>
          </cell>
          <cell r="C241" t="str">
            <v>WS</v>
          </cell>
          <cell r="D241" t="str">
            <v>APTIVA04S3</v>
          </cell>
        </row>
        <row r="242">
          <cell r="A242" t="str">
            <v>CGI90</v>
          </cell>
          <cell r="B242" t="str">
            <v>ECINDFC</v>
          </cell>
          <cell r="C242" t="str">
            <v>WS</v>
          </cell>
          <cell r="D242" t="str">
            <v>APTIVA06S1</v>
          </cell>
        </row>
        <row r="243">
          <cell r="A243" t="str">
            <v>CGI90</v>
          </cell>
          <cell r="B243" t="str">
            <v xml:space="preserve">     FC</v>
          </cell>
          <cell r="C243" t="str">
            <v>WS</v>
          </cell>
          <cell r="D243" t="str">
            <v>APTIVA06S3</v>
          </cell>
        </row>
        <row r="244">
          <cell r="A244" t="str">
            <v>CGI90</v>
          </cell>
          <cell r="B244" t="str">
            <v>ECINDFC</v>
          </cell>
          <cell r="C244" t="str">
            <v>WS</v>
          </cell>
          <cell r="D244" t="str">
            <v>APTIVA07S1</v>
          </cell>
        </row>
        <row r="245">
          <cell r="A245" t="str">
            <v>CGI90</v>
          </cell>
          <cell r="B245" t="str">
            <v>ECINDFC</v>
          </cell>
          <cell r="C245" t="str">
            <v>WS</v>
          </cell>
          <cell r="D245" t="str">
            <v>APTIVA07S2</v>
          </cell>
        </row>
        <row r="246">
          <cell r="A246" t="str">
            <v>CGI90</v>
          </cell>
          <cell r="B246" t="str">
            <v>ECSERPF</v>
          </cell>
          <cell r="C246" t="str">
            <v>WS</v>
          </cell>
          <cell r="D246" t="str">
            <v>ATELIERS</v>
          </cell>
        </row>
        <row r="247">
          <cell r="A247" t="str">
            <v>CGI90</v>
          </cell>
          <cell r="B247" t="str">
            <v xml:space="preserve">     PF</v>
          </cell>
          <cell r="C247" t="str">
            <v>WS</v>
          </cell>
          <cell r="D247" t="str">
            <v>ATELIER2</v>
          </cell>
        </row>
        <row r="248">
          <cell r="A248" t="str">
            <v>CGI90</v>
          </cell>
          <cell r="B248" t="str">
            <v xml:space="preserve">     PF</v>
          </cell>
          <cell r="C248" t="str">
            <v>WS</v>
          </cell>
          <cell r="D248" t="str">
            <v>ATELIER3</v>
          </cell>
        </row>
        <row r="249">
          <cell r="A249" t="str">
            <v>CGI90</v>
          </cell>
          <cell r="B249" t="str">
            <v>ECEANFC</v>
          </cell>
          <cell r="C249" t="str">
            <v>WS</v>
          </cell>
          <cell r="D249" t="str">
            <v>BAYONNE</v>
          </cell>
        </row>
        <row r="250">
          <cell r="A250" t="str">
            <v>CGI90</v>
          </cell>
          <cell r="B250" t="str">
            <v xml:space="preserve">     FC</v>
          </cell>
          <cell r="C250" t="str">
            <v>WS</v>
          </cell>
          <cell r="D250" t="str">
            <v>BAYONNE01</v>
          </cell>
        </row>
        <row r="251">
          <cell r="A251" t="str">
            <v>CGI90</v>
          </cell>
          <cell r="B251" t="str">
            <v>ECMBJAC</v>
          </cell>
          <cell r="C251" t="str">
            <v>WS</v>
          </cell>
          <cell r="D251" t="str">
            <v>BAYONNE02</v>
          </cell>
        </row>
        <row r="252">
          <cell r="A252" t="str">
            <v>CGI90</v>
          </cell>
          <cell r="B252" t="str">
            <v>CCAOLPF</v>
          </cell>
          <cell r="C252" t="str">
            <v>WS</v>
          </cell>
          <cell r="D252" t="str">
            <v>BAYONNE3</v>
          </cell>
        </row>
        <row r="253">
          <cell r="A253" t="str">
            <v>CGI90</v>
          </cell>
          <cell r="B253" t="str">
            <v>EC123AC</v>
          </cell>
          <cell r="C253" t="str">
            <v>WS</v>
          </cell>
          <cell r="D253" t="str">
            <v>BEKALE</v>
          </cell>
        </row>
        <row r="254">
          <cell r="A254" t="str">
            <v>CGI90</v>
          </cell>
          <cell r="B254" t="str">
            <v xml:space="preserve">     AC</v>
          </cell>
          <cell r="C254" t="str">
            <v>WS</v>
          </cell>
          <cell r="D254" t="str">
            <v>BENJAMIN</v>
          </cell>
        </row>
        <row r="255">
          <cell r="A255" t="str">
            <v>CGI90</v>
          </cell>
          <cell r="B255" t="str">
            <v>ECASKFC</v>
          </cell>
          <cell r="C255" t="str">
            <v>WS</v>
          </cell>
          <cell r="D255" t="str">
            <v>BIENAIME</v>
          </cell>
        </row>
        <row r="256">
          <cell r="A256" t="str">
            <v>CGI90</v>
          </cell>
          <cell r="B256" t="str">
            <v>CCADOPS</v>
          </cell>
          <cell r="C256" t="str">
            <v>WS</v>
          </cell>
          <cell r="D256" t="str">
            <v>BIENAIME1</v>
          </cell>
        </row>
        <row r="257">
          <cell r="A257" t="str">
            <v>CGI90</v>
          </cell>
          <cell r="B257" t="str">
            <v>ECBITFC</v>
          </cell>
          <cell r="C257" t="str">
            <v>WS</v>
          </cell>
          <cell r="D257" t="str">
            <v>BITEGHE</v>
          </cell>
        </row>
        <row r="258">
          <cell r="A258" t="str">
            <v>CGI90</v>
          </cell>
          <cell r="B258" t="str">
            <v>ECPIEFC</v>
          </cell>
          <cell r="C258" t="str">
            <v>WS</v>
          </cell>
          <cell r="D258" t="str">
            <v>BOUTRY</v>
          </cell>
        </row>
        <row r="259">
          <cell r="A259" t="str">
            <v>CGI90</v>
          </cell>
          <cell r="B259" t="str">
            <v>CCPAPFC</v>
          </cell>
          <cell r="C259" t="str">
            <v>WS</v>
          </cell>
          <cell r="D259" t="str">
            <v>BOUTRY2</v>
          </cell>
        </row>
        <row r="260">
          <cell r="A260" t="str">
            <v>CGI90</v>
          </cell>
          <cell r="B260" t="str">
            <v xml:space="preserve">     FC</v>
          </cell>
          <cell r="C260" t="str">
            <v>WS</v>
          </cell>
          <cell r="D260" t="str">
            <v>BOYONNE1</v>
          </cell>
        </row>
        <row r="261">
          <cell r="A261" t="str">
            <v>CGI90</v>
          </cell>
          <cell r="B261" t="str">
            <v>ECCADPF</v>
          </cell>
          <cell r="C261" t="str">
            <v>WS</v>
          </cell>
          <cell r="D261" t="str">
            <v>CABINDA</v>
          </cell>
        </row>
        <row r="262">
          <cell r="A262" t="str">
            <v>CGI90</v>
          </cell>
          <cell r="B262" t="str">
            <v>ECCADFC</v>
          </cell>
          <cell r="C262" t="str">
            <v>WS</v>
          </cell>
          <cell r="D262" t="str">
            <v>CABINDA2</v>
          </cell>
        </row>
        <row r="263">
          <cell r="A263" t="str">
            <v>CGI90</v>
          </cell>
          <cell r="B263" t="str">
            <v>ECFPAFC</v>
          </cell>
          <cell r="C263" t="str">
            <v>WS</v>
          </cell>
          <cell r="D263" t="str">
            <v>CFAO£AICHA</v>
          </cell>
        </row>
        <row r="264">
          <cell r="A264" t="str">
            <v>CGI90</v>
          </cell>
          <cell r="B264" t="str">
            <v>TEBITPF</v>
          </cell>
          <cell r="C264" t="str">
            <v>WS</v>
          </cell>
          <cell r="D264" t="str">
            <v>COMMERCIAL</v>
          </cell>
        </row>
        <row r="265">
          <cell r="A265" t="str">
            <v>CGI90</v>
          </cell>
          <cell r="B265" t="str">
            <v xml:space="preserve">     AC</v>
          </cell>
          <cell r="C265" t="str">
            <v>WS</v>
          </cell>
          <cell r="D265" t="str">
            <v>COMPT</v>
          </cell>
        </row>
        <row r="266">
          <cell r="A266" t="str">
            <v>CGI90</v>
          </cell>
          <cell r="B266" t="str">
            <v>CCDOUFC</v>
          </cell>
          <cell r="C266" t="str">
            <v>WS</v>
          </cell>
          <cell r="D266" t="str">
            <v>COMPTOIR2</v>
          </cell>
        </row>
        <row r="267">
          <cell r="A267" t="str">
            <v>CGI90</v>
          </cell>
          <cell r="B267" t="str">
            <v>ECDOUFC</v>
          </cell>
          <cell r="C267" t="str">
            <v>WS</v>
          </cell>
          <cell r="D267" t="str">
            <v>COMPT1</v>
          </cell>
        </row>
        <row r="268">
          <cell r="A268" t="str">
            <v>CGI90</v>
          </cell>
          <cell r="B268" t="str">
            <v>ECINDFC</v>
          </cell>
          <cell r="C268" t="str">
            <v>WS</v>
          </cell>
          <cell r="D268" t="str">
            <v>CONSOLE1</v>
          </cell>
        </row>
        <row r="269">
          <cell r="A269" t="str">
            <v>CGI90</v>
          </cell>
          <cell r="B269" t="str">
            <v>ECINDFC</v>
          </cell>
          <cell r="C269" t="str">
            <v>WS</v>
          </cell>
          <cell r="D269" t="str">
            <v>CONSOLE2</v>
          </cell>
        </row>
        <row r="270">
          <cell r="A270" t="str">
            <v>CGI90</v>
          </cell>
          <cell r="B270" t="str">
            <v>EC123AC</v>
          </cell>
          <cell r="C270" t="str">
            <v>WS</v>
          </cell>
          <cell r="D270" t="str">
            <v>CYKEITA</v>
          </cell>
        </row>
        <row r="271">
          <cell r="A271" t="str">
            <v>CGI90</v>
          </cell>
          <cell r="B271" t="str">
            <v>CC123FC</v>
          </cell>
          <cell r="C271" t="str">
            <v>WS</v>
          </cell>
          <cell r="D271" t="str">
            <v>C1</v>
          </cell>
        </row>
        <row r="272">
          <cell r="A272" t="str">
            <v>CGI90</v>
          </cell>
          <cell r="B272" t="str">
            <v>CCINDMA</v>
          </cell>
          <cell r="C272" t="str">
            <v>WS</v>
          </cell>
          <cell r="D272" t="str">
            <v>DAFS1</v>
          </cell>
        </row>
        <row r="273">
          <cell r="A273" t="str">
            <v>CGI90</v>
          </cell>
          <cell r="B273" t="str">
            <v>ECINDFC</v>
          </cell>
          <cell r="C273" t="str">
            <v>WS</v>
          </cell>
          <cell r="D273" t="str">
            <v>DELL00S1</v>
          </cell>
        </row>
        <row r="274">
          <cell r="A274" t="str">
            <v>CGI90</v>
          </cell>
          <cell r="B274" t="str">
            <v>ECINDFC</v>
          </cell>
          <cell r="C274" t="str">
            <v>WS</v>
          </cell>
          <cell r="D274" t="str">
            <v>DELL00S2</v>
          </cell>
        </row>
        <row r="275">
          <cell r="A275" t="str">
            <v>CGI90</v>
          </cell>
          <cell r="B275" t="str">
            <v>ECINDAC</v>
          </cell>
          <cell r="C275" t="str">
            <v>WS</v>
          </cell>
          <cell r="D275" t="str">
            <v>DELL00S3</v>
          </cell>
        </row>
        <row r="276">
          <cell r="A276" t="str">
            <v>CGI90</v>
          </cell>
          <cell r="B276" t="str">
            <v>ECINDAC</v>
          </cell>
          <cell r="C276" t="str">
            <v>WS</v>
          </cell>
          <cell r="D276" t="str">
            <v>DELL02S1</v>
          </cell>
        </row>
        <row r="277">
          <cell r="A277" t="str">
            <v>CGI90</v>
          </cell>
          <cell r="B277" t="str">
            <v xml:space="preserve">     FC</v>
          </cell>
          <cell r="C277" t="str">
            <v>WS</v>
          </cell>
          <cell r="D277" t="str">
            <v>DELL02S2</v>
          </cell>
        </row>
        <row r="278">
          <cell r="A278" t="str">
            <v>CGI90</v>
          </cell>
          <cell r="B278" t="str">
            <v>ECMANFC</v>
          </cell>
          <cell r="C278" t="str">
            <v>WS</v>
          </cell>
          <cell r="D278" t="str">
            <v>DELL03S1</v>
          </cell>
        </row>
        <row r="279">
          <cell r="A279" t="str">
            <v>CGI90</v>
          </cell>
          <cell r="B279" t="str">
            <v>ECMANFC</v>
          </cell>
          <cell r="C279" t="str">
            <v>WS</v>
          </cell>
          <cell r="D279" t="str">
            <v>DELL03S2</v>
          </cell>
        </row>
        <row r="280">
          <cell r="A280" t="str">
            <v>CGI90</v>
          </cell>
          <cell r="B280" t="str">
            <v>ECINDFC</v>
          </cell>
          <cell r="C280" t="str">
            <v>WS</v>
          </cell>
          <cell r="D280" t="str">
            <v>DELL03S3</v>
          </cell>
        </row>
        <row r="281">
          <cell r="A281" t="str">
            <v>CGI90</v>
          </cell>
          <cell r="B281" t="str">
            <v>CCINDFC</v>
          </cell>
          <cell r="C281" t="str">
            <v>WS</v>
          </cell>
          <cell r="D281" t="str">
            <v>DELL03S4</v>
          </cell>
        </row>
        <row r="282">
          <cell r="A282" t="str">
            <v>CGI90</v>
          </cell>
          <cell r="B282" t="str">
            <v xml:space="preserve">     AC</v>
          </cell>
          <cell r="C282" t="str">
            <v>WS</v>
          </cell>
          <cell r="D282" t="str">
            <v>DELL04S1</v>
          </cell>
        </row>
        <row r="283">
          <cell r="A283" t="str">
            <v>CGI90</v>
          </cell>
          <cell r="B283" t="str">
            <v>CCINDFC</v>
          </cell>
          <cell r="C283" t="str">
            <v>WS</v>
          </cell>
          <cell r="D283" t="str">
            <v>DELL05S1</v>
          </cell>
        </row>
        <row r="284">
          <cell r="A284" t="str">
            <v>CGI90</v>
          </cell>
          <cell r="B284" t="str">
            <v>CCINDFC</v>
          </cell>
          <cell r="C284" t="str">
            <v>WS</v>
          </cell>
          <cell r="D284" t="str">
            <v>DELL05S2</v>
          </cell>
        </row>
        <row r="285">
          <cell r="A285" t="str">
            <v>CGI90</v>
          </cell>
          <cell r="B285" t="str">
            <v xml:space="preserve">     FC</v>
          </cell>
          <cell r="C285" t="str">
            <v>WS</v>
          </cell>
          <cell r="D285" t="str">
            <v>DELL07S1</v>
          </cell>
        </row>
        <row r="286">
          <cell r="A286" t="str">
            <v>CGI90</v>
          </cell>
          <cell r="B286" t="str">
            <v>ECINDFC</v>
          </cell>
          <cell r="C286" t="str">
            <v>WS</v>
          </cell>
          <cell r="D286" t="str">
            <v>DELL08S1</v>
          </cell>
        </row>
        <row r="287">
          <cell r="A287" t="str">
            <v>CGI90</v>
          </cell>
          <cell r="B287" t="str">
            <v>TEZIRFC</v>
          </cell>
          <cell r="C287" t="str">
            <v>WS</v>
          </cell>
          <cell r="D287" t="str">
            <v>DELL08S2</v>
          </cell>
        </row>
        <row r="288">
          <cell r="A288" t="str">
            <v>CGI90</v>
          </cell>
          <cell r="B288" t="str">
            <v>ECBEKPF</v>
          </cell>
          <cell r="C288" t="str">
            <v>WS</v>
          </cell>
          <cell r="D288" t="str">
            <v>DIANE1</v>
          </cell>
        </row>
        <row r="289">
          <cell r="A289" t="str">
            <v>CGI90</v>
          </cell>
          <cell r="B289" t="str">
            <v>ECDOUFC</v>
          </cell>
          <cell r="C289" t="str">
            <v>WS</v>
          </cell>
          <cell r="D289" t="str">
            <v>DOUKAGA</v>
          </cell>
        </row>
        <row r="290">
          <cell r="A290" t="str">
            <v>CGI90</v>
          </cell>
          <cell r="B290" t="str">
            <v>CCALXPF</v>
          </cell>
          <cell r="C290" t="str">
            <v>WS</v>
          </cell>
          <cell r="D290" t="str">
            <v>DSPCM01</v>
          </cell>
        </row>
        <row r="291">
          <cell r="A291" t="str">
            <v>CGI90</v>
          </cell>
          <cell r="B291" t="str">
            <v>ECADOPF</v>
          </cell>
          <cell r="C291" t="str">
            <v>WS</v>
          </cell>
          <cell r="D291" t="str">
            <v>DSPYR01</v>
          </cell>
        </row>
        <row r="292">
          <cell r="A292" t="str">
            <v>CGI90</v>
          </cell>
          <cell r="B292" t="str">
            <v>ECJDMFC</v>
          </cell>
          <cell r="C292" t="str">
            <v>WS</v>
          </cell>
          <cell r="D292" t="str">
            <v>DSPYR02</v>
          </cell>
        </row>
        <row r="293">
          <cell r="A293" t="str">
            <v>CGI90</v>
          </cell>
          <cell r="B293" t="str">
            <v>CCPAPFC</v>
          </cell>
          <cell r="C293" t="str">
            <v>WS</v>
          </cell>
          <cell r="D293" t="str">
            <v>DSP01</v>
          </cell>
        </row>
        <row r="294">
          <cell r="A294" t="str">
            <v>CGI90</v>
          </cell>
          <cell r="B294" t="str">
            <v>ECNMNFC</v>
          </cell>
          <cell r="C294" t="str">
            <v>WS</v>
          </cell>
          <cell r="D294" t="str">
            <v>DSP010005</v>
          </cell>
        </row>
        <row r="295">
          <cell r="A295" t="str">
            <v>CGI90</v>
          </cell>
          <cell r="B295" t="str">
            <v>ECBITFC</v>
          </cell>
          <cell r="C295" t="str">
            <v>WS</v>
          </cell>
          <cell r="D295" t="str">
            <v>DSP010103</v>
          </cell>
        </row>
        <row r="296">
          <cell r="A296" t="str">
            <v>CGI90</v>
          </cell>
          <cell r="B296" t="str">
            <v>CCINDPF</v>
          </cell>
          <cell r="C296" t="str">
            <v>WS</v>
          </cell>
          <cell r="D296" t="str">
            <v>DSP010105</v>
          </cell>
        </row>
        <row r="297">
          <cell r="A297" t="str">
            <v>CGI90</v>
          </cell>
          <cell r="B297" t="str">
            <v>CCJFDFC</v>
          </cell>
          <cell r="C297" t="str">
            <v>WS</v>
          </cell>
          <cell r="D297" t="str">
            <v>DSP010204</v>
          </cell>
        </row>
        <row r="298">
          <cell r="A298" t="str">
            <v>CGI90</v>
          </cell>
          <cell r="B298" t="str">
            <v>ECMANPF</v>
          </cell>
          <cell r="C298" t="str">
            <v>WS</v>
          </cell>
          <cell r="D298" t="str">
            <v>DSP010206</v>
          </cell>
        </row>
        <row r="299">
          <cell r="A299" t="str">
            <v>CGI90</v>
          </cell>
          <cell r="B299" t="str">
            <v>ECOBAFC</v>
          </cell>
          <cell r="C299" t="str">
            <v>WS</v>
          </cell>
          <cell r="D299" t="str">
            <v>DSP010304</v>
          </cell>
        </row>
        <row r="300">
          <cell r="A300" t="str">
            <v>CGI90</v>
          </cell>
          <cell r="B300" t="str">
            <v>CCMOMFC</v>
          </cell>
          <cell r="C300" t="str">
            <v>WS</v>
          </cell>
          <cell r="D300" t="str">
            <v>DSP010305</v>
          </cell>
        </row>
        <row r="301">
          <cell r="A301" t="str">
            <v>CGI90</v>
          </cell>
          <cell r="B301" t="str">
            <v>ECINDFC</v>
          </cell>
          <cell r="C301" t="str">
            <v>WS</v>
          </cell>
          <cell r="D301" t="str">
            <v>DSP010400</v>
          </cell>
        </row>
        <row r="302">
          <cell r="A302" t="str">
            <v>CGI90</v>
          </cell>
          <cell r="B302" t="str">
            <v>ECWAGFC</v>
          </cell>
          <cell r="C302" t="str">
            <v>WS</v>
          </cell>
          <cell r="D302" t="str">
            <v>DSP010403</v>
          </cell>
        </row>
        <row r="303">
          <cell r="A303" t="str">
            <v>CGI90</v>
          </cell>
          <cell r="B303" t="str">
            <v>ECINDFC</v>
          </cell>
          <cell r="C303" t="str">
            <v>WS</v>
          </cell>
          <cell r="D303" t="str">
            <v>DSP010404</v>
          </cell>
        </row>
        <row r="304">
          <cell r="A304" t="str">
            <v>CGI90</v>
          </cell>
          <cell r="B304" t="str">
            <v>ECINDFC</v>
          </cell>
          <cell r="C304" t="str">
            <v>WS</v>
          </cell>
          <cell r="D304" t="str">
            <v>DSP010406</v>
          </cell>
        </row>
        <row r="305">
          <cell r="A305" t="str">
            <v>CGI90</v>
          </cell>
          <cell r="B305" t="str">
            <v>ECINDFC</v>
          </cell>
          <cell r="C305" t="str">
            <v>WS</v>
          </cell>
          <cell r="D305" t="str">
            <v>DSP010500</v>
          </cell>
        </row>
        <row r="306">
          <cell r="A306" t="str">
            <v>CGI90</v>
          </cell>
          <cell r="B306" t="str">
            <v>ECINDPF</v>
          </cell>
          <cell r="C306" t="str">
            <v>WS</v>
          </cell>
          <cell r="D306" t="str">
            <v>DSP010600</v>
          </cell>
        </row>
        <row r="307">
          <cell r="A307" t="str">
            <v>CGI90</v>
          </cell>
          <cell r="B307" t="str">
            <v>ECINDFC</v>
          </cell>
          <cell r="C307" t="str">
            <v>WS</v>
          </cell>
          <cell r="D307" t="str">
            <v>DSP010601</v>
          </cell>
        </row>
        <row r="308">
          <cell r="A308" t="str">
            <v>CGI90</v>
          </cell>
          <cell r="B308" t="str">
            <v>ECINDFC</v>
          </cell>
          <cell r="C308" t="str">
            <v>WS</v>
          </cell>
          <cell r="D308" t="str">
            <v>DSP010602</v>
          </cell>
        </row>
        <row r="309">
          <cell r="A309" t="str">
            <v>CGI90</v>
          </cell>
          <cell r="B309" t="str">
            <v>ECINDPF</v>
          </cell>
          <cell r="C309" t="str">
            <v>WS</v>
          </cell>
          <cell r="D309" t="str">
            <v>DSP010603</v>
          </cell>
        </row>
        <row r="310">
          <cell r="A310" t="str">
            <v>CGI90</v>
          </cell>
          <cell r="B310" t="str">
            <v>ECINDFC</v>
          </cell>
          <cell r="C310" t="str">
            <v>WS</v>
          </cell>
          <cell r="D310" t="str">
            <v>DSP010604</v>
          </cell>
        </row>
        <row r="311">
          <cell r="A311" t="str">
            <v>CGI90</v>
          </cell>
          <cell r="B311" t="str">
            <v>CCINDFC</v>
          </cell>
          <cell r="C311" t="str">
            <v>WS</v>
          </cell>
          <cell r="D311" t="str">
            <v>DSP010606</v>
          </cell>
        </row>
        <row r="312">
          <cell r="A312" t="str">
            <v>CGI90</v>
          </cell>
          <cell r="B312" t="str">
            <v>ECINDAC</v>
          </cell>
          <cell r="C312" t="str">
            <v>WS</v>
          </cell>
          <cell r="D312" t="str">
            <v>DSP010701</v>
          </cell>
        </row>
        <row r="313">
          <cell r="A313" t="str">
            <v>CGI90</v>
          </cell>
          <cell r="B313" t="str">
            <v>ECINDFC</v>
          </cell>
          <cell r="C313" t="str">
            <v>WS</v>
          </cell>
          <cell r="D313" t="str">
            <v>DSP010702</v>
          </cell>
        </row>
        <row r="314">
          <cell r="A314" t="str">
            <v>CGI90</v>
          </cell>
          <cell r="B314" t="str">
            <v>ECINDFC</v>
          </cell>
          <cell r="C314" t="str">
            <v>WS</v>
          </cell>
          <cell r="D314" t="str">
            <v>DSP010703</v>
          </cell>
        </row>
        <row r="315">
          <cell r="A315" t="str">
            <v>CGI90</v>
          </cell>
          <cell r="B315" t="str">
            <v>ECINDPF</v>
          </cell>
          <cell r="C315" t="str">
            <v>WS</v>
          </cell>
          <cell r="D315" t="str">
            <v>DSP010705</v>
          </cell>
        </row>
        <row r="316">
          <cell r="A316" t="str">
            <v>CGI90</v>
          </cell>
          <cell r="B316" t="str">
            <v>ECINDFC</v>
          </cell>
          <cell r="C316" t="str">
            <v>WS</v>
          </cell>
          <cell r="D316" t="str">
            <v>DSP010706</v>
          </cell>
        </row>
        <row r="317">
          <cell r="A317" t="str">
            <v>CGI90</v>
          </cell>
          <cell r="B317" t="str">
            <v>ECPAPMA</v>
          </cell>
          <cell r="C317" t="str">
            <v>WS</v>
          </cell>
          <cell r="D317" t="str">
            <v>DSP02</v>
          </cell>
        </row>
        <row r="318">
          <cell r="A318" t="str">
            <v>CGI90</v>
          </cell>
          <cell r="B318" t="str">
            <v>ECINDPF</v>
          </cell>
          <cell r="C318" t="str">
            <v>WS</v>
          </cell>
          <cell r="D318" t="str">
            <v>DSP030000</v>
          </cell>
        </row>
        <row r="319">
          <cell r="A319" t="str">
            <v>CGI90</v>
          </cell>
          <cell r="B319" t="str">
            <v>CCINDPF</v>
          </cell>
          <cell r="C319" t="str">
            <v>WS</v>
          </cell>
          <cell r="D319" t="str">
            <v>DSP030001</v>
          </cell>
        </row>
        <row r="320">
          <cell r="A320" t="str">
            <v>CGI90</v>
          </cell>
          <cell r="B320" t="str">
            <v>ECINDFC</v>
          </cell>
          <cell r="C320" t="str">
            <v>WS</v>
          </cell>
          <cell r="D320" t="str">
            <v>DSP030003</v>
          </cell>
        </row>
        <row r="321">
          <cell r="A321" t="str">
            <v>CGI90</v>
          </cell>
          <cell r="B321" t="str">
            <v>CCINDPF</v>
          </cell>
          <cell r="C321" t="str">
            <v>WS</v>
          </cell>
          <cell r="D321" t="str">
            <v>DSP030004</v>
          </cell>
        </row>
        <row r="322">
          <cell r="A322" t="str">
            <v>CGI90</v>
          </cell>
          <cell r="B322" t="str">
            <v>ECINDFC</v>
          </cell>
          <cell r="C322" t="str">
            <v>WS</v>
          </cell>
          <cell r="D322" t="str">
            <v>DSP030005</v>
          </cell>
        </row>
        <row r="323">
          <cell r="A323" t="str">
            <v>CGI90</v>
          </cell>
          <cell r="B323" t="str">
            <v xml:space="preserve">     FC</v>
          </cell>
          <cell r="C323" t="str">
            <v>WS</v>
          </cell>
          <cell r="D323" t="str">
            <v>DSP030106</v>
          </cell>
        </row>
        <row r="324">
          <cell r="A324" t="str">
            <v>CGI90</v>
          </cell>
          <cell r="B324" t="str">
            <v>ECINDFC</v>
          </cell>
          <cell r="C324" t="str">
            <v>WS</v>
          </cell>
          <cell r="D324" t="str">
            <v>DSP030201</v>
          </cell>
        </row>
        <row r="325">
          <cell r="A325" t="str">
            <v>CGI90</v>
          </cell>
          <cell r="B325" t="str">
            <v>ECMANFC</v>
          </cell>
          <cell r="C325" t="str">
            <v>WS</v>
          </cell>
          <cell r="D325" t="str">
            <v>DSP030202</v>
          </cell>
        </row>
        <row r="326">
          <cell r="A326" t="str">
            <v>CGI90</v>
          </cell>
          <cell r="B326" t="str">
            <v>ECINDPF</v>
          </cell>
          <cell r="C326" t="str">
            <v>WS</v>
          </cell>
          <cell r="D326" t="str">
            <v>DSP030203</v>
          </cell>
        </row>
        <row r="327">
          <cell r="A327" t="str">
            <v>CGI90</v>
          </cell>
          <cell r="B327" t="str">
            <v>ECINDFC</v>
          </cell>
          <cell r="C327" t="str">
            <v>WS</v>
          </cell>
          <cell r="D327" t="str">
            <v>DSP030204</v>
          </cell>
        </row>
        <row r="328">
          <cell r="A328" t="str">
            <v>CGI90</v>
          </cell>
          <cell r="B328" t="str">
            <v>ECINDFC</v>
          </cell>
          <cell r="C328" t="str">
            <v>WS</v>
          </cell>
          <cell r="D328" t="str">
            <v>DSP030205</v>
          </cell>
        </row>
        <row r="329">
          <cell r="A329" t="str">
            <v>CGI90</v>
          </cell>
          <cell r="B329" t="str">
            <v>ECINDPF</v>
          </cell>
          <cell r="C329" t="str">
            <v>WS</v>
          </cell>
          <cell r="D329" t="str">
            <v>DSP030301</v>
          </cell>
        </row>
        <row r="330">
          <cell r="A330" t="str">
            <v>CGI90</v>
          </cell>
          <cell r="B330" t="str">
            <v>ECINDAC</v>
          </cell>
          <cell r="C330" t="str">
            <v>WS</v>
          </cell>
          <cell r="D330" t="str">
            <v>DSP030303</v>
          </cell>
        </row>
        <row r="331">
          <cell r="A331" t="str">
            <v>CGI90</v>
          </cell>
          <cell r="B331" t="str">
            <v>TEINDPF</v>
          </cell>
          <cell r="C331" t="str">
            <v>WS</v>
          </cell>
          <cell r="D331" t="str">
            <v>DSP030304</v>
          </cell>
        </row>
        <row r="332">
          <cell r="A332" t="str">
            <v>CGI90</v>
          </cell>
          <cell r="B332" t="str">
            <v>TEINDPF</v>
          </cell>
          <cell r="C332" t="str">
            <v>WS</v>
          </cell>
          <cell r="D332" t="str">
            <v>DSP030305</v>
          </cell>
        </row>
        <row r="333">
          <cell r="A333" t="str">
            <v>CGI90</v>
          </cell>
          <cell r="B333" t="str">
            <v>CCINDFC</v>
          </cell>
          <cell r="C333" t="str">
            <v>WS</v>
          </cell>
          <cell r="D333" t="str">
            <v>DSP030500</v>
          </cell>
        </row>
        <row r="334">
          <cell r="A334" t="str">
            <v>CGI90</v>
          </cell>
          <cell r="B334" t="str">
            <v>ECINDPF</v>
          </cell>
          <cell r="C334" t="str">
            <v>WS</v>
          </cell>
          <cell r="D334" t="str">
            <v>DSP030501</v>
          </cell>
        </row>
        <row r="335">
          <cell r="A335" t="str">
            <v>CGI90</v>
          </cell>
          <cell r="B335" t="str">
            <v>ECALXPS</v>
          </cell>
          <cell r="C335" t="str">
            <v>WS</v>
          </cell>
          <cell r="D335" t="str">
            <v>DSP030505</v>
          </cell>
        </row>
        <row r="336">
          <cell r="A336" t="str">
            <v>CGI90</v>
          </cell>
          <cell r="B336" t="str">
            <v>ECALXPF</v>
          </cell>
          <cell r="C336" t="str">
            <v>WS</v>
          </cell>
          <cell r="D336" t="str">
            <v>DSP030506</v>
          </cell>
        </row>
        <row r="337">
          <cell r="A337" t="str">
            <v>CGI90</v>
          </cell>
          <cell r="B337" t="str">
            <v>CCINDPF</v>
          </cell>
          <cell r="C337" t="str">
            <v>WS</v>
          </cell>
          <cell r="D337" t="str">
            <v>DSP030701</v>
          </cell>
        </row>
        <row r="338">
          <cell r="A338" t="str">
            <v>CGI90</v>
          </cell>
          <cell r="B338" t="str">
            <v>ECINDFC</v>
          </cell>
          <cell r="C338" t="str">
            <v>WS</v>
          </cell>
          <cell r="D338" t="str">
            <v>DSP030702</v>
          </cell>
        </row>
        <row r="339">
          <cell r="A339" t="str">
            <v>CGI90</v>
          </cell>
          <cell r="B339" t="str">
            <v>ECINDPF</v>
          </cell>
          <cell r="C339" t="str">
            <v>WS</v>
          </cell>
          <cell r="D339" t="str">
            <v>DSP030703</v>
          </cell>
        </row>
        <row r="340">
          <cell r="A340" t="str">
            <v>CGI90</v>
          </cell>
          <cell r="B340" t="str">
            <v>ECINDFC</v>
          </cell>
          <cell r="C340" t="str">
            <v>WS</v>
          </cell>
          <cell r="D340" t="str">
            <v>DSP030705</v>
          </cell>
        </row>
        <row r="341">
          <cell r="A341" t="str">
            <v>CGI90</v>
          </cell>
          <cell r="B341" t="str">
            <v>ECINDPF</v>
          </cell>
          <cell r="C341" t="str">
            <v>WS</v>
          </cell>
          <cell r="D341" t="str">
            <v>DSP030706</v>
          </cell>
        </row>
        <row r="342">
          <cell r="A342" t="str">
            <v>CGI90</v>
          </cell>
          <cell r="B342" t="str">
            <v>ECIPAFC</v>
          </cell>
          <cell r="C342" t="str">
            <v>WS</v>
          </cell>
          <cell r="D342" t="str">
            <v>DSP04</v>
          </cell>
        </row>
        <row r="343">
          <cell r="A343" t="str">
            <v>CGI90</v>
          </cell>
          <cell r="B343" t="str">
            <v>ECNDOFC</v>
          </cell>
          <cell r="C343" t="str">
            <v>WS</v>
          </cell>
          <cell r="D343" t="str">
            <v>DSP05</v>
          </cell>
        </row>
        <row r="344">
          <cell r="A344" t="str">
            <v>CGI90</v>
          </cell>
          <cell r="B344" t="str">
            <v>ECPIEFC</v>
          </cell>
          <cell r="C344" t="str">
            <v>WS</v>
          </cell>
          <cell r="D344" t="str">
            <v>DSP06</v>
          </cell>
        </row>
        <row r="345">
          <cell r="A345" t="str">
            <v>CGI90</v>
          </cell>
          <cell r="B345" t="str">
            <v>CCBITFC</v>
          </cell>
          <cell r="C345" t="str">
            <v>WS</v>
          </cell>
          <cell r="D345" t="str">
            <v>DSP07</v>
          </cell>
        </row>
        <row r="346">
          <cell r="A346" t="str">
            <v>CGI90</v>
          </cell>
          <cell r="B346" t="str">
            <v>ECIPAFC</v>
          </cell>
          <cell r="C346" t="str">
            <v>WS</v>
          </cell>
          <cell r="D346" t="str">
            <v>DSP08</v>
          </cell>
        </row>
        <row r="347">
          <cell r="A347" t="str">
            <v>CGI90</v>
          </cell>
          <cell r="B347" t="str">
            <v>CCNOUFC</v>
          </cell>
          <cell r="C347" t="str">
            <v>WS</v>
          </cell>
          <cell r="D347" t="str">
            <v>DSP09</v>
          </cell>
        </row>
        <row r="348">
          <cell r="A348" t="str">
            <v>CGI90</v>
          </cell>
          <cell r="B348" t="str">
            <v>ECOBAFC</v>
          </cell>
          <cell r="C348" t="str">
            <v>WS</v>
          </cell>
          <cell r="D348" t="str">
            <v>DSP10</v>
          </cell>
        </row>
        <row r="349">
          <cell r="A349" t="str">
            <v>CGI90</v>
          </cell>
          <cell r="B349" t="str">
            <v>ECMANFC</v>
          </cell>
          <cell r="C349" t="str">
            <v>WS</v>
          </cell>
          <cell r="D349" t="str">
            <v>DSP12</v>
          </cell>
        </row>
        <row r="350">
          <cell r="A350" t="str">
            <v>CGI90</v>
          </cell>
          <cell r="B350" t="str">
            <v>ECMOAFC</v>
          </cell>
          <cell r="C350" t="str">
            <v>WS</v>
          </cell>
          <cell r="D350" t="str">
            <v>DSP13</v>
          </cell>
        </row>
        <row r="351">
          <cell r="A351" t="str">
            <v>CGI90</v>
          </cell>
          <cell r="B351" t="str">
            <v>ECBOUAC</v>
          </cell>
          <cell r="C351" t="str">
            <v>WS</v>
          </cell>
          <cell r="D351" t="str">
            <v>DSP14</v>
          </cell>
        </row>
        <row r="352">
          <cell r="A352" t="str">
            <v>CGI90</v>
          </cell>
          <cell r="B352" t="str">
            <v>CCBASFC</v>
          </cell>
          <cell r="C352" t="str">
            <v>WS</v>
          </cell>
          <cell r="D352" t="str">
            <v>DSP15</v>
          </cell>
        </row>
        <row r="353">
          <cell r="A353" t="str">
            <v>CGI90</v>
          </cell>
          <cell r="B353" t="str">
            <v>ECCLYFC</v>
          </cell>
          <cell r="C353" t="str">
            <v>WS</v>
          </cell>
          <cell r="D353" t="str">
            <v>DSP16</v>
          </cell>
        </row>
        <row r="354">
          <cell r="A354" t="str">
            <v>CGI90</v>
          </cell>
          <cell r="B354" t="str">
            <v>ECFLUFC</v>
          </cell>
          <cell r="C354" t="str">
            <v>WS</v>
          </cell>
          <cell r="D354" t="str">
            <v>DSP17</v>
          </cell>
        </row>
        <row r="355">
          <cell r="A355" t="str">
            <v>CGI90</v>
          </cell>
          <cell r="B355" t="str">
            <v>CCMOMPS</v>
          </cell>
          <cell r="C355" t="str">
            <v>WS</v>
          </cell>
          <cell r="D355" t="str">
            <v>DSP19</v>
          </cell>
        </row>
        <row r="356">
          <cell r="A356" t="str">
            <v>CGI90</v>
          </cell>
          <cell r="B356" t="str">
            <v>CCMOUPF</v>
          </cell>
          <cell r="C356" t="str">
            <v>WS</v>
          </cell>
          <cell r="D356" t="str">
            <v>DSP20</v>
          </cell>
        </row>
        <row r="357">
          <cell r="A357" t="str">
            <v>CGI90</v>
          </cell>
          <cell r="B357" t="str">
            <v>CCNYAFC</v>
          </cell>
          <cell r="C357" t="str">
            <v>WS</v>
          </cell>
          <cell r="D357" t="str">
            <v>DSP21</v>
          </cell>
        </row>
        <row r="358">
          <cell r="A358" t="str">
            <v>CGI90</v>
          </cell>
          <cell r="B358" t="str">
            <v>ECSERAC</v>
          </cell>
          <cell r="C358" t="str">
            <v>WS</v>
          </cell>
          <cell r="D358" t="str">
            <v>DSP22</v>
          </cell>
        </row>
        <row r="359">
          <cell r="A359" t="str">
            <v>CGI90</v>
          </cell>
          <cell r="B359" t="str">
            <v>ECJFDFC</v>
          </cell>
          <cell r="C359" t="str">
            <v>WS</v>
          </cell>
          <cell r="D359" t="str">
            <v>DSP23</v>
          </cell>
        </row>
        <row r="360">
          <cell r="A360" t="str">
            <v>CGI90</v>
          </cell>
          <cell r="B360" t="str">
            <v>ECAWOPF</v>
          </cell>
          <cell r="C360" t="str">
            <v>WS</v>
          </cell>
          <cell r="D360" t="str">
            <v>DSP24</v>
          </cell>
        </row>
        <row r="361">
          <cell r="A361" t="str">
            <v>CGI90</v>
          </cell>
          <cell r="B361" t="str">
            <v>ECMANAC</v>
          </cell>
          <cell r="C361" t="str">
            <v>WS</v>
          </cell>
          <cell r="D361" t="str">
            <v>DSP25</v>
          </cell>
        </row>
        <row r="362">
          <cell r="A362" t="str">
            <v>CGI90</v>
          </cell>
          <cell r="B362" t="str">
            <v>CCNOUPF</v>
          </cell>
          <cell r="C362" t="str">
            <v>WS</v>
          </cell>
          <cell r="D362" t="str">
            <v>DSP26</v>
          </cell>
        </row>
        <row r="363">
          <cell r="A363" t="str">
            <v>CGI90</v>
          </cell>
          <cell r="B363" t="str">
            <v>ECINDPF</v>
          </cell>
          <cell r="C363" t="str">
            <v>WS</v>
          </cell>
          <cell r="D363" t="str">
            <v>DSP27</v>
          </cell>
        </row>
        <row r="364">
          <cell r="A364" t="str">
            <v>CGI90</v>
          </cell>
          <cell r="B364" t="str">
            <v>TEINDPF</v>
          </cell>
          <cell r="C364" t="str">
            <v>WS</v>
          </cell>
          <cell r="D364" t="str">
            <v>DSP28</v>
          </cell>
        </row>
        <row r="365">
          <cell r="A365" t="str">
            <v>CGI90</v>
          </cell>
          <cell r="B365" t="str">
            <v>ECINDFC</v>
          </cell>
          <cell r="C365" t="str">
            <v>WS</v>
          </cell>
          <cell r="D365" t="str">
            <v>DSP29</v>
          </cell>
        </row>
        <row r="366">
          <cell r="A366" t="str">
            <v>CGI90</v>
          </cell>
          <cell r="B366" t="str">
            <v>ECADOFC</v>
          </cell>
          <cell r="C366" t="str">
            <v>WS</v>
          </cell>
          <cell r="D366" t="str">
            <v>DSP30</v>
          </cell>
        </row>
        <row r="367">
          <cell r="A367" t="str">
            <v>CGI90</v>
          </cell>
          <cell r="B367" t="str">
            <v>TEMOUPF</v>
          </cell>
          <cell r="C367" t="str">
            <v>WS</v>
          </cell>
          <cell r="D367" t="str">
            <v>DSP32</v>
          </cell>
        </row>
        <row r="368">
          <cell r="A368" t="str">
            <v>CGI90</v>
          </cell>
          <cell r="B368" t="str">
            <v>ECOBAFC</v>
          </cell>
          <cell r="C368" t="str">
            <v>WS</v>
          </cell>
          <cell r="D368" t="str">
            <v>DSP33</v>
          </cell>
        </row>
        <row r="369">
          <cell r="A369" t="str">
            <v>CGI90</v>
          </cell>
          <cell r="B369" t="str">
            <v>ECMOAFC</v>
          </cell>
          <cell r="C369" t="str">
            <v>WS</v>
          </cell>
          <cell r="D369" t="str">
            <v>DSP34</v>
          </cell>
        </row>
        <row r="370">
          <cell r="A370" t="str">
            <v>CGI90</v>
          </cell>
          <cell r="B370" t="str">
            <v>CCCADFC</v>
          </cell>
          <cell r="C370" t="str">
            <v>WS</v>
          </cell>
          <cell r="D370" t="str">
            <v>DSP35</v>
          </cell>
        </row>
        <row r="371">
          <cell r="A371" t="str">
            <v>CGI90</v>
          </cell>
          <cell r="B371" t="str">
            <v>ECNENPF</v>
          </cell>
          <cell r="C371" t="str">
            <v>WS</v>
          </cell>
          <cell r="D371" t="str">
            <v>DSP38</v>
          </cell>
        </row>
        <row r="372">
          <cell r="A372" t="str">
            <v>CGI90</v>
          </cell>
          <cell r="B372" t="str">
            <v>CCJFDMA</v>
          </cell>
          <cell r="C372" t="str">
            <v>WS</v>
          </cell>
          <cell r="D372" t="str">
            <v>DSP39</v>
          </cell>
        </row>
        <row r="373">
          <cell r="A373" t="str">
            <v>CGI90</v>
          </cell>
          <cell r="B373" t="str">
            <v xml:space="preserve">     FC</v>
          </cell>
          <cell r="C373" t="str">
            <v>WS</v>
          </cell>
          <cell r="D373" t="str">
            <v>DSP40</v>
          </cell>
        </row>
        <row r="374">
          <cell r="A374" t="str">
            <v>CGI90</v>
          </cell>
          <cell r="B374" t="str">
            <v xml:space="preserve">     FC</v>
          </cell>
          <cell r="C374" t="str">
            <v>WS</v>
          </cell>
          <cell r="D374" t="str">
            <v>DSP41</v>
          </cell>
        </row>
        <row r="375">
          <cell r="A375" t="str">
            <v>CGI90</v>
          </cell>
          <cell r="B375" t="str">
            <v>CCFLUFC</v>
          </cell>
          <cell r="C375" t="str">
            <v>WS</v>
          </cell>
          <cell r="D375" t="str">
            <v>DSP42</v>
          </cell>
        </row>
        <row r="376">
          <cell r="A376" t="str">
            <v>CGI90</v>
          </cell>
          <cell r="B376" t="str">
            <v>ECNMNFC</v>
          </cell>
          <cell r="C376" t="str">
            <v>WS</v>
          </cell>
          <cell r="D376" t="str">
            <v>DSP43</v>
          </cell>
        </row>
        <row r="377">
          <cell r="A377" t="str">
            <v>CGI90</v>
          </cell>
          <cell r="B377" t="str">
            <v>TEBASPF</v>
          </cell>
          <cell r="C377" t="str">
            <v>WS</v>
          </cell>
          <cell r="D377" t="str">
            <v>DSP44</v>
          </cell>
        </row>
        <row r="378">
          <cell r="A378" t="str">
            <v>CGI90</v>
          </cell>
          <cell r="B378" t="str">
            <v>ECSIAFC</v>
          </cell>
          <cell r="C378" t="str">
            <v>WS</v>
          </cell>
          <cell r="D378" t="str">
            <v>DSP45</v>
          </cell>
        </row>
        <row r="379">
          <cell r="A379" t="str">
            <v>CGI90</v>
          </cell>
          <cell r="B379" t="str">
            <v>CCCLYFC</v>
          </cell>
          <cell r="C379" t="str">
            <v>WS</v>
          </cell>
          <cell r="D379" t="str">
            <v>DSP47</v>
          </cell>
        </row>
        <row r="380">
          <cell r="A380" t="str">
            <v>CGI90</v>
          </cell>
          <cell r="B380" t="str">
            <v>CCADOFC</v>
          </cell>
          <cell r="C380" t="str">
            <v>WS</v>
          </cell>
          <cell r="D380" t="str">
            <v>DUMASA1</v>
          </cell>
        </row>
        <row r="381">
          <cell r="A381" t="str">
            <v>CGI90</v>
          </cell>
          <cell r="B381" t="str">
            <v>CCADOFC</v>
          </cell>
          <cell r="C381" t="str">
            <v>WS</v>
          </cell>
          <cell r="D381" t="str">
            <v>DUMASS2</v>
          </cell>
        </row>
        <row r="382">
          <cell r="A382" t="str">
            <v>CGI90</v>
          </cell>
          <cell r="B382" t="str">
            <v>ECMBJAC</v>
          </cell>
          <cell r="C382" t="str">
            <v>WS</v>
          </cell>
          <cell r="D382" t="str">
            <v>DUMAS2</v>
          </cell>
        </row>
        <row r="383">
          <cell r="A383" t="str">
            <v>CGI90</v>
          </cell>
          <cell r="B383" t="str">
            <v>CCINDPF</v>
          </cell>
          <cell r="C383" t="str">
            <v>WS</v>
          </cell>
          <cell r="D383" t="str">
            <v>EAV150</v>
          </cell>
        </row>
        <row r="384">
          <cell r="A384" t="str">
            <v>CGI90</v>
          </cell>
          <cell r="B384" t="str">
            <v>ECINDAC</v>
          </cell>
          <cell r="C384" t="str">
            <v>WS</v>
          </cell>
          <cell r="D384" t="str">
            <v>ECL011</v>
          </cell>
        </row>
        <row r="385">
          <cell r="A385" t="str">
            <v>CGI90</v>
          </cell>
          <cell r="B385" t="str">
            <v xml:space="preserve">     FC</v>
          </cell>
          <cell r="C385" t="str">
            <v>WS</v>
          </cell>
          <cell r="D385" t="str">
            <v>ECL012</v>
          </cell>
        </row>
        <row r="386">
          <cell r="A386" t="str">
            <v>CGI90</v>
          </cell>
          <cell r="B386" t="str">
            <v>ECBOUFC</v>
          </cell>
          <cell r="C386" t="str">
            <v>WS</v>
          </cell>
          <cell r="D386" t="str">
            <v>ECL013</v>
          </cell>
        </row>
        <row r="387">
          <cell r="A387" t="str">
            <v>CGI90</v>
          </cell>
          <cell r="B387" t="str">
            <v>ECINDMA</v>
          </cell>
          <cell r="C387" t="str">
            <v>WS</v>
          </cell>
          <cell r="D387" t="str">
            <v>ECL014</v>
          </cell>
        </row>
        <row r="388">
          <cell r="A388" t="str">
            <v>CGI90</v>
          </cell>
          <cell r="B388" t="str">
            <v xml:space="preserve">     AV</v>
          </cell>
          <cell r="C388" t="str">
            <v>WS</v>
          </cell>
          <cell r="D388" t="str">
            <v>ECP102</v>
          </cell>
        </row>
        <row r="389">
          <cell r="A389" t="str">
            <v>CGI90</v>
          </cell>
          <cell r="B389" t="str">
            <v>ECFLUFC</v>
          </cell>
          <cell r="C389" t="str">
            <v>WS</v>
          </cell>
          <cell r="D389" t="str">
            <v>ECP103</v>
          </cell>
        </row>
        <row r="390">
          <cell r="A390" t="str">
            <v>CGI90</v>
          </cell>
          <cell r="B390" t="str">
            <v xml:space="preserve">     FC</v>
          </cell>
          <cell r="C390" t="str">
            <v>WS</v>
          </cell>
          <cell r="D390" t="str">
            <v>ECP104</v>
          </cell>
        </row>
        <row r="391">
          <cell r="A391" t="str">
            <v>CGI90</v>
          </cell>
          <cell r="B391" t="str">
            <v>ECINDFC</v>
          </cell>
          <cell r="C391" t="str">
            <v>WS</v>
          </cell>
          <cell r="D391" t="str">
            <v>ECP105</v>
          </cell>
        </row>
        <row r="392">
          <cell r="A392" t="str">
            <v>CGI90</v>
          </cell>
          <cell r="B392" t="str">
            <v>CCNENPF</v>
          </cell>
          <cell r="C392" t="str">
            <v>WS</v>
          </cell>
          <cell r="D392" t="str">
            <v>ECP107</v>
          </cell>
        </row>
        <row r="393">
          <cell r="A393" t="str">
            <v>CGI90</v>
          </cell>
          <cell r="B393" t="str">
            <v>ECBITFC</v>
          </cell>
          <cell r="C393" t="str">
            <v>WS</v>
          </cell>
          <cell r="D393" t="str">
            <v>ECP108</v>
          </cell>
        </row>
        <row r="394">
          <cell r="A394" t="str">
            <v>CGI90</v>
          </cell>
          <cell r="B394" t="str">
            <v>ECAWOPF</v>
          </cell>
          <cell r="C394" t="str">
            <v>WS</v>
          </cell>
          <cell r="D394" t="str">
            <v>ECP109</v>
          </cell>
        </row>
        <row r="395">
          <cell r="A395" t="str">
            <v>CGI90</v>
          </cell>
          <cell r="B395" t="str">
            <v>ECINDAV</v>
          </cell>
          <cell r="C395" t="str">
            <v>WS</v>
          </cell>
          <cell r="D395" t="str">
            <v>ECP110</v>
          </cell>
        </row>
        <row r="396">
          <cell r="A396" t="str">
            <v>CGI90</v>
          </cell>
          <cell r="B396" t="str">
            <v>ECINDPF</v>
          </cell>
          <cell r="C396" t="str">
            <v>WS</v>
          </cell>
          <cell r="D396" t="str">
            <v>EEH201</v>
          </cell>
        </row>
        <row r="397">
          <cell r="A397" t="str">
            <v>CGI90</v>
          </cell>
          <cell r="B397" t="str">
            <v>ECINDPS</v>
          </cell>
          <cell r="C397" t="str">
            <v>WS</v>
          </cell>
          <cell r="D397" t="str">
            <v>EEH202</v>
          </cell>
        </row>
        <row r="398">
          <cell r="A398" t="str">
            <v>CGI90</v>
          </cell>
          <cell r="B398" t="str">
            <v>ECEEFFC</v>
          </cell>
          <cell r="C398" t="str">
            <v>WS</v>
          </cell>
          <cell r="D398" t="str">
            <v>EFOGO</v>
          </cell>
        </row>
        <row r="399">
          <cell r="A399" t="str">
            <v>CGI90</v>
          </cell>
          <cell r="B399" t="str">
            <v>ECBEKFC</v>
          </cell>
          <cell r="C399" t="str">
            <v>WS</v>
          </cell>
          <cell r="D399" t="str">
            <v>EFOGO1</v>
          </cell>
        </row>
        <row r="400">
          <cell r="A400" t="str">
            <v>CGI90</v>
          </cell>
          <cell r="B400" t="str">
            <v>ECAKAFC</v>
          </cell>
          <cell r="C400" t="str">
            <v>WS</v>
          </cell>
          <cell r="D400" t="str">
            <v>EFOGO100</v>
          </cell>
        </row>
        <row r="401">
          <cell r="A401" t="str">
            <v>CGI90</v>
          </cell>
          <cell r="B401" t="str">
            <v>ECEEFFC</v>
          </cell>
          <cell r="C401" t="str">
            <v>WS</v>
          </cell>
          <cell r="D401" t="str">
            <v>EFOGO204</v>
          </cell>
        </row>
        <row r="402">
          <cell r="A402" t="str">
            <v>CGI90</v>
          </cell>
          <cell r="B402" t="str">
            <v>CCINDPF</v>
          </cell>
          <cell r="C402" t="str">
            <v>WS</v>
          </cell>
          <cell r="D402" t="str">
            <v>EHMAG</v>
          </cell>
        </row>
        <row r="403">
          <cell r="A403" t="str">
            <v>CGI90</v>
          </cell>
          <cell r="B403" t="str">
            <v>ECINDAV</v>
          </cell>
          <cell r="C403" t="str">
            <v>WS</v>
          </cell>
          <cell r="D403" t="str">
            <v>EIN00A</v>
          </cell>
        </row>
        <row r="404">
          <cell r="A404" t="str">
            <v>CGI90</v>
          </cell>
          <cell r="B404" t="str">
            <v>CCINDAC</v>
          </cell>
          <cell r="C404" t="str">
            <v>WS</v>
          </cell>
          <cell r="D404" t="str">
            <v>EIN00B</v>
          </cell>
        </row>
        <row r="405">
          <cell r="A405" t="str">
            <v>CGI90</v>
          </cell>
          <cell r="B405" t="str">
            <v>ECINDCC</v>
          </cell>
          <cell r="C405" t="str">
            <v>WS</v>
          </cell>
          <cell r="D405" t="str">
            <v>EIN00C</v>
          </cell>
        </row>
        <row r="406">
          <cell r="A406" t="str">
            <v>CGI90</v>
          </cell>
          <cell r="B406" t="str">
            <v>CCINDAC</v>
          </cell>
          <cell r="C406" t="str">
            <v>WS</v>
          </cell>
          <cell r="D406" t="str">
            <v>EIN001</v>
          </cell>
        </row>
        <row r="407">
          <cell r="A407" t="str">
            <v>CGI90</v>
          </cell>
          <cell r="B407" t="str">
            <v>ECINDPF</v>
          </cell>
          <cell r="C407" t="str">
            <v>WS</v>
          </cell>
          <cell r="D407" t="str">
            <v>EIN002</v>
          </cell>
        </row>
        <row r="408">
          <cell r="A408" t="str">
            <v>CGI90</v>
          </cell>
          <cell r="B408" t="str">
            <v>ECINDFC</v>
          </cell>
          <cell r="C408" t="str">
            <v>WS</v>
          </cell>
          <cell r="D408" t="str">
            <v>EIN003</v>
          </cell>
        </row>
        <row r="409">
          <cell r="A409" t="str">
            <v>CGI90</v>
          </cell>
          <cell r="B409" t="str">
            <v>CCINDCC</v>
          </cell>
          <cell r="C409" t="str">
            <v>WS</v>
          </cell>
          <cell r="D409" t="str">
            <v>EIN004</v>
          </cell>
        </row>
        <row r="410">
          <cell r="A410" t="str">
            <v>CGI90</v>
          </cell>
          <cell r="B410" t="str">
            <v>ECINDCC</v>
          </cell>
          <cell r="C410" t="str">
            <v>WS</v>
          </cell>
          <cell r="D410" t="str">
            <v>EIN005</v>
          </cell>
        </row>
        <row r="411">
          <cell r="A411" t="str">
            <v>CGI90</v>
          </cell>
          <cell r="B411" t="str">
            <v>ECINDPF</v>
          </cell>
          <cell r="C411" t="str">
            <v>WS</v>
          </cell>
          <cell r="D411" t="str">
            <v>EIN010</v>
          </cell>
        </row>
        <row r="412">
          <cell r="A412" t="str">
            <v>CGI90</v>
          </cell>
          <cell r="B412" t="str">
            <v>ECINDPF</v>
          </cell>
          <cell r="C412" t="str">
            <v>WS</v>
          </cell>
          <cell r="D412" t="str">
            <v>ELT301</v>
          </cell>
        </row>
        <row r="413">
          <cell r="A413" t="str">
            <v>CGI90</v>
          </cell>
          <cell r="B413" t="str">
            <v>ECINDFC</v>
          </cell>
          <cell r="C413" t="str">
            <v>WS</v>
          </cell>
          <cell r="D413" t="str">
            <v>ELT302</v>
          </cell>
        </row>
        <row r="414">
          <cell r="A414" t="str">
            <v>CGI90</v>
          </cell>
          <cell r="B414" t="str">
            <v>ECINDFC</v>
          </cell>
          <cell r="C414" t="str">
            <v>WS</v>
          </cell>
          <cell r="D414" t="str">
            <v>ESA190</v>
          </cell>
        </row>
        <row r="415">
          <cell r="A415" t="str">
            <v>CGI90</v>
          </cell>
          <cell r="B415" t="str">
            <v>ECINDAC</v>
          </cell>
          <cell r="C415" t="str">
            <v>WS</v>
          </cell>
          <cell r="D415" t="str">
            <v>ESA191</v>
          </cell>
        </row>
        <row r="416">
          <cell r="A416" t="str">
            <v>CGI90</v>
          </cell>
          <cell r="B416" t="str">
            <v>CCINDFC</v>
          </cell>
          <cell r="C416" t="str">
            <v>WS</v>
          </cell>
          <cell r="D416" t="str">
            <v>ESA192</v>
          </cell>
        </row>
        <row r="417">
          <cell r="A417" t="str">
            <v>CGI90</v>
          </cell>
          <cell r="B417" t="str">
            <v>ECINDFC</v>
          </cell>
          <cell r="C417" t="str">
            <v>WS</v>
          </cell>
          <cell r="D417" t="str">
            <v>ESA193</v>
          </cell>
        </row>
        <row r="418">
          <cell r="A418" t="str">
            <v>CGI90</v>
          </cell>
          <cell r="B418" t="str">
            <v>ECINDFC</v>
          </cell>
          <cell r="C418" t="str">
            <v>WS</v>
          </cell>
          <cell r="D418" t="str">
            <v>ESA194</v>
          </cell>
        </row>
        <row r="419">
          <cell r="A419" t="str">
            <v>CGI90</v>
          </cell>
          <cell r="B419" t="str">
            <v>ECINDFC</v>
          </cell>
          <cell r="C419" t="str">
            <v>WS</v>
          </cell>
          <cell r="D419" t="str">
            <v>ESA195</v>
          </cell>
        </row>
        <row r="420">
          <cell r="A420" t="str">
            <v>CGI90</v>
          </cell>
          <cell r="B420" t="str">
            <v>ECINDFC</v>
          </cell>
          <cell r="C420" t="str">
            <v>WS</v>
          </cell>
          <cell r="D420" t="str">
            <v>ESA196</v>
          </cell>
        </row>
        <row r="421">
          <cell r="A421" t="str">
            <v>CGI90</v>
          </cell>
          <cell r="B421" t="str">
            <v xml:space="preserve">     FC</v>
          </cell>
          <cell r="C421" t="str">
            <v>WS</v>
          </cell>
          <cell r="D421" t="str">
            <v>ESSONE</v>
          </cell>
        </row>
        <row r="422">
          <cell r="A422" t="str">
            <v>CGI90</v>
          </cell>
          <cell r="B422" t="str">
            <v>CCINDFC</v>
          </cell>
          <cell r="C422" t="str">
            <v>WS</v>
          </cell>
          <cell r="D422" t="str">
            <v>ETC030</v>
          </cell>
        </row>
        <row r="423">
          <cell r="A423" t="str">
            <v>CGI90</v>
          </cell>
          <cell r="B423" t="str">
            <v>FXINDPF</v>
          </cell>
          <cell r="C423" t="str">
            <v>WS</v>
          </cell>
          <cell r="D423" t="str">
            <v>ETC031</v>
          </cell>
        </row>
        <row r="424">
          <cell r="A424" t="str">
            <v>CGI90</v>
          </cell>
          <cell r="B424" t="str">
            <v>ECINDFC</v>
          </cell>
          <cell r="C424" t="str">
            <v>WS</v>
          </cell>
          <cell r="D424" t="str">
            <v>ETC032</v>
          </cell>
        </row>
        <row r="425">
          <cell r="A425" t="str">
            <v>CGI90</v>
          </cell>
          <cell r="B425" t="str">
            <v>FXINDFC</v>
          </cell>
          <cell r="C425" t="str">
            <v>WS</v>
          </cell>
          <cell r="D425" t="str">
            <v>ETC033</v>
          </cell>
        </row>
        <row r="426">
          <cell r="A426" t="str">
            <v>CGI90</v>
          </cell>
          <cell r="B426" t="str">
            <v xml:space="preserve">     FC</v>
          </cell>
          <cell r="C426" t="str">
            <v>WS</v>
          </cell>
          <cell r="D426" t="str">
            <v>ETC033X</v>
          </cell>
        </row>
        <row r="427">
          <cell r="A427" t="str">
            <v>CGI90</v>
          </cell>
          <cell r="B427" t="str">
            <v>ECINDFC</v>
          </cell>
          <cell r="C427" t="str">
            <v>WS</v>
          </cell>
          <cell r="D427" t="str">
            <v>ETC034</v>
          </cell>
        </row>
        <row r="428">
          <cell r="A428" t="str">
            <v>CGI90</v>
          </cell>
          <cell r="B428" t="str">
            <v>CCINDFC</v>
          </cell>
          <cell r="C428" t="str">
            <v>WS</v>
          </cell>
          <cell r="D428" t="str">
            <v>ETC035</v>
          </cell>
        </row>
        <row r="429">
          <cell r="A429" t="str">
            <v>CGI90</v>
          </cell>
          <cell r="B429" t="str">
            <v>ECINDFC</v>
          </cell>
          <cell r="C429" t="str">
            <v>WS</v>
          </cell>
          <cell r="D429" t="str">
            <v>ETC036</v>
          </cell>
        </row>
        <row r="430">
          <cell r="A430" t="str">
            <v>CGI90</v>
          </cell>
          <cell r="B430" t="str">
            <v>ECINDAV</v>
          </cell>
          <cell r="C430" t="str">
            <v>WS</v>
          </cell>
          <cell r="D430" t="str">
            <v>ETC038</v>
          </cell>
        </row>
        <row r="431">
          <cell r="A431" t="str">
            <v>CGI90</v>
          </cell>
          <cell r="B431" t="str">
            <v>ECINDFC</v>
          </cell>
          <cell r="C431" t="str">
            <v>WS</v>
          </cell>
          <cell r="D431" t="str">
            <v>ETC039</v>
          </cell>
        </row>
        <row r="432">
          <cell r="A432" t="str">
            <v>CGI90</v>
          </cell>
          <cell r="B432" t="str">
            <v>ECINDFC</v>
          </cell>
          <cell r="C432" t="str">
            <v>WS</v>
          </cell>
          <cell r="D432" t="str">
            <v>ETC040</v>
          </cell>
        </row>
        <row r="433">
          <cell r="A433" t="str">
            <v>CGI90</v>
          </cell>
          <cell r="B433" t="str">
            <v>ECINDFC</v>
          </cell>
          <cell r="C433" t="str">
            <v>WS</v>
          </cell>
          <cell r="D433" t="str">
            <v>ETC041</v>
          </cell>
        </row>
        <row r="434">
          <cell r="A434" t="str">
            <v>CGI90</v>
          </cell>
          <cell r="B434" t="str">
            <v>CCINDFC</v>
          </cell>
          <cell r="C434" t="str">
            <v>WS</v>
          </cell>
          <cell r="D434" t="str">
            <v>EVM01</v>
          </cell>
        </row>
        <row r="435">
          <cell r="A435" t="str">
            <v>CGI90</v>
          </cell>
          <cell r="B435" t="str">
            <v>CCCADPS</v>
          </cell>
          <cell r="C435" t="str">
            <v>WS</v>
          </cell>
          <cell r="D435" t="str">
            <v>EVM02</v>
          </cell>
        </row>
        <row r="436">
          <cell r="A436" t="str">
            <v>CGI90</v>
          </cell>
          <cell r="B436" t="str">
            <v>ECINDPF</v>
          </cell>
          <cell r="C436" t="str">
            <v>WS</v>
          </cell>
          <cell r="D436" t="str">
            <v>EVM03</v>
          </cell>
        </row>
        <row r="437">
          <cell r="A437" t="str">
            <v>CGI90</v>
          </cell>
          <cell r="B437" t="str">
            <v xml:space="preserve">     PF</v>
          </cell>
          <cell r="C437" t="str">
            <v>WS</v>
          </cell>
          <cell r="D437" t="str">
            <v>EYIASSEKO</v>
          </cell>
        </row>
        <row r="438">
          <cell r="A438" t="str">
            <v>CGI90</v>
          </cell>
          <cell r="B438" t="str">
            <v>CCFARFC</v>
          </cell>
          <cell r="C438" t="str">
            <v>WS</v>
          </cell>
          <cell r="D438" t="str">
            <v>FAUBERT</v>
          </cell>
        </row>
        <row r="439">
          <cell r="A439" t="str">
            <v>CGI90</v>
          </cell>
          <cell r="B439" t="str">
            <v xml:space="preserve">     PF</v>
          </cell>
          <cell r="C439" t="str">
            <v>WS</v>
          </cell>
          <cell r="D439" t="str">
            <v>FOBAME</v>
          </cell>
        </row>
        <row r="440">
          <cell r="A440" t="str">
            <v>CGI90</v>
          </cell>
          <cell r="B440" t="str">
            <v xml:space="preserve">     AC</v>
          </cell>
          <cell r="C440" t="str">
            <v>WS</v>
          </cell>
          <cell r="D440" t="str">
            <v>FORM011</v>
          </cell>
        </row>
        <row r="441">
          <cell r="A441" t="str">
            <v>CGI90</v>
          </cell>
          <cell r="B441" t="str">
            <v>ECINVFC</v>
          </cell>
          <cell r="C441" t="str">
            <v>WS</v>
          </cell>
          <cell r="D441" t="str">
            <v>FRANCK1</v>
          </cell>
        </row>
        <row r="442">
          <cell r="A442" t="str">
            <v>CGI90</v>
          </cell>
          <cell r="B442" t="str">
            <v>ECINVAC</v>
          </cell>
          <cell r="C442" t="str">
            <v>WS</v>
          </cell>
          <cell r="D442" t="str">
            <v>FRANCK2</v>
          </cell>
        </row>
        <row r="443">
          <cell r="A443" t="str">
            <v>CGI90</v>
          </cell>
          <cell r="B443" t="str">
            <v>ECINVAC</v>
          </cell>
          <cell r="C443" t="str">
            <v>WS</v>
          </cell>
          <cell r="D443" t="str">
            <v>FRANCK3</v>
          </cell>
        </row>
        <row r="444">
          <cell r="A444" t="str">
            <v>CGI90</v>
          </cell>
          <cell r="B444" t="str">
            <v>CCADOFC</v>
          </cell>
          <cell r="C444" t="str">
            <v>WS</v>
          </cell>
          <cell r="D444" t="str">
            <v>FRDS1</v>
          </cell>
        </row>
        <row r="445">
          <cell r="A445" t="str">
            <v>CGI90</v>
          </cell>
          <cell r="B445" t="str">
            <v xml:space="preserve">     AC</v>
          </cell>
          <cell r="C445" t="str">
            <v>WS</v>
          </cell>
          <cell r="D445" t="str">
            <v>HELENE</v>
          </cell>
        </row>
        <row r="446">
          <cell r="A446" t="str">
            <v>CGI90</v>
          </cell>
          <cell r="B446" t="str">
            <v>CCIPAAC</v>
          </cell>
          <cell r="C446" t="str">
            <v>WS</v>
          </cell>
          <cell r="D446" t="str">
            <v>IBINGA</v>
          </cell>
        </row>
        <row r="447">
          <cell r="A447" t="str">
            <v>CGI90</v>
          </cell>
          <cell r="B447" t="str">
            <v xml:space="preserve">     FC</v>
          </cell>
          <cell r="C447" t="str">
            <v>WS</v>
          </cell>
          <cell r="D447" t="str">
            <v>IBINGA02</v>
          </cell>
        </row>
        <row r="448">
          <cell r="A448" t="str">
            <v>CGI90</v>
          </cell>
          <cell r="B448" t="str">
            <v>ECAMIFC</v>
          </cell>
          <cell r="C448" t="str">
            <v>WS</v>
          </cell>
          <cell r="D448" t="str">
            <v>IBINGA1</v>
          </cell>
        </row>
        <row r="449">
          <cell r="A449" t="str">
            <v>CGI90</v>
          </cell>
          <cell r="B449" t="str">
            <v>CCIPAFC</v>
          </cell>
          <cell r="C449" t="str">
            <v>WS</v>
          </cell>
          <cell r="D449" t="str">
            <v>IBINGA2</v>
          </cell>
        </row>
        <row r="450">
          <cell r="A450" t="str">
            <v>CGI90</v>
          </cell>
          <cell r="B450" t="str">
            <v xml:space="preserve">     FC</v>
          </cell>
          <cell r="C450" t="str">
            <v>WS</v>
          </cell>
          <cell r="D450" t="str">
            <v>IFOUNGA</v>
          </cell>
        </row>
        <row r="451">
          <cell r="A451" t="str">
            <v>CGI90</v>
          </cell>
          <cell r="B451" t="str">
            <v>ECDMAFC</v>
          </cell>
          <cell r="C451" t="str">
            <v>WS</v>
          </cell>
          <cell r="D451" t="str">
            <v>INFO</v>
          </cell>
        </row>
        <row r="452">
          <cell r="A452" t="str">
            <v>CGI90</v>
          </cell>
          <cell r="B452" t="str">
            <v>ECASKFC</v>
          </cell>
          <cell r="C452" t="str">
            <v>WS</v>
          </cell>
          <cell r="D452" t="str">
            <v>INVITE</v>
          </cell>
        </row>
        <row r="453">
          <cell r="A453" t="str">
            <v>CGI90</v>
          </cell>
          <cell r="B453" t="str">
            <v>ECALXPS</v>
          </cell>
          <cell r="C453" t="str">
            <v>WS</v>
          </cell>
          <cell r="D453" t="str">
            <v>JEANF</v>
          </cell>
        </row>
        <row r="454">
          <cell r="A454" t="str">
            <v>CGI90</v>
          </cell>
          <cell r="B454" t="str">
            <v xml:space="preserve">     AC</v>
          </cell>
          <cell r="C454" t="str">
            <v>WS</v>
          </cell>
          <cell r="D454" t="str">
            <v>JM£MBOUAC1</v>
          </cell>
        </row>
        <row r="455">
          <cell r="A455" t="str">
            <v>CGI90</v>
          </cell>
          <cell r="B455" t="str">
            <v xml:space="preserve">     FC</v>
          </cell>
          <cell r="C455" t="str">
            <v>WS</v>
          </cell>
          <cell r="D455" t="str">
            <v>JM£MBOUAKA</v>
          </cell>
        </row>
        <row r="456">
          <cell r="A456" t="str">
            <v>CGI90</v>
          </cell>
          <cell r="B456" t="str">
            <v>ECADOPF</v>
          </cell>
          <cell r="C456" t="str">
            <v>WS</v>
          </cell>
          <cell r="D456" t="str">
            <v>JRMEDENG</v>
          </cell>
        </row>
        <row r="457">
          <cell r="A457" t="str">
            <v>CGI90</v>
          </cell>
          <cell r="B457" t="str">
            <v>ECMBJFC</v>
          </cell>
          <cell r="C457" t="str">
            <v>WS</v>
          </cell>
          <cell r="D457" t="str">
            <v>JRMEDENG01</v>
          </cell>
        </row>
        <row r="458">
          <cell r="A458" t="str">
            <v>CGI90</v>
          </cell>
          <cell r="B458" t="str">
            <v>ECBEKFC</v>
          </cell>
          <cell r="C458" t="str">
            <v>WS</v>
          </cell>
          <cell r="D458" t="str">
            <v>JRMEDENG03</v>
          </cell>
        </row>
        <row r="459">
          <cell r="A459" t="str">
            <v>CGI90</v>
          </cell>
          <cell r="B459" t="str">
            <v xml:space="preserve">     FC</v>
          </cell>
          <cell r="C459" t="str">
            <v>WS</v>
          </cell>
          <cell r="D459" t="str">
            <v>JRMEDENG2</v>
          </cell>
        </row>
        <row r="460">
          <cell r="A460" t="str">
            <v>CGI90</v>
          </cell>
          <cell r="B460" t="str">
            <v>ECJIFFC</v>
          </cell>
          <cell r="C460" t="str">
            <v>WS</v>
          </cell>
          <cell r="D460" t="str">
            <v>JRMEDENG3</v>
          </cell>
        </row>
        <row r="461">
          <cell r="A461" t="str">
            <v>CGI90</v>
          </cell>
          <cell r="B461" t="str">
            <v>ECASKFC</v>
          </cell>
          <cell r="C461" t="str">
            <v>WS</v>
          </cell>
          <cell r="D461" t="str">
            <v>KARINE</v>
          </cell>
        </row>
        <row r="462">
          <cell r="A462" t="str">
            <v>CGI90</v>
          </cell>
          <cell r="B462" t="str">
            <v>ECKJLFC</v>
          </cell>
          <cell r="C462" t="str">
            <v>WS</v>
          </cell>
          <cell r="D462" t="str">
            <v>KOUMBA</v>
          </cell>
        </row>
        <row r="463">
          <cell r="A463" t="str">
            <v>CGI90</v>
          </cell>
          <cell r="B463" t="str">
            <v>ECEEFFC</v>
          </cell>
          <cell r="C463" t="str">
            <v>WS</v>
          </cell>
          <cell r="D463" t="str">
            <v>KOUMBA3</v>
          </cell>
        </row>
        <row r="464">
          <cell r="A464" t="str">
            <v>CGI90</v>
          </cell>
          <cell r="B464" t="str">
            <v>TEIPAFC</v>
          </cell>
          <cell r="C464" t="str">
            <v>WS</v>
          </cell>
          <cell r="D464" t="str">
            <v>LAFARGUE</v>
          </cell>
        </row>
        <row r="465">
          <cell r="A465" t="str">
            <v>CGI90</v>
          </cell>
          <cell r="B465" t="str">
            <v>TEPIEFC</v>
          </cell>
          <cell r="C465" t="str">
            <v>WS</v>
          </cell>
          <cell r="D465" t="str">
            <v>LAZARE</v>
          </cell>
        </row>
        <row r="466">
          <cell r="A466" t="str">
            <v>CGI90</v>
          </cell>
          <cell r="B466" t="str">
            <v>CCLOPPF</v>
          </cell>
          <cell r="C466" t="str">
            <v>WS</v>
          </cell>
          <cell r="D466" t="str">
            <v>LOPEZ</v>
          </cell>
        </row>
        <row r="467">
          <cell r="A467" t="str">
            <v>CGI90</v>
          </cell>
          <cell r="B467" t="str">
            <v>ECMANFC</v>
          </cell>
          <cell r="C467" t="str">
            <v>WS</v>
          </cell>
          <cell r="D467" t="str">
            <v>LUCET</v>
          </cell>
        </row>
        <row r="468">
          <cell r="A468" t="str">
            <v>CGI90</v>
          </cell>
          <cell r="B468" t="str">
            <v>ECFPAFC</v>
          </cell>
          <cell r="C468" t="str">
            <v>WS</v>
          </cell>
          <cell r="D468" t="str">
            <v>MAGASIN</v>
          </cell>
        </row>
        <row r="469">
          <cell r="A469" t="str">
            <v>CGI90</v>
          </cell>
          <cell r="B469" t="str">
            <v>ECJOSFC</v>
          </cell>
          <cell r="C469" t="str">
            <v>WS</v>
          </cell>
          <cell r="D469" t="str">
            <v>MANDARANO</v>
          </cell>
        </row>
        <row r="470">
          <cell r="A470" t="str">
            <v>CGI90</v>
          </cell>
          <cell r="B470" t="str">
            <v>ECJOSFC</v>
          </cell>
          <cell r="C470" t="str">
            <v>WS</v>
          </cell>
          <cell r="D470" t="str">
            <v>MANDARANO1</v>
          </cell>
        </row>
        <row r="471">
          <cell r="A471" t="str">
            <v>CGI90</v>
          </cell>
          <cell r="B471" t="str">
            <v>ECMANFC</v>
          </cell>
          <cell r="C471" t="str">
            <v>WS</v>
          </cell>
          <cell r="D471" t="str">
            <v>MANNERIE</v>
          </cell>
        </row>
        <row r="472">
          <cell r="A472" t="str">
            <v>CGI90</v>
          </cell>
          <cell r="B472" t="str">
            <v>ECMANPF</v>
          </cell>
          <cell r="C472" t="str">
            <v>WS</v>
          </cell>
          <cell r="D472" t="str">
            <v>MANNERIE2</v>
          </cell>
        </row>
        <row r="473">
          <cell r="A473" t="str">
            <v>CGI90</v>
          </cell>
          <cell r="B473" t="str">
            <v>ECNMNFC</v>
          </cell>
          <cell r="C473" t="str">
            <v>WS</v>
          </cell>
          <cell r="D473" t="str">
            <v>MARIAM</v>
          </cell>
        </row>
        <row r="474">
          <cell r="A474" t="str">
            <v>CGI90</v>
          </cell>
          <cell r="B474" t="str">
            <v>ECNMNFC</v>
          </cell>
          <cell r="C474" t="str">
            <v>WS</v>
          </cell>
          <cell r="D474" t="str">
            <v>MARIAM1</v>
          </cell>
        </row>
        <row r="475">
          <cell r="A475" t="str">
            <v>CGI90</v>
          </cell>
          <cell r="B475" t="str">
            <v>ECNMNFC</v>
          </cell>
          <cell r="C475" t="str">
            <v>WS</v>
          </cell>
          <cell r="D475" t="str">
            <v>MARIAM2</v>
          </cell>
        </row>
        <row r="476">
          <cell r="A476" t="str">
            <v>CGI90</v>
          </cell>
          <cell r="B476" t="str">
            <v xml:space="preserve">     PF</v>
          </cell>
          <cell r="C476" t="str">
            <v>WS</v>
          </cell>
          <cell r="D476" t="str">
            <v>MAV</v>
          </cell>
        </row>
        <row r="477">
          <cell r="A477" t="str">
            <v>CGI90</v>
          </cell>
          <cell r="B477" t="str">
            <v>CCNOUFC</v>
          </cell>
          <cell r="C477" t="str">
            <v>WS</v>
          </cell>
          <cell r="D477" t="str">
            <v>MAVOUNGOU</v>
          </cell>
        </row>
        <row r="478">
          <cell r="A478" t="str">
            <v>CGI90</v>
          </cell>
          <cell r="B478" t="str">
            <v xml:space="preserve">     FC</v>
          </cell>
          <cell r="C478" t="str">
            <v>WS</v>
          </cell>
          <cell r="D478" t="str">
            <v>MBELE</v>
          </cell>
        </row>
        <row r="479">
          <cell r="A479" t="str">
            <v>CGI90</v>
          </cell>
          <cell r="B479" t="str">
            <v>ECMBIPF</v>
          </cell>
          <cell r="C479" t="str">
            <v>WS</v>
          </cell>
          <cell r="D479" t="str">
            <v>MBINA</v>
          </cell>
        </row>
        <row r="480">
          <cell r="A480" t="str">
            <v>CGI90</v>
          </cell>
          <cell r="B480" t="str">
            <v>ECEEFAC</v>
          </cell>
          <cell r="C480" t="str">
            <v>WS</v>
          </cell>
          <cell r="D480" t="str">
            <v>MBONGO</v>
          </cell>
        </row>
        <row r="481">
          <cell r="A481" t="str">
            <v>CGI90</v>
          </cell>
          <cell r="B481" t="str">
            <v>ECBITAC</v>
          </cell>
          <cell r="C481" t="str">
            <v>WS</v>
          </cell>
          <cell r="D481" t="str">
            <v>MBONGO1</v>
          </cell>
        </row>
        <row r="482">
          <cell r="A482" t="str">
            <v>CGI90</v>
          </cell>
          <cell r="B482" t="str">
            <v>ECIPAFC</v>
          </cell>
          <cell r="C482" t="str">
            <v>WS</v>
          </cell>
          <cell r="D482" t="str">
            <v>MBONGO2</v>
          </cell>
        </row>
        <row r="483">
          <cell r="A483" t="str">
            <v>CGI90</v>
          </cell>
          <cell r="B483" t="str">
            <v>TE123FC</v>
          </cell>
          <cell r="C483" t="str">
            <v>WS</v>
          </cell>
          <cell r="D483" t="str">
            <v>MBOUAKA</v>
          </cell>
        </row>
        <row r="484">
          <cell r="A484" t="str">
            <v>CGI90</v>
          </cell>
          <cell r="B484" t="str">
            <v>TE123FC</v>
          </cell>
          <cell r="C484" t="str">
            <v>WS</v>
          </cell>
          <cell r="D484" t="str">
            <v>MBOUAKAB1</v>
          </cell>
        </row>
        <row r="485">
          <cell r="A485" t="str">
            <v>CGI90</v>
          </cell>
          <cell r="B485" t="str">
            <v>ECMBOFC</v>
          </cell>
          <cell r="C485" t="str">
            <v>WS</v>
          </cell>
          <cell r="D485" t="str">
            <v>MBOUMBA</v>
          </cell>
        </row>
        <row r="486">
          <cell r="A486" t="str">
            <v>CGI90</v>
          </cell>
          <cell r="B486" t="str">
            <v>ECIPAFC</v>
          </cell>
          <cell r="C486" t="str">
            <v>WS</v>
          </cell>
          <cell r="D486" t="str">
            <v>MEDENG</v>
          </cell>
        </row>
        <row r="487">
          <cell r="A487" t="str">
            <v>CGI90</v>
          </cell>
          <cell r="B487" t="str">
            <v>ECALPFC</v>
          </cell>
          <cell r="C487" t="str">
            <v>WS</v>
          </cell>
          <cell r="D487" t="str">
            <v>MEDENG0</v>
          </cell>
        </row>
        <row r="488">
          <cell r="A488" t="str">
            <v>CGI90</v>
          </cell>
          <cell r="B488" t="str">
            <v>ECADOFC</v>
          </cell>
          <cell r="C488" t="str">
            <v>WS</v>
          </cell>
          <cell r="D488" t="str">
            <v>MEDENG01</v>
          </cell>
        </row>
        <row r="489">
          <cell r="A489" t="str">
            <v>CGI90</v>
          </cell>
          <cell r="B489" t="str">
            <v>ECPAPFC</v>
          </cell>
          <cell r="C489" t="str">
            <v>WS</v>
          </cell>
          <cell r="D489" t="str">
            <v>MEDENG1</v>
          </cell>
        </row>
        <row r="490">
          <cell r="A490" t="str">
            <v>CGI90</v>
          </cell>
          <cell r="B490" t="str">
            <v>CCIPAFC</v>
          </cell>
          <cell r="C490" t="str">
            <v>WS</v>
          </cell>
          <cell r="D490" t="str">
            <v>MEDENG2</v>
          </cell>
        </row>
        <row r="491">
          <cell r="A491" t="str">
            <v>CGI90</v>
          </cell>
          <cell r="B491" t="str">
            <v>TEMESPF</v>
          </cell>
          <cell r="C491" t="str">
            <v>WS</v>
          </cell>
          <cell r="D491" t="str">
            <v>MESSI</v>
          </cell>
        </row>
        <row r="492">
          <cell r="A492" t="str">
            <v>CGI90</v>
          </cell>
          <cell r="B492" t="str">
            <v>CCMESPF</v>
          </cell>
          <cell r="C492" t="str">
            <v>WS</v>
          </cell>
          <cell r="D492" t="str">
            <v>MESSI1</v>
          </cell>
        </row>
        <row r="493">
          <cell r="A493" t="str">
            <v>CGI90</v>
          </cell>
          <cell r="B493" t="str">
            <v>ECPROMA</v>
          </cell>
          <cell r="C493" t="str">
            <v>WS</v>
          </cell>
          <cell r="D493" t="str">
            <v>MIYIMOU</v>
          </cell>
        </row>
        <row r="494">
          <cell r="A494" t="str">
            <v>CGI90</v>
          </cell>
          <cell r="B494" t="str">
            <v>CCBREFC</v>
          </cell>
          <cell r="C494" t="str">
            <v>WS</v>
          </cell>
          <cell r="D494" t="str">
            <v>MORAIS</v>
          </cell>
        </row>
        <row r="495">
          <cell r="A495" t="str">
            <v>CGI90</v>
          </cell>
          <cell r="B495" t="str">
            <v>ECJFDAC</v>
          </cell>
          <cell r="C495" t="str">
            <v>WS</v>
          </cell>
          <cell r="D495" t="str">
            <v>MPNADOLPH</v>
          </cell>
        </row>
        <row r="496">
          <cell r="A496" t="str">
            <v>CGI90</v>
          </cell>
          <cell r="B496" t="str">
            <v>ECSERFC</v>
          </cell>
          <cell r="C496" t="str">
            <v>WS</v>
          </cell>
          <cell r="D496" t="str">
            <v>MPPSERGE</v>
          </cell>
        </row>
        <row r="497">
          <cell r="A497" t="str">
            <v>CGI90</v>
          </cell>
          <cell r="B497" t="str">
            <v>ECDOUFC</v>
          </cell>
          <cell r="C497" t="str">
            <v>WS</v>
          </cell>
          <cell r="D497" t="str">
            <v>MPRDOUKAGA</v>
          </cell>
        </row>
        <row r="498">
          <cell r="A498" t="str">
            <v>CGI90</v>
          </cell>
          <cell r="B498" t="str">
            <v>EC123FC</v>
          </cell>
          <cell r="C498" t="str">
            <v>WS</v>
          </cell>
          <cell r="D498" t="str">
            <v>NDONG</v>
          </cell>
        </row>
        <row r="499">
          <cell r="A499" t="str">
            <v>CGI90</v>
          </cell>
          <cell r="B499" t="str">
            <v>ECNNBFC</v>
          </cell>
          <cell r="C499" t="str">
            <v>WS</v>
          </cell>
          <cell r="D499" t="str">
            <v>NDONGNNA</v>
          </cell>
        </row>
        <row r="500">
          <cell r="A500" t="str">
            <v>CGI90</v>
          </cell>
          <cell r="B500" t="str">
            <v>ECBEKPF</v>
          </cell>
          <cell r="C500" t="str">
            <v>WS</v>
          </cell>
          <cell r="D500" t="str">
            <v>NDONG02</v>
          </cell>
        </row>
        <row r="501">
          <cell r="A501" t="str">
            <v>CGI90</v>
          </cell>
          <cell r="B501" t="str">
            <v>CCINVFC</v>
          </cell>
          <cell r="C501" t="str">
            <v>WS</v>
          </cell>
          <cell r="D501" t="str">
            <v>NDONG1</v>
          </cell>
        </row>
        <row r="502">
          <cell r="A502" t="str">
            <v>CGI90</v>
          </cell>
          <cell r="B502" t="str">
            <v>ECNDOFC</v>
          </cell>
          <cell r="C502" t="str">
            <v>WS</v>
          </cell>
          <cell r="D502" t="str">
            <v>NDOUANY1</v>
          </cell>
        </row>
        <row r="503">
          <cell r="A503" t="str">
            <v>CGI90</v>
          </cell>
          <cell r="B503" t="str">
            <v>ECNDOFC</v>
          </cell>
          <cell r="C503" t="str">
            <v>WS</v>
          </cell>
          <cell r="D503" t="str">
            <v>NDOUANY2</v>
          </cell>
        </row>
        <row r="504">
          <cell r="A504" t="str">
            <v>CGI90</v>
          </cell>
          <cell r="B504" t="str">
            <v xml:space="preserve">     AC</v>
          </cell>
          <cell r="C504" t="str">
            <v>WS</v>
          </cell>
          <cell r="D504" t="str">
            <v>NGNANDJI</v>
          </cell>
        </row>
        <row r="505">
          <cell r="A505" t="str">
            <v>CGI90</v>
          </cell>
          <cell r="B505" t="str">
            <v>ECBEKFC</v>
          </cell>
          <cell r="C505" t="str">
            <v>WS</v>
          </cell>
          <cell r="D505" t="str">
            <v>NGOMBI</v>
          </cell>
        </row>
        <row r="506">
          <cell r="A506" t="str">
            <v>CGI90</v>
          </cell>
          <cell r="B506" t="str">
            <v>ECSERPF</v>
          </cell>
          <cell r="C506" t="str">
            <v>WS</v>
          </cell>
          <cell r="D506" t="str">
            <v>NZAMBA</v>
          </cell>
        </row>
        <row r="507">
          <cell r="A507" t="str">
            <v>CGI90</v>
          </cell>
          <cell r="B507" t="str">
            <v>ECSERPF</v>
          </cell>
          <cell r="C507" t="str">
            <v>WS</v>
          </cell>
          <cell r="D507" t="str">
            <v>NZAMBA1</v>
          </cell>
        </row>
        <row r="508">
          <cell r="A508" t="str">
            <v>CGI90</v>
          </cell>
          <cell r="B508" t="str">
            <v>ECMBJFC</v>
          </cell>
          <cell r="C508" t="str">
            <v>WS</v>
          </cell>
          <cell r="D508" t="str">
            <v>OBAMEC</v>
          </cell>
        </row>
        <row r="509">
          <cell r="A509" t="str">
            <v>CGI90</v>
          </cell>
          <cell r="B509" t="str">
            <v>ECBREAC</v>
          </cell>
          <cell r="C509" t="str">
            <v>WS</v>
          </cell>
          <cell r="D509" t="str">
            <v>OLIVIER</v>
          </cell>
        </row>
        <row r="510">
          <cell r="A510" t="str">
            <v>CGI90</v>
          </cell>
          <cell r="B510" t="str">
            <v>ECPAPFC</v>
          </cell>
          <cell r="C510" t="str">
            <v>WS</v>
          </cell>
          <cell r="D510" t="str">
            <v>PAPIAU</v>
          </cell>
        </row>
        <row r="511">
          <cell r="A511" t="str">
            <v>CGI90</v>
          </cell>
          <cell r="B511" t="str">
            <v>ECPAPFC</v>
          </cell>
          <cell r="C511" t="str">
            <v>WS</v>
          </cell>
          <cell r="D511" t="str">
            <v>PAPIAU1</v>
          </cell>
        </row>
        <row r="512">
          <cell r="A512" t="str">
            <v>CGI90</v>
          </cell>
          <cell r="B512" t="str">
            <v>ECPAPFC</v>
          </cell>
          <cell r="C512" t="str">
            <v>WS</v>
          </cell>
          <cell r="D512" t="str">
            <v>PAPIAU2</v>
          </cell>
        </row>
        <row r="513">
          <cell r="A513" t="str">
            <v>CGI90</v>
          </cell>
          <cell r="B513" t="str">
            <v xml:space="preserve">     FC</v>
          </cell>
          <cell r="C513" t="str">
            <v>WS</v>
          </cell>
          <cell r="D513" t="str">
            <v>PC5</v>
          </cell>
        </row>
        <row r="514">
          <cell r="A514" t="str">
            <v>CGI90</v>
          </cell>
          <cell r="B514" t="str">
            <v>TEIPAFC</v>
          </cell>
          <cell r="C514" t="str">
            <v>WS</v>
          </cell>
          <cell r="D514" t="str">
            <v>PECOUYOUL</v>
          </cell>
        </row>
        <row r="515">
          <cell r="A515" t="str">
            <v>CGI90</v>
          </cell>
          <cell r="B515" t="str">
            <v xml:space="preserve">     MA</v>
          </cell>
          <cell r="C515" t="str">
            <v>WS</v>
          </cell>
          <cell r="D515" t="str">
            <v>PERMANANS1</v>
          </cell>
        </row>
        <row r="516">
          <cell r="A516" t="str">
            <v>CGI90</v>
          </cell>
          <cell r="B516" t="str">
            <v>CCINDPF</v>
          </cell>
          <cell r="C516" t="str">
            <v>WS</v>
          </cell>
          <cell r="D516" t="str">
            <v>PERONY</v>
          </cell>
        </row>
        <row r="517">
          <cell r="A517" t="str">
            <v>CGI90</v>
          </cell>
          <cell r="B517" t="str">
            <v>ECMANMA</v>
          </cell>
          <cell r="C517" t="str">
            <v>WS</v>
          </cell>
          <cell r="D517" t="str">
            <v>PMIYIMOU</v>
          </cell>
        </row>
        <row r="518">
          <cell r="A518" t="str">
            <v>CGI90</v>
          </cell>
          <cell r="B518" t="str">
            <v>ECMANFC</v>
          </cell>
          <cell r="C518" t="str">
            <v>WS</v>
          </cell>
          <cell r="D518" t="str">
            <v>PMIYIMOU2</v>
          </cell>
        </row>
        <row r="519">
          <cell r="A519" t="str">
            <v>CGI90</v>
          </cell>
          <cell r="B519" t="str">
            <v>CCRTHFC</v>
          </cell>
          <cell r="C519" t="str">
            <v>WS</v>
          </cell>
          <cell r="D519" t="str">
            <v>POINSOT</v>
          </cell>
        </row>
        <row r="520">
          <cell r="A520" t="str">
            <v>CGI90</v>
          </cell>
          <cell r="B520" t="str">
            <v>ECRTHFC</v>
          </cell>
          <cell r="C520" t="str">
            <v>WS</v>
          </cell>
          <cell r="D520" t="str">
            <v>POUNEDIAN</v>
          </cell>
        </row>
        <row r="521">
          <cell r="A521" t="str">
            <v>CGI90</v>
          </cell>
          <cell r="B521" t="str">
            <v>ECINDFC</v>
          </cell>
          <cell r="C521" t="str">
            <v>WS</v>
          </cell>
          <cell r="D521" t="str">
            <v>PSRS1</v>
          </cell>
        </row>
        <row r="522">
          <cell r="A522" t="str">
            <v>CGI90</v>
          </cell>
          <cell r="B522" t="str">
            <v>ECINDFC</v>
          </cell>
          <cell r="C522" t="str">
            <v>WS</v>
          </cell>
          <cell r="D522" t="str">
            <v>PSRS2</v>
          </cell>
        </row>
        <row r="523">
          <cell r="A523" t="str">
            <v>CGI90</v>
          </cell>
          <cell r="B523" t="str">
            <v>CCCLYFC</v>
          </cell>
          <cell r="C523" t="str">
            <v>WS</v>
          </cell>
          <cell r="D523" t="str">
            <v>PVM01</v>
          </cell>
        </row>
        <row r="524">
          <cell r="A524" t="str">
            <v>CGI90</v>
          </cell>
          <cell r="B524" t="str">
            <v>ECINDFC</v>
          </cell>
          <cell r="C524" t="str">
            <v>WS</v>
          </cell>
          <cell r="D524" t="str">
            <v>PVN01</v>
          </cell>
        </row>
        <row r="525">
          <cell r="A525" t="str">
            <v>CGI90</v>
          </cell>
          <cell r="B525" t="str">
            <v xml:space="preserve">     FC</v>
          </cell>
          <cell r="C525" t="str">
            <v>WS</v>
          </cell>
          <cell r="D525" t="str">
            <v>QPADEV00BF</v>
          </cell>
        </row>
        <row r="526">
          <cell r="A526" t="str">
            <v>CGI90</v>
          </cell>
          <cell r="B526" t="str">
            <v>ECEANFC</v>
          </cell>
          <cell r="C526" t="str">
            <v>WS</v>
          </cell>
          <cell r="D526" t="str">
            <v>QPADEV00BJ</v>
          </cell>
        </row>
        <row r="527">
          <cell r="A527" t="str">
            <v>CGI90</v>
          </cell>
          <cell r="B527" t="str">
            <v>ECEANFC</v>
          </cell>
          <cell r="C527" t="str">
            <v>WS</v>
          </cell>
          <cell r="D527" t="str">
            <v>QPADEV00BK</v>
          </cell>
        </row>
        <row r="528">
          <cell r="A528" t="str">
            <v>CGI90</v>
          </cell>
          <cell r="B528" t="str">
            <v>ECEANFC</v>
          </cell>
          <cell r="C528" t="str">
            <v>WS</v>
          </cell>
          <cell r="D528" t="str">
            <v>QPADEV00BN</v>
          </cell>
        </row>
        <row r="529">
          <cell r="A529" t="str">
            <v>CGI90</v>
          </cell>
          <cell r="B529" t="str">
            <v>EC123FC</v>
          </cell>
          <cell r="C529" t="str">
            <v>WS</v>
          </cell>
          <cell r="D529" t="str">
            <v>QPADEV00BQ</v>
          </cell>
        </row>
        <row r="530">
          <cell r="A530" t="str">
            <v>CGI90</v>
          </cell>
          <cell r="B530" t="str">
            <v>TE123FC</v>
          </cell>
          <cell r="C530" t="str">
            <v>WS</v>
          </cell>
          <cell r="D530" t="str">
            <v>QPADEV00BR</v>
          </cell>
        </row>
        <row r="531">
          <cell r="A531" t="str">
            <v>CGI90</v>
          </cell>
          <cell r="B531" t="str">
            <v>ECEANFC</v>
          </cell>
          <cell r="C531" t="str">
            <v>WS</v>
          </cell>
          <cell r="D531" t="str">
            <v>QPADEV00BS</v>
          </cell>
        </row>
        <row r="532">
          <cell r="A532" t="str">
            <v>CGI90</v>
          </cell>
          <cell r="B532" t="str">
            <v>EC123FC</v>
          </cell>
          <cell r="C532" t="str">
            <v>WS</v>
          </cell>
          <cell r="D532" t="str">
            <v>QPADEV00B1</v>
          </cell>
        </row>
        <row r="533">
          <cell r="A533" t="str">
            <v>CGI90</v>
          </cell>
          <cell r="B533" t="str">
            <v>ECEANFC</v>
          </cell>
          <cell r="C533" t="str">
            <v>WS</v>
          </cell>
          <cell r="D533" t="str">
            <v>QPADEV00B2</v>
          </cell>
        </row>
        <row r="534">
          <cell r="A534" t="str">
            <v>CGI90</v>
          </cell>
          <cell r="B534" t="str">
            <v>EC123FC</v>
          </cell>
          <cell r="C534" t="str">
            <v>WS</v>
          </cell>
          <cell r="D534" t="str">
            <v>QPADEV00B4</v>
          </cell>
        </row>
        <row r="535">
          <cell r="A535" t="str">
            <v>CGI90</v>
          </cell>
          <cell r="B535" t="str">
            <v>ECEANFC</v>
          </cell>
          <cell r="C535" t="str">
            <v>WS</v>
          </cell>
          <cell r="D535" t="str">
            <v>QPADEV00B5</v>
          </cell>
        </row>
        <row r="536">
          <cell r="A536" t="str">
            <v>CGI90</v>
          </cell>
          <cell r="B536" t="str">
            <v>ECEANFC</v>
          </cell>
          <cell r="C536" t="str">
            <v>WS</v>
          </cell>
          <cell r="D536" t="str">
            <v>QPADEV00B9</v>
          </cell>
        </row>
        <row r="537">
          <cell r="A537" t="str">
            <v>CGI90</v>
          </cell>
          <cell r="B537" t="str">
            <v>EC123FC</v>
          </cell>
          <cell r="C537" t="str">
            <v>WS</v>
          </cell>
          <cell r="D537" t="str">
            <v>QPADEV00CB</v>
          </cell>
        </row>
        <row r="538">
          <cell r="A538" t="str">
            <v>CGI90</v>
          </cell>
          <cell r="B538" t="str">
            <v>EC123FC</v>
          </cell>
          <cell r="C538" t="str">
            <v>WS</v>
          </cell>
          <cell r="D538" t="str">
            <v>QPADEV00CD</v>
          </cell>
        </row>
        <row r="539">
          <cell r="A539" t="str">
            <v>CGI90</v>
          </cell>
          <cell r="B539" t="str">
            <v>EC123FC</v>
          </cell>
          <cell r="C539" t="str">
            <v>WS</v>
          </cell>
          <cell r="D539" t="str">
            <v>QPADEV00CJ</v>
          </cell>
        </row>
        <row r="540">
          <cell r="A540" t="str">
            <v>CGI90</v>
          </cell>
          <cell r="B540" t="str">
            <v>ECEANFC</v>
          </cell>
          <cell r="C540" t="str">
            <v>WS</v>
          </cell>
          <cell r="D540" t="str">
            <v>QPADEV00CK</v>
          </cell>
        </row>
        <row r="541">
          <cell r="A541" t="str">
            <v>CGI90</v>
          </cell>
          <cell r="B541" t="str">
            <v>EC123FC</v>
          </cell>
          <cell r="C541" t="str">
            <v>WS</v>
          </cell>
          <cell r="D541" t="str">
            <v>QPADEV00CM</v>
          </cell>
        </row>
        <row r="542">
          <cell r="A542" t="str">
            <v>CGI90</v>
          </cell>
          <cell r="B542" t="str">
            <v>EC123FC</v>
          </cell>
          <cell r="C542" t="str">
            <v>WS</v>
          </cell>
          <cell r="D542" t="str">
            <v>QPADEV00CN</v>
          </cell>
        </row>
        <row r="543">
          <cell r="A543" t="str">
            <v>CGI90</v>
          </cell>
          <cell r="B543" t="str">
            <v>ECEANFC</v>
          </cell>
          <cell r="C543" t="str">
            <v>WS</v>
          </cell>
          <cell r="D543" t="str">
            <v>QPADEV00CP</v>
          </cell>
        </row>
        <row r="544">
          <cell r="A544" t="str">
            <v>CGI90</v>
          </cell>
          <cell r="B544" t="str">
            <v>EC123FC</v>
          </cell>
          <cell r="C544" t="str">
            <v>WS</v>
          </cell>
          <cell r="D544" t="str">
            <v>QPADEV00CQ</v>
          </cell>
        </row>
        <row r="545">
          <cell r="A545" t="str">
            <v>CGI90</v>
          </cell>
          <cell r="B545" t="str">
            <v>ECEANFC</v>
          </cell>
          <cell r="C545" t="str">
            <v>WS</v>
          </cell>
          <cell r="D545" t="str">
            <v>QPADEV00CR</v>
          </cell>
        </row>
        <row r="546">
          <cell r="A546" t="str">
            <v>CGI90</v>
          </cell>
          <cell r="B546" t="str">
            <v>EC123FC</v>
          </cell>
          <cell r="C546" t="str">
            <v>WS</v>
          </cell>
          <cell r="D546" t="str">
            <v>QPADEV00CV</v>
          </cell>
        </row>
        <row r="547">
          <cell r="A547" t="str">
            <v>CGI90</v>
          </cell>
          <cell r="B547" t="str">
            <v>EC123FC</v>
          </cell>
          <cell r="C547" t="str">
            <v>WS</v>
          </cell>
          <cell r="D547" t="str">
            <v>QPADEV00C1</v>
          </cell>
        </row>
        <row r="548">
          <cell r="A548" t="str">
            <v>CGI90</v>
          </cell>
          <cell r="B548" t="str">
            <v>EC123FC</v>
          </cell>
          <cell r="C548" t="str">
            <v>WS</v>
          </cell>
          <cell r="D548" t="str">
            <v>QPADEV00C2</v>
          </cell>
        </row>
        <row r="549">
          <cell r="A549" t="str">
            <v>CGI90</v>
          </cell>
          <cell r="B549" t="str">
            <v>ECEANFC</v>
          </cell>
          <cell r="C549" t="str">
            <v>WS</v>
          </cell>
          <cell r="D549" t="str">
            <v>QPADEV00C3</v>
          </cell>
        </row>
        <row r="550">
          <cell r="A550" t="str">
            <v>CGI90</v>
          </cell>
          <cell r="B550" t="str">
            <v>EC123FC</v>
          </cell>
          <cell r="C550" t="str">
            <v>WS</v>
          </cell>
          <cell r="D550" t="str">
            <v>QPADEV00C4</v>
          </cell>
        </row>
        <row r="551">
          <cell r="A551" t="str">
            <v>CGI90</v>
          </cell>
          <cell r="B551" t="str">
            <v>EC123AC</v>
          </cell>
          <cell r="C551" t="str">
            <v>WS</v>
          </cell>
          <cell r="D551" t="str">
            <v>QPADEV00C8</v>
          </cell>
        </row>
        <row r="552">
          <cell r="A552" t="str">
            <v>CGI90</v>
          </cell>
          <cell r="B552" t="str">
            <v>ECEANFC</v>
          </cell>
          <cell r="C552" t="str">
            <v>WS</v>
          </cell>
          <cell r="D552" t="str">
            <v>QPADEV00C9</v>
          </cell>
        </row>
        <row r="553">
          <cell r="A553" t="str">
            <v>CGI90</v>
          </cell>
          <cell r="B553" t="str">
            <v>EC123FC</v>
          </cell>
          <cell r="C553" t="str">
            <v>WS</v>
          </cell>
          <cell r="D553" t="str">
            <v>QPADEV00DC</v>
          </cell>
        </row>
        <row r="554">
          <cell r="A554" t="str">
            <v>CGI90</v>
          </cell>
          <cell r="B554" t="str">
            <v>EC123FC</v>
          </cell>
          <cell r="C554" t="str">
            <v>WS</v>
          </cell>
          <cell r="D554" t="str">
            <v>QPADEV00DF</v>
          </cell>
        </row>
        <row r="555">
          <cell r="A555" t="str">
            <v>CGI90</v>
          </cell>
          <cell r="B555" t="str">
            <v>EC123FC</v>
          </cell>
          <cell r="C555" t="str">
            <v>WS</v>
          </cell>
          <cell r="D555" t="str">
            <v>QPADEV00DG</v>
          </cell>
        </row>
        <row r="556">
          <cell r="A556" t="str">
            <v>CGI90</v>
          </cell>
          <cell r="B556" t="str">
            <v>ECEANFC</v>
          </cell>
          <cell r="C556" t="str">
            <v>WS</v>
          </cell>
          <cell r="D556" t="str">
            <v>QPADEV00DK</v>
          </cell>
        </row>
        <row r="557">
          <cell r="A557" t="str">
            <v>CGI90</v>
          </cell>
          <cell r="B557" t="str">
            <v>EC123FC</v>
          </cell>
          <cell r="C557" t="str">
            <v>WS</v>
          </cell>
          <cell r="D557" t="str">
            <v>QPADEV00DV</v>
          </cell>
        </row>
        <row r="558">
          <cell r="A558" t="str">
            <v>CGI90</v>
          </cell>
          <cell r="B558" t="str">
            <v>EC123FC</v>
          </cell>
          <cell r="C558" t="str">
            <v>WS</v>
          </cell>
          <cell r="D558" t="str">
            <v>QPADEV00D1</v>
          </cell>
        </row>
        <row r="559">
          <cell r="A559" t="str">
            <v>CGI90</v>
          </cell>
          <cell r="B559" t="str">
            <v>EC123FC</v>
          </cell>
          <cell r="C559" t="str">
            <v>WS</v>
          </cell>
          <cell r="D559" t="str">
            <v>QPADEV00D2</v>
          </cell>
        </row>
        <row r="560">
          <cell r="A560" t="str">
            <v>CGI90</v>
          </cell>
          <cell r="B560" t="str">
            <v>FX123AC</v>
          </cell>
          <cell r="C560" t="str">
            <v>WS</v>
          </cell>
          <cell r="D560" t="str">
            <v>QPADEV00D4</v>
          </cell>
        </row>
        <row r="561">
          <cell r="A561" t="str">
            <v>CGI90</v>
          </cell>
          <cell r="B561" t="str">
            <v>EC123FC</v>
          </cell>
          <cell r="C561" t="str">
            <v>WS</v>
          </cell>
          <cell r="D561" t="str">
            <v>QPADEV00D8</v>
          </cell>
        </row>
        <row r="562">
          <cell r="A562" t="str">
            <v>CGI90</v>
          </cell>
          <cell r="B562" t="str">
            <v xml:space="preserve">     AC</v>
          </cell>
          <cell r="C562" t="str">
            <v>WS</v>
          </cell>
          <cell r="D562" t="str">
            <v>QPADEV00FC</v>
          </cell>
        </row>
        <row r="563">
          <cell r="A563" t="str">
            <v>CGI90</v>
          </cell>
          <cell r="B563" t="str">
            <v>EC123FC</v>
          </cell>
          <cell r="C563" t="str">
            <v>WS</v>
          </cell>
          <cell r="D563" t="str">
            <v>QPADEV00FH</v>
          </cell>
        </row>
        <row r="564">
          <cell r="A564" t="str">
            <v>CGI90</v>
          </cell>
          <cell r="B564" t="str">
            <v>EC123FC</v>
          </cell>
          <cell r="C564" t="str">
            <v>WS</v>
          </cell>
          <cell r="D564" t="str">
            <v>QPADEV00F2</v>
          </cell>
        </row>
        <row r="565">
          <cell r="A565" t="str">
            <v>CGI90</v>
          </cell>
          <cell r="B565" t="str">
            <v>EC123FC</v>
          </cell>
          <cell r="C565" t="str">
            <v>WS</v>
          </cell>
          <cell r="D565" t="str">
            <v>QPADEV00F4</v>
          </cell>
        </row>
        <row r="566">
          <cell r="A566" t="str">
            <v>CGI90</v>
          </cell>
          <cell r="B566" t="str">
            <v>EC123FC</v>
          </cell>
          <cell r="C566" t="str">
            <v>WS</v>
          </cell>
          <cell r="D566" t="str">
            <v>QPADEV00G0</v>
          </cell>
        </row>
        <row r="567">
          <cell r="A567" t="str">
            <v>CGI90</v>
          </cell>
          <cell r="B567" t="str">
            <v>ECKJLFC</v>
          </cell>
          <cell r="C567" t="str">
            <v>WS</v>
          </cell>
          <cell r="D567" t="str">
            <v>QPADEV000B</v>
          </cell>
        </row>
        <row r="568">
          <cell r="A568" t="str">
            <v>CGI90</v>
          </cell>
          <cell r="B568" t="str">
            <v>ECBITPF</v>
          </cell>
          <cell r="C568" t="str">
            <v>WS</v>
          </cell>
          <cell r="D568" t="str">
            <v>QPADEV000C</v>
          </cell>
        </row>
        <row r="569">
          <cell r="A569" t="str">
            <v>CGI90</v>
          </cell>
          <cell r="B569" t="str">
            <v>ECBITOF</v>
          </cell>
          <cell r="C569" t="str">
            <v>WS</v>
          </cell>
          <cell r="D569" t="str">
            <v>QPADEV000D</v>
          </cell>
        </row>
        <row r="570">
          <cell r="A570" t="str">
            <v>CGI90</v>
          </cell>
          <cell r="B570" t="str">
            <v>ECNMBFC</v>
          </cell>
          <cell r="C570" t="str">
            <v>WS</v>
          </cell>
          <cell r="D570" t="str">
            <v>QPADEV000F</v>
          </cell>
        </row>
        <row r="571">
          <cell r="A571" t="str">
            <v>CGI90</v>
          </cell>
          <cell r="B571" t="str">
            <v>EC123AC</v>
          </cell>
          <cell r="C571" t="str">
            <v>WS</v>
          </cell>
          <cell r="D571" t="str">
            <v>QPADEV000G</v>
          </cell>
        </row>
        <row r="572">
          <cell r="A572" t="str">
            <v>CGI90</v>
          </cell>
          <cell r="B572" t="str">
            <v>ECNMBFC</v>
          </cell>
          <cell r="C572" t="str">
            <v>WS</v>
          </cell>
          <cell r="D572" t="str">
            <v>QPADEV000H</v>
          </cell>
        </row>
        <row r="573">
          <cell r="A573" t="str">
            <v>CGI90</v>
          </cell>
          <cell r="B573" t="str">
            <v>ECAKAFC</v>
          </cell>
          <cell r="C573" t="str">
            <v>WS</v>
          </cell>
          <cell r="D573" t="str">
            <v>QPADEV000J</v>
          </cell>
        </row>
        <row r="574">
          <cell r="A574" t="str">
            <v>CGI90</v>
          </cell>
          <cell r="B574" t="str">
            <v>ECBITPF</v>
          </cell>
          <cell r="C574" t="str">
            <v>WS</v>
          </cell>
          <cell r="D574" t="str">
            <v>QPADEV000K</v>
          </cell>
        </row>
        <row r="575">
          <cell r="A575" t="str">
            <v>CGI90</v>
          </cell>
          <cell r="B575" t="str">
            <v>EC123FC</v>
          </cell>
          <cell r="C575" t="str">
            <v>WS</v>
          </cell>
          <cell r="D575" t="str">
            <v>QPADEV000L</v>
          </cell>
        </row>
        <row r="576">
          <cell r="A576" t="str">
            <v>CGI90</v>
          </cell>
          <cell r="B576" t="str">
            <v>ECEEFFC</v>
          </cell>
          <cell r="C576" t="str">
            <v>WS</v>
          </cell>
          <cell r="D576" t="str">
            <v>QPADEV000M</v>
          </cell>
        </row>
        <row r="577">
          <cell r="A577" t="str">
            <v>CGI90</v>
          </cell>
          <cell r="B577" t="str">
            <v>EC123FC</v>
          </cell>
          <cell r="C577" t="str">
            <v>WS</v>
          </cell>
          <cell r="D577" t="str">
            <v>QPADEV000N</v>
          </cell>
        </row>
        <row r="578">
          <cell r="A578" t="str">
            <v>CGI90</v>
          </cell>
          <cell r="B578" t="str">
            <v>ECBEKFC</v>
          </cell>
          <cell r="C578" t="str">
            <v>WS</v>
          </cell>
          <cell r="D578" t="str">
            <v>QPADEV000P</v>
          </cell>
        </row>
        <row r="579">
          <cell r="A579" t="str">
            <v>CGI90</v>
          </cell>
          <cell r="B579" t="str">
            <v>ECFPAFC</v>
          </cell>
          <cell r="C579" t="str">
            <v>WS</v>
          </cell>
          <cell r="D579" t="str">
            <v>QPADEV000Q</v>
          </cell>
        </row>
        <row r="580">
          <cell r="A580" t="str">
            <v>CGI90</v>
          </cell>
          <cell r="B580" t="str">
            <v>EC123FC</v>
          </cell>
          <cell r="C580" t="str">
            <v>WS</v>
          </cell>
          <cell r="D580" t="str">
            <v>QPADEV000R</v>
          </cell>
        </row>
        <row r="581">
          <cell r="A581" t="str">
            <v>CGI90</v>
          </cell>
          <cell r="B581" t="str">
            <v>CCNMBFC</v>
          </cell>
          <cell r="C581" t="str">
            <v>WS</v>
          </cell>
          <cell r="D581" t="str">
            <v>QPADEV000S</v>
          </cell>
        </row>
        <row r="582">
          <cell r="A582" t="str">
            <v>CGI90</v>
          </cell>
          <cell r="B582" t="str">
            <v>EC123FC</v>
          </cell>
          <cell r="C582" t="str">
            <v>WS</v>
          </cell>
          <cell r="D582" t="str">
            <v>QPADEV000T</v>
          </cell>
        </row>
        <row r="583">
          <cell r="A583" t="str">
            <v>CGI90</v>
          </cell>
          <cell r="B583" t="str">
            <v>ECBITFC</v>
          </cell>
          <cell r="C583" t="str">
            <v>WS</v>
          </cell>
          <cell r="D583" t="str">
            <v>QPADEV000V</v>
          </cell>
        </row>
        <row r="584">
          <cell r="A584" t="str">
            <v>CGI90</v>
          </cell>
          <cell r="B584" t="str">
            <v>ECJIFFC</v>
          </cell>
          <cell r="C584" t="str">
            <v>WS</v>
          </cell>
          <cell r="D584" t="str">
            <v>QPADEV000W</v>
          </cell>
        </row>
        <row r="585">
          <cell r="A585" t="str">
            <v>CGI90</v>
          </cell>
          <cell r="B585" t="str">
            <v>ECBITFC</v>
          </cell>
          <cell r="C585" t="str">
            <v>WS</v>
          </cell>
          <cell r="D585" t="str">
            <v>QPADEV000X</v>
          </cell>
        </row>
        <row r="586">
          <cell r="A586" t="str">
            <v>CGI90</v>
          </cell>
          <cell r="B586" t="str">
            <v>ECAKAFC</v>
          </cell>
          <cell r="C586" t="str">
            <v>WS</v>
          </cell>
          <cell r="D586" t="str">
            <v>QPADEV000Z</v>
          </cell>
        </row>
        <row r="587">
          <cell r="A587" t="str">
            <v>CGI90</v>
          </cell>
          <cell r="B587" t="str">
            <v>ECMBOFC</v>
          </cell>
          <cell r="C587" t="str">
            <v>WS</v>
          </cell>
          <cell r="D587" t="str">
            <v>QPADEV0001</v>
          </cell>
        </row>
        <row r="588">
          <cell r="A588" t="str">
            <v>CGI90</v>
          </cell>
          <cell r="B588" t="str">
            <v>ECBIMPF</v>
          </cell>
          <cell r="C588" t="str">
            <v>WS</v>
          </cell>
          <cell r="D588" t="str">
            <v>QPADEV0002</v>
          </cell>
        </row>
        <row r="589">
          <cell r="A589" t="str">
            <v>CGI90</v>
          </cell>
          <cell r="B589" t="str">
            <v>ECJIFFC</v>
          </cell>
          <cell r="C589" t="str">
            <v>WS</v>
          </cell>
          <cell r="D589" t="str">
            <v>QPADEV0003</v>
          </cell>
        </row>
        <row r="590">
          <cell r="A590" t="str">
            <v>CGI90</v>
          </cell>
          <cell r="B590" t="str">
            <v>ECJOSFC</v>
          </cell>
          <cell r="C590" t="str">
            <v>WS</v>
          </cell>
          <cell r="D590" t="str">
            <v>QPADEV0004</v>
          </cell>
        </row>
        <row r="591">
          <cell r="A591" t="str">
            <v>CGI90</v>
          </cell>
          <cell r="B591" t="str">
            <v>ECBITAC</v>
          </cell>
          <cell r="C591" t="str">
            <v>WS</v>
          </cell>
          <cell r="D591" t="str">
            <v>QPADEV0005</v>
          </cell>
        </row>
        <row r="592">
          <cell r="A592" t="str">
            <v>CGI90</v>
          </cell>
          <cell r="B592" t="str">
            <v>ECAKAFC</v>
          </cell>
          <cell r="C592" t="str">
            <v>WS</v>
          </cell>
          <cell r="D592" t="str">
            <v>QPADEV0006</v>
          </cell>
        </row>
        <row r="593">
          <cell r="A593" t="str">
            <v>CGI90</v>
          </cell>
          <cell r="B593" t="str">
            <v>ECBITFC</v>
          </cell>
          <cell r="C593" t="str">
            <v>WS</v>
          </cell>
          <cell r="D593" t="str">
            <v>QPADEV0007</v>
          </cell>
        </row>
        <row r="594">
          <cell r="A594" t="str">
            <v>CGI90</v>
          </cell>
          <cell r="B594" t="str">
            <v>ECAKAFC</v>
          </cell>
          <cell r="C594" t="str">
            <v>WS</v>
          </cell>
          <cell r="D594" t="str">
            <v>QPADEV0008</v>
          </cell>
        </row>
        <row r="595">
          <cell r="A595" t="str">
            <v>CGI90</v>
          </cell>
          <cell r="B595" t="str">
            <v>ECEANFC</v>
          </cell>
          <cell r="C595" t="str">
            <v>WS</v>
          </cell>
          <cell r="D595" t="str">
            <v>QPADEV0009</v>
          </cell>
        </row>
        <row r="596">
          <cell r="A596" t="str">
            <v>CGI90</v>
          </cell>
          <cell r="B596" t="str">
            <v>ECEEFFC</v>
          </cell>
          <cell r="C596" t="str">
            <v>WS</v>
          </cell>
          <cell r="D596" t="str">
            <v>QPADEV001B</v>
          </cell>
        </row>
        <row r="597">
          <cell r="A597" t="str">
            <v>CGI90</v>
          </cell>
          <cell r="B597" t="str">
            <v>CCEEFFC</v>
          </cell>
          <cell r="C597" t="str">
            <v>WS</v>
          </cell>
          <cell r="D597" t="str">
            <v>QPADEV001C</v>
          </cell>
        </row>
        <row r="598">
          <cell r="A598" t="str">
            <v>CGI90</v>
          </cell>
          <cell r="B598" t="str">
            <v>ECBITPF</v>
          </cell>
          <cell r="C598" t="str">
            <v>WS</v>
          </cell>
          <cell r="D598" t="str">
            <v>QPADEV001D</v>
          </cell>
        </row>
        <row r="599">
          <cell r="A599" t="str">
            <v>CGI90</v>
          </cell>
          <cell r="B599" t="str">
            <v>ECBEKFC</v>
          </cell>
          <cell r="C599" t="str">
            <v>WS</v>
          </cell>
          <cell r="D599" t="str">
            <v>QPADEV001F</v>
          </cell>
        </row>
        <row r="600">
          <cell r="A600" t="str">
            <v>CGI90</v>
          </cell>
          <cell r="B600" t="str">
            <v>ECKJLFC</v>
          </cell>
          <cell r="C600" t="str">
            <v>WS</v>
          </cell>
          <cell r="D600" t="str">
            <v>QPADEV001G</v>
          </cell>
        </row>
        <row r="601">
          <cell r="A601" t="str">
            <v>CGI90</v>
          </cell>
          <cell r="B601" t="str">
            <v>ECEEFFC</v>
          </cell>
          <cell r="C601" t="str">
            <v>WS</v>
          </cell>
          <cell r="D601" t="str">
            <v>QPADEV001J</v>
          </cell>
        </row>
        <row r="602">
          <cell r="A602" t="str">
            <v>CGI90</v>
          </cell>
          <cell r="B602" t="str">
            <v>ECEEFFC</v>
          </cell>
          <cell r="C602" t="str">
            <v>WS</v>
          </cell>
          <cell r="D602" t="str">
            <v>QPADEV001K</v>
          </cell>
        </row>
        <row r="603">
          <cell r="A603" t="str">
            <v>CGI90</v>
          </cell>
          <cell r="B603" t="str">
            <v>ECEEFFC</v>
          </cell>
          <cell r="C603" t="str">
            <v>WS</v>
          </cell>
          <cell r="D603" t="str">
            <v>QPADEV001L</v>
          </cell>
        </row>
        <row r="604">
          <cell r="A604" t="str">
            <v>CGI90</v>
          </cell>
          <cell r="B604" t="str">
            <v>ECEANFC</v>
          </cell>
          <cell r="C604" t="str">
            <v>WS</v>
          </cell>
          <cell r="D604" t="str">
            <v>QPADEV001M</v>
          </cell>
        </row>
        <row r="605">
          <cell r="A605" t="str">
            <v>CGI90</v>
          </cell>
          <cell r="B605" t="str">
            <v>ECBITPF</v>
          </cell>
          <cell r="C605" t="str">
            <v>WS</v>
          </cell>
          <cell r="D605" t="str">
            <v>QPADEV001N</v>
          </cell>
        </row>
        <row r="606">
          <cell r="A606" t="str">
            <v>CGI90</v>
          </cell>
          <cell r="B606" t="str">
            <v>EC123FC</v>
          </cell>
          <cell r="C606" t="str">
            <v>WS</v>
          </cell>
          <cell r="D606" t="str">
            <v>QPADEV001P</v>
          </cell>
        </row>
        <row r="607">
          <cell r="A607" t="str">
            <v>CGI90</v>
          </cell>
          <cell r="B607" t="str">
            <v>ECBITFC</v>
          </cell>
          <cell r="C607" t="str">
            <v>WS</v>
          </cell>
          <cell r="D607" t="str">
            <v>QPADEV001Q</v>
          </cell>
        </row>
        <row r="608">
          <cell r="A608" t="str">
            <v>CGI90</v>
          </cell>
          <cell r="B608" t="str">
            <v>ECNMBFC</v>
          </cell>
          <cell r="C608" t="str">
            <v>WS</v>
          </cell>
          <cell r="D608" t="str">
            <v>QPADEV001R</v>
          </cell>
        </row>
        <row r="609">
          <cell r="A609" t="str">
            <v>CGI90</v>
          </cell>
          <cell r="B609" t="str">
            <v>ECKJLFC</v>
          </cell>
          <cell r="C609" t="str">
            <v>WS</v>
          </cell>
          <cell r="D609" t="str">
            <v>QPADEV001S</v>
          </cell>
        </row>
        <row r="610">
          <cell r="A610" t="str">
            <v>CGI90</v>
          </cell>
          <cell r="B610" t="str">
            <v>CCNMBFC</v>
          </cell>
          <cell r="C610" t="str">
            <v>WS</v>
          </cell>
          <cell r="D610" t="str">
            <v>QPADEV001T</v>
          </cell>
        </row>
        <row r="611">
          <cell r="A611" t="str">
            <v>CGI90</v>
          </cell>
          <cell r="B611" t="str">
            <v>ECEEFFC</v>
          </cell>
          <cell r="C611" t="str">
            <v>WS</v>
          </cell>
          <cell r="D611" t="str">
            <v>QPADEV001V</v>
          </cell>
        </row>
        <row r="612">
          <cell r="A612" t="str">
            <v>CGI90</v>
          </cell>
          <cell r="B612" t="str">
            <v>ECEEFFC</v>
          </cell>
          <cell r="C612" t="str">
            <v>WS</v>
          </cell>
          <cell r="D612" t="str">
            <v>QPADEV001W</v>
          </cell>
        </row>
        <row r="613">
          <cell r="A613" t="str">
            <v>CGI90</v>
          </cell>
          <cell r="B613" t="str">
            <v>EC123FC</v>
          </cell>
          <cell r="C613" t="str">
            <v>WS</v>
          </cell>
          <cell r="D613" t="str">
            <v>QPADEV001X</v>
          </cell>
        </row>
        <row r="614">
          <cell r="A614" t="str">
            <v>CGI90</v>
          </cell>
          <cell r="B614" t="str">
            <v>EC123AC</v>
          </cell>
          <cell r="C614" t="str">
            <v>WS</v>
          </cell>
          <cell r="D614" t="str">
            <v>QPADEV0010</v>
          </cell>
        </row>
        <row r="615">
          <cell r="A615" t="str">
            <v>CGI90</v>
          </cell>
          <cell r="B615" t="str">
            <v>ECEANFC</v>
          </cell>
          <cell r="C615" t="str">
            <v>WS</v>
          </cell>
          <cell r="D615" t="str">
            <v>QPADEV0011</v>
          </cell>
        </row>
        <row r="616">
          <cell r="A616" t="str">
            <v>CGI90</v>
          </cell>
          <cell r="B616" t="str">
            <v>ECAKAFC</v>
          </cell>
          <cell r="C616" t="str">
            <v>WS</v>
          </cell>
          <cell r="D616" t="str">
            <v>QPADEV0012</v>
          </cell>
        </row>
        <row r="617">
          <cell r="A617" t="str">
            <v>CGI90</v>
          </cell>
          <cell r="B617" t="str">
            <v>ECBITPF</v>
          </cell>
          <cell r="C617" t="str">
            <v>WS</v>
          </cell>
          <cell r="D617" t="str">
            <v>QPADEV0013</v>
          </cell>
        </row>
        <row r="618">
          <cell r="A618" t="str">
            <v>CGI90</v>
          </cell>
          <cell r="B618" t="str">
            <v>FXEEFFC</v>
          </cell>
          <cell r="C618" t="str">
            <v>WS</v>
          </cell>
          <cell r="D618" t="str">
            <v>QPADEV0014</v>
          </cell>
        </row>
        <row r="619">
          <cell r="A619" t="str">
            <v>CGI90</v>
          </cell>
          <cell r="B619" t="str">
            <v>ECKJLFC</v>
          </cell>
          <cell r="C619" t="str">
            <v>WS</v>
          </cell>
          <cell r="D619" t="str">
            <v>QPADEV0015</v>
          </cell>
        </row>
        <row r="620">
          <cell r="A620" t="str">
            <v>CGI90</v>
          </cell>
          <cell r="B620" t="str">
            <v>ECAKAFC</v>
          </cell>
          <cell r="C620" t="str">
            <v>WS</v>
          </cell>
          <cell r="D620" t="str">
            <v>QPADEV0016</v>
          </cell>
        </row>
        <row r="621">
          <cell r="A621" t="str">
            <v>CGI90</v>
          </cell>
          <cell r="B621" t="str">
            <v>ECAKAFC</v>
          </cell>
          <cell r="C621" t="str">
            <v>WS</v>
          </cell>
          <cell r="D621" t="str">
            <v>QPADEV0017</v>
          </cell>
        </row>
        <row r="622">
          <cell r="A622" t="str">
            <v>CGI90</v>
          </cell>
          <cell r="B622" t="str">
            <v>EC123AC</v>
          </cell>
          <cell r="C622" t="str">
            <v>WS</v>
          </cell>
          <cell r="D622" t="str">
            <v>QPADEV0018</v>
          </cell>
        </row>
        <row r="623">
          <cell r="A623" t="str">
            <v>CGI90</v>
          </cell>
          <cell r="B623" t="str">
            <v>ECEEFAC</v>
          </cell>
          <cell r="C623" t="str">
            <v>WS</v>
          </cell>
          <cell r="D623" t="str">
            <v>QPADEV0019</v>
          </cell>
        </row>
        <row r="624">
          <cell r="A624" t="str">
            <v>CGI90</v>
          </cell>
          <cell r="B624" t="str">
            <v>ECNMBFC</v>
          </cell>
          <cell r="C624" t="str">
            <v>WS</v>
          </cell>
          <cell r="D624" t="str">
            <v>QPADEV002B</v>
          </cell>
        </row>
        <row r="625">
          <cell r="A625" t="str">
            <v>CGI90</v>
          </cell>
          <cell r="B625" t="str">
            <v>ECNMBFC</v>
          </cell>
          <cell r="C625" t="str">
            <v>WS</v>
          </cell>
          <cell r="D625" t="str">
            <v>QPADEV002C</v>
          </cell>
        </row>
        <row r="626">
          <cell r="A626" t="str">
            <v>CGI90</v>
          </cell>
          <cell r="B626" t="str">
            <v>ECEEFFC</v>
          </cell>
          <cell r="C626" t="str">
            <v>WS</v>
          </cell>
          <cell r="D626" t="str">
            <v>QPADEV002D</v>
          </cell>
        </row>
        <row r="627">
          <cell r="A627" t="str">
            <v>CGI90</v>
          </cell>
          <cell r="B627" t="str">
            <v>ECEEFFC</v>
          </cell>
          <cell r="C627" t="str">
            <v>WS</v>
          </cell>
          <cell r="D627" t="str">
            <v>QPADEV002F</v>
          </cell>
        </row>
        <row r="628">
          <cell r="A628" t="str">
            <v>CGI90</v>
          </cell>
          <cell r="B628" t="str">
            <v>FX123FC</v>
          </cell>
          <cell r="C628" t="str">
            <v>WS</v>
          </cell>
          <cell r="D628" t="str">
            <v>QPADEV002H</v>
          </cell>
        </row>
        <row r="629">
          <cell r="A629" t="str">
            <v>CGI90</v>
          </cell>
          <cell r="B629" t="str">
            <v>FX123FC</v>
          </cell>
          <cell r="C629" t="str">
            <v>WS</v>
          </cell>
          <cell r="D629" t="str">
            <v>QPADEV002J</v>
          </cell>
        </row>
        <row r="630">
          <cell r="A630" t="str">
            <v>CGI90</v>
          </cell>
          <cell r="B630" t="str">
            <v>ECEEFFC</v>
          </cell>
          <cell r="C630" t="str">
            <v>WS</v>
          </cell>
          <cell r="D630" t="str">
            <v>QPADEV002K</v>
          </cell>
        </row>
        <row r="631">
          <cell r="A631" t="str">
            <v>CGI90</v>
          </cell>
          <cell r="B631" t="str">
            <v>ECEANFC</v>
          </cell>
          <cell r="C631" t="str">
            <v>WS</v>
          </cell>
          <cell r="D631" t="str">
            <v>QPADEV002M</v>
          </cell>
        </row>
        <row r="632">
          <cell r="A632" t="str">
            <v>CGI90</v>
          </cell>
          <cell r="B632" t="str">
            <v>FXEEFFC</v>
          </cell>
          <cell r="C632" t="str">
            <v>WS</v>
          </cell>
          <cell r="D632" t="str">
            <v>QPADEV002N</v>
          </cell>
        </row>
        <row r="633">
          <cell r="A633" t="str">
            <v>CGI90</v>
          </cell>
          <cell r="B633" t="str">
            <v>FX123FC</v>
          </cell>
          <cell r="C633" t="str">
            <v>WS</v>
          </cell>
          <cell r="D633" t="str">
            <v>QPADEV002P</v>
          </cell>
        </row>
        <row r="634">
          <cell r="A634" t="str">
            <v>CGI90</v>
          </cell>
          <cell r="B634" t="str">
            <v>ECEEFFC</v>
          </cell>
          <cell r="C634" t="str">
            <v>WS</v>
          </cell>
          <cell r="D634" t="str">
            <v>QPADEV002Q</v>
          </cell>
        </row>
        <row r="635">
          <cell r="A635" t="str">
            <v>CGI90</v>
          </cell>
          <cell r="B635" t="str">
            <v>ECEEFFC</v>
          </cell>
          <cell r="C635" t="str">
            <v>WS</v>
          </cell>
          <cell r="D635" t="str">
            <v>QPADEV002R</v>
          </cell>
        </row>
        <row r="636">
          <cell r="A636" t="str">
            <v>CGI90</v>
          </cell>
          <cell r="B636" t="str">
            <v>TE123AC</v>
          </cell>
          <cell r="C636" t="str">
            <v>WS</v>
          </cell>
          <cell r="D636" t="str">
            <v>QPADEV002T</v>
          </cell>
        </row>
        <row r="637">
          <cell r="A637" t="str">
            <v>CGI90</v>
          </cell>
          <cell r="B637" t="str">
            <v>EC123FC</v>
          </cell>
          <cell r="C637" t="str">
            <v>WS</v>
          </cell>
          <cell r="D637" t="str">
            <v>QPADEV002V</v>
          </cell>
        </row>
        <row r="638">
          <cell r="A638" t="str">
            <v>CGI90</v>
          </cell>
          <cell r="B638" t="str">
            <v>ECEANFC</v>
          </cell>
          <cell r="C638" t="str">
            <v>WS</v>
          </cell>
          <cell r="D638" t="str">
            <v>QPADEV002X</v>
          </cell>
        </row>
        <row r="639">
          <cell r="A639" t="str">
            <v>CGI90</v>
          </cell>
          <cell r="B639" t="str">
            <v>FX123FC</v>
          </cell>
          <cell r="C639" t="str">
            <v>WS</v>
          </cell>
          <cell r="D639" t="str">
            <v>QPADEV002Z</v>
          </cell>
        </row>
        <row r="640">
          <cell r="A640" t="str">
            <v>CGI90</v>
          </cell>
          <cell r="B640" t="str">
            <v>ECFPAFC</v>
          </cell>
          <cell r="C640" t="str">
            <v>WS</v>
          </cell>
          <cell r="D640" t="str">
            <v>QPADEV0020</v>
          </cell>
        </row>
        <row r="641">
          <cell r="A641" t="str">
            <v>CGI90</v>
          </cell>
          <cell r="B641" t="str">
            <v>ECEEFFC</v>
          </cell>
          <cell r="C641" t="str">
            <v>WS</v>
          </cell>
          <cell r="D641" t="str">
            <v>QPADEV0021</v>
          </cell>
        </row>
        <row r="642">
          <cell r="A642" t="str">
            <v>CGI90</v>
          </cell>
          <cell r="B642" t="str">
            <v>ECEANFC</v>
          </cell>
          <cell r="C642" t="str">
            <v>WS</v>
          </cell>
          <cell r="D642" t="str">
            <v>QPADEV0022</v>
          </cell>
        </row>
        <row r="643">
          <cell r="A643" t="str">
            <v>CGI90</v>
          </cell>
          <cell r="B643" t="str">
            <v>ECEANFC</v>
          </cell>
          <cell r="C643" t="str">
            <v>WS</v>
          </cell>
          <cell r="D643" t="str">
            <v>QPADEV0023</v>
          </cell>
        </row>
        <row r="644">
          <cell r="A644" t="str">
            <v>CGI90</v>
          </cell>
          <cell r="B644" t="str">
            <v>ECEANFC</v>
          </cell>
          <cell r="C644" t="str">
            <v>WS</v>
          </cell>
          <cell r="D644" t="str">
            <v>QPADEV0024</v>
          </cell>
        </row>
        <row r="645">
          <cell r="A645" t="str">
            <v>CGI90</v>
          </cell>
          <cell r="B645" t="str">
            <v>ECEANFC</v>
          </cell>
          <cell r="C645" t="str">
            <v>WS</v>
          </cell>
          <cell r="D645" t="str">
            <v>QPADEV0025</v>
          </cell>
        </row>
        <row r="646">
          <cell r="A646" t="str">
            <v>CGI90</v>
          </cell>
          <cell r="B646" t="str">
            <v>ECKJLFC</v>
          </cell>
          <cell r="C646" t="str">
            <v>WS</v>
          </cell>
          <cell r="D646" t="str">
            <v>QPADEV0026</v>
          </cell>
        </row>
        <row r="647">
          <cell r="A647" t="str">
            <v>CGI90</v>
          </cell>
          <cell r="B647" t="str">
            <v>ECEANFC</v>
          </cell>
          <cell r="C647" t="str">
            <v>WS</v>
          </cell>
          <cell r="D647" t="str">
            <v>QPADEV0027</v>
          </cell>
        </row>
        <row r="648">
          <cell r="A648" t="str">
            <v>CGI90</v>
          </cell>
          <cell r="B648" t="str">
            <v>ECNMBFC</v>
          </cell>
          <cell r="C648" t="str">
            <v>WS</v>
          </cell>
          <cell r="D648" t="str">
            <v>QPADEV0028</v>
          </cell>
        </row>
        <row r="649">
          <cell r="A649" t="str">
            <v>CGI90</v>
          </cell>
          <cell r="B649" t="str">
            <v>CCEANFC</v>
          </cell>
          <cell r="C649" t="str">
            <v>WS</v>
          </cell>
          <cell r="D649" t="str">
            <v>QPADEV0029</v>
          </cell>
        </row>
        <row r="650">
          <cell r="A650" t="str">
            <v>CGI90</v>
          </cell>
          <cell r="B650" t="str">
            <v>ECEEFFC</v>
          </cell>
          <cell r="C650" t="str">
            <v>WS</v>
          </cell>
          <cell r="D650" t="str">
            <v>QPADEV003C</v>
          </cell>
        </row>
        <row r="651">
          <cell r="A651" t="str">
            <v>CGI90</v>
          </cell>
          <cell r="B651" t="str">
            <v>CC123FC</v>
          </cell>
          <cell r="C651" t="str">
            <v>WS</v>
          </cell>
          <cell r="D651" t="str">
            <v>QPADEV003D</v>
          </cell>
        </row>
        <row r="652">
          <cell r="A652" t="str">
            <v>CGI90</v>
          </cell>
          <cell r="B652" t="str">
            <v>EC123FC</v>
          </cell>
          <cell r="C652" t="str">
            <v>WS</v>
          </cell>
          <cell r="D652" t="str">
            <v>QPADEV003F</v>
          </cell>
        </row>
        <row r="653">
          <cell r="A653" t="str">
            <v>CGI90</v>
          </cell>
          <cell r="B653" t="str">
            <v>TEBEKFC</v>
          </cell>
          <cell r="C653" t="str">
            <v>WS</v>
          </cell>
          <cell r="D653" t="str">
            <v>QPADEV003G</v>
          </cell>
        </row>
        <row r="654">
          <cell r="A654" t="str">
            <v>CGI90</v>
          </cell>
          <cell r="B654" t="str">
            <v>FX123FC</v>
          </cell>
          <cell r="C654" t="str">
            <v>WS</v>
          </cell>
          <cell r="D654" t="str">
            <v>QPADEV003H</v>
          </cell>
        </row>
        <row r="655">
          <cell r="A655" t="str">
            <v>CGI90</v>
          </cell>
          <cell r="B655" t="str">
            <v>FX123FC</v>
          </cell>
          <cell r="C655" t="str">
            <v>WS</v>
          </cell>
          <cell r="D655" t="str">
            <v>QPADEV003J</v>
          </cell>
        </row>
        <row r="656">
          <cell r="A656" t="str">
            <v>CGI90</v>
          </cell>
          <cell r="B656" t="str">
            <v>ECEEFFC</v>
          </cell>
          <cell r="C656" t="str">
            <v>WS</v>
          </cell>
          <cell r="D656" t="str">
            <v>QPADEV003K</v>
          </cell>
        </row>
        <row r="657">
          <cell r="A657" t="str">
            <v>CGI90</v>
          </cell>
          <cell r="B657" t="str">
            <v>ECEEFFC</v>
          </cell>
          <cell r="C657" t="str">
            <v>WS</v>
          </cell>
          <cell r="D657" t="str">
            <v>QPADEV003L</v>
          </cell>
        </row>
        <row r="658">
          <cell r="A658" t="str">
            <v>CGI90</v>
          </cell>
          <cell r="B658" t="str">
            <v>ECEEFFC</v>
          </cell>
          <cell r="C658" t="str">
            <v>WS</v>
          </cell>
          <cell r="D658" t="str">
            <v>QPADEV003N</v>
          </cell>
        </row>
        <row r="659">
          <cell r="A659" t="str">
            <v>CGI90</v>
          </cell>
          <cell r="B659" t="str">
            <v>TE123FC</v>
          </cell>
          <cell r="C659" t="str">
            <v>WS</v>
          </cell>
          <cell r="D659" t="str">
            <v>QPADEV003P</v>
          </cell>
        </row>
        <row r="660">
          <cell r="A660" t="str">
            <v>CGI90</v>
          </cell>
          <cell r="B660" t="str">
            <v>TE123FC</v>
          </cell>
          <cell r="C660" t="str">
            <v>WS</v>
          </cell>
          <cell r="D660" t="str">
            <v>QPADEV003Q</v>
          </cell>
        </row>
        <row r="661">
          <cell r="A661" t="str">
            <v>CGI90</v>
          </cell>
          <cell r="B661" t="str">
            <v>CC123FC</v>
          </cell>
          <cell r="C661" t="str">
            <v>WS</v>
          </cell>
          <cell r="D661" t="str">
            <v>QPADEV003R</v>
          </cell>
        </row>
        <row r="662">
          <cell r="A662" t="str">
            <v>CGI90</v>
          </cell>
          <cell r="B662" t="str">
            <v>CC123FC</v>
          </cell>
          <cell r="C662" t="str">
            <v>WS</v>
          </cell>
          <cell r="D662" t="str">
            <v>QPADEV003S</v>
          </cell>
        </row>
        <row r="663">
          <cell r="A663" t="str">
            <v>CGI90</v>
          </cell>
          <cell r="B663" t="str">
            <v>EC123FC</v>
          </cell>
          <cell r="C663" t="str">
            <v>WS</v>
          </cell>
          <cell r="D663" t="str">
            <v>QPADEV003T</v>
          </cell>
        </row>
        <row r="664">
          <cell r="A664" t="str">
            <v>CGI90</v>
          </cell>
          <cell r="B664" t="str">
            <v>EC123FC</v>
          </cell>
          <cell r="C664" t="str">
            <v>WS</v>
          </cell>
          <cell r="D664" t="str">
            <v>QPADEV003V</v>
          </cell>
        </row>
        <row r="665">
          <cell r="A665" t="str">
            <v>CGI90</v>
          </cell>
          <cell r="B665" t="str">
            <v>ECEANFC</v>
          </cell>
          <cell r="C665" t="str">
            <v>WS</v>
          </cell>
          <cell r="D665" t="str">
            <v>QPADEV003X</v>
          </cell>
        </row>
        <row r="666">
          <cell r="A666" t="str">
            <v>CGI90</v>
          </cell>
          <cell r="B666" t="str">
            <v>FX123FC</v>
          </cell>
          <cell r="C666" t="str">
            <v>WS</v>
          </cell>
          <cell r="D666" t="str">
            <v>QPADEV003Z</v>
          </cell>
        </row>
        <row r="667">
          <cell r="A667" t="str">
            <v>CGI90</v>
          </cell>
          <cell r="B667" t="str">
            <v>FX123FC</v>
          </cell>
          <cell r="C667" t="str">
            <v>WS</v>
          </cell>
          <cell r="D667" t="str">
            <v>QPADEV0030</v>
          </cell>
        </row>
        <row r="668">
          <cell r="A668" t="str">
            <v>CGI90</v>
          </cell>
          <cell r="B668" t="str">
            <v>ECEANFC</v>
          </cell>
          <cell r="C668" t="str">
            <v>WS</v>
          </cell>
          <cell r="D668" t="str">
            <v>QPADEV0031</v>
          </cell>
        </row>
        <row r="669">
          <cell r="A669" t="str">
            <v>CGI90</v>
          </cell>
          <cell r="B669" t="str">
            <v>ECKJLFC</v>
          </cell>
          <cell r="C669" t="str">
            <v>WS</v>
          </cell>
          <cell r="D669" t="str">
            <v>QPADEV0032</v>
          </cell>
        </row>
        <row r="670">
          <cell r="A670" t="str">
            <v>CGI90</v>
          </cell>
          <cell r="B670" t="str">
            <v>CC123FC</v>
          </cell>
          <cell r="C670" t="str">
            <v>WS</v>
          </cell>
          <cell r="D670" t="str">
            <v>QPADEV0035</v>
          </cell>
        </row>
        <row r="671">
          <cell r="A671" t="str">
            <v>CGI90</v>
          </cell>
          <cell r="B671" t="str">
            <v>ECEANFC</v>
          </cell>
          <cell r="C671" t="str">
            <v>WS</v>
          </cell>
          <cell r="D671" t="str">
            <v>QPADEV0036</v>
          </cell>
        </row>
        <row r="672">
          <cell r="A672" t="str">
            <v>CGI90</v>
          </cell>
          <cell r="B672" t="str">
            <v>TE123FC</v>
          </cell>
          <cell r="C672" t="str">
            <v>WS</v>
          </cell>
          <cell r="D672" t="str">
            <v>QPADEV0037</v>
          </cell>
        </row>
        <row r="673">
          <cell r="A673" t="str">
            <v>CGI90</v>
          </cell>
          <cell r="B673" t="str">
            <v>EC123AC</v>
          </cell>
          <cell r="C673" t="str">
            <v>WS</v>
          </cell>
          <cell r="D673" t="str">
            <v>QPADEV0038</v>
          </cell>
        </row>
        <row r="674">
          <cell r="A674" t="str">
            <v>CGI90</v>
          </cell>
          <cell r="B674" t="str">
            <v>TE123FC</v>
          </cell>
          <cell r="C674" t="str">
            <v>WS</v>
          </cell>
          <cell r="D674" t="str">
            <v>QPADEV0039</v>
          </cell>
        </row>
        <row r="675">
          <cell r="A675" t="str">
            <v>CGI90</v>
          </cell>
          <cell r="B675" t="str">
            <v>FX123FC</v>
          </cell>
          <cell r="C675" t="str">
            <v>WS</v>
          </cell>
          <cell r="D675" t="str">
            <v>QPADEV004C</v>
          </cell>
        </row>
        <row r="676">
          <cell r="A676" t="str">
            <v>CGI90</v>
          </cell>
          <cell r="B676" t="str">
            <v>FX123FC</v>
          </cell>
          <cell r="C676" t="str">
            <v>WS</v>
          </cell>
          <cell r="D676" t="str">
            <v>QPADEV004D</v>
          </cell>
        </row>
        <row r="677">
          <cell r="A677" t="str">
            <v>CGI90</v>
          </cell>
          <cell r="B677" t="str">
            <v>TE123AC</v>
          </cell>
          <cell r="C677" t="str">
            <v>WS</v>
          </cell>
          <cell r="D677" t="str">
            <v>QPADEV004G</v>
          </cell>
        </row>
        <row r="678">
          <cell r="A678" t="str">
            <v>CGI90</v>
          </cell>
          <cell r="B678" t="str">
            <v>ECKJLFC</v>
          </cell>
          <cell r="C678" t="str">
            <v>WS</v>
          </cell>
          <cell r="D678" t="str">
            <v>QPADEV004M</v>
          </cell>
        </row>
        <row r="679">
          <cell r="A679" t="str">
            <v>CGI90</v>
          </cell>
          <cell r="B679" t="str">
            <v>TE123FC</v>
          </cell>
          <cell r="C679" t="str">
            <v>WS</v>
          </cell>
          <cell r="D679" t="str">
            <v>QPADEV004P</v>
          </cell>
        </row>
        <row r="680">
          <cell r="A680" t="str">
            <v>CGI90</v>
          </cell>
          <cell r="B680" t="str">
            <v>FX123FC</v>
          </cell>
          <cell r="C680" t="str">
            <v>WS</v>
          </cell>
          <cell r="D680" t="str">
            <v>QPADEV004R</v>
          </cell>
        </row>
        <row r="681">
          <cell r="A681" t="str">
            <v>CGI90</v>
          </cell>
          <cell r="B681" t="str">
            <v>ECKJLFC</v>
          </cell>
          <cell r="C681" t="str">
            <v>WS</v>
          </cell>
          <cell r="D681" t="str">
            <v>QPADEV004S</v>
          </cell>
        </row>
        <row r="682">
          <cell r="A682" t="str">
            <v>CGI90</v>
          </cell>
          <cell r="B682" t="str">
            <v>TE123AC</v>
          </cell>
          <cell r="C682" t="str">
            <v>WS</v>
          </cell>
          <cell r="D682" t="str">
            <v>QPADEV004X</v>
          </cell>
        </row>
        <row r="683">
          <cell r="A683" t="str">
            <v>CGI90</v>
          </cell>
          <cell r="B683" t="str">
            <v>TE123FC</v>
          </cell>
          <cell r="C683" t="str">
            <v>WS</v>
          </cell>
          <cell r="D683" t="str">
            <v>QPADEV0040</v>
          </cell>
        </row>
        <row r="684">
          <cell r="A684" t="str">
            <v>CGI90</v>
          </cell>
          <cell r="B684" t="str">
            <v xml:space="preserve">     FC</v>
          </cell>
          <cell r="C684" t="str">
            <v>WS</v>
          </cell>
          <cell r="D684" t="str">
            <v>QPADEV0041</v>
          </cell>
        </row>
        <row r="685">
          <cell r="A685" t="str">
            <v>CGI90</v>
          </cell>
          <cell r="B685" t="str">
            <v>FX123FC</v>
          </cell>
          <cell r="C685" t="str">
            <v>WS</v>
          </cell>
          <cell r="D685" t="str">
            <v>QPADEV0043</v>
          </cell>
        </row>
        <row r="686">
          <cell r="A686" t="str">
            <v>CGI90</v>
          </cell>
          <cell r="B686" t="str">
            <v>FX123FC</v>
          </cell>
          <cell r="C686" t="str">
            <v>WS</v>
          </cell>
          <cell r="D686" t="str">
            <v>QPADEV0045</v>
          </cell>
        </row>
        <row r="687">
          <cell r="A687" t="str">
            <v>CGI90</v>
          </cell>
          <cell r="B687" t="str">
            <v>ECKJLFC</v>
          </cell>
          <cell r="C687" t="str">
            <v>WS</v>
          </cell>
          <cell r="D687" t="str">
            <v>QPADEV0047</v>
          </cell>
        </row>
        <row r="688">
          <cell r="A688" t="str">
            <v>CGI90</v>
          </cell>
          <cell r="B688" t="str">
            <v>FX123FC</v>
          </cell>
          <cell r="C688" t="str">
            <v>WS</v>
          </cell>
          <cell r="D688" t="str">
            <v>QPADEV005C</v>
          </cell>
        </row>
        <row r="689">
          <cell r="A689" t="str">
            <v>CGI90</v>
          </cell>
          <cell r="B689" t="str">
            <v>FX123FC</v>
          </cell>
          <cell r="C689" t="str">
            <v>WS</v>
          </cell>
          <cell r="D689" t="str">
            <v>QPADEV005D</v>
          </cell>
        </row>
        <row r="690">
          <cell r="A690" t="str">
            <v>CGI90</v>
          </cell>
          <cell r="B690" t="str">
            <v>ECKJLFC</v>
          </cell>
          <cell r="C690" t="str">
            <v>WS</v>
          </cell>
          <cell r="D690" t="str">
            <v>QPADEV005F</v>
          </cell>
        </row>
        <row r="691">
          <cell r="A691" t="str">
            <v>CGI90</v>
          </cell>
          <cell r="B691" t="str">
            <v>FX123FC</v>
          </cell>
          <cell r="C691" t="str">
            <v>WS</v>
          </cell>
          <cell r="D691" t="str">
            <v>QPADEV005G</v>
          </cell>
        </row>
        <row r="692">
          <cell r="A692" t="str">
            <v>CGI90</v>
          </cell>
          <cell r="B692" t="str">
            <v>ECKJLFC</v>
          </cell>
          <cell r="C692" t="str">
            <v>WS</v>
          </cell>
          <cell r="D692" t="str">
            <v>QPADEV005H</v>
          </cell>
        </row>
        <row r="693">
          <cell r="A693" t="str">
            <v>CGI90</v>
          </cell>
          <cell r="B693" t="str">
            <v>ECKJLFC</v>
          </cell>
          <cell r="C693" t="str">
            <v>WS</v>
          </cell>
          <cell r="D693" t="str">
            <v>QPADEV005J</v>
          </cell>
        </row>
        <row r="694">
          <cell r="A694" t="str">
            <v>CGI90</v>
          </cell>
          <cell r="B694" t="str">
            <v>ECKJLFC</v>
          </cell>
          <cell r="C694" t="str">
            <v>WS</v>
          </cell>
          <cell r="D694" t="str">
            <v>QPADEV005L</v>
          </cell>
        </row>
        <row r="695">
          <cell r="A695" t="str">
            <v>CGI90</v>
          </cell>
          <cell r="B695" t="str">
            <v>ECKJLFC</v>
          </cell>
          <cell r="C695" t="str">
            <v>WS</v>
          </cell>
          <cell r="D695" t="str">
            <v>QPADEV005M</v>
          </cell>
        </row>
        <row r="696">
          <cell r="A696" t="str">
            <v>CGI90</v>
          </cell>
          <cell r="B696" t="str">
            <v>FX123FC</v>
          </cell>
          <cell r="C696" t="str">
            <v>WS</v>
          </cell>
          <cell r="D696" t="str">
            <v>QPADEV005N</v>
          </cell>
        </row>
        <row r="697">
          <cell r="A697" t="str">
            <v>CGI90</v>
          </cell>
          <cell r="B697" t="str">
            <v>ECKJLFC</v>
          </cell>
          <cell r="C697" t="str">
            <v>WS</v>
          </cell>
          <cell r="D697" t="str">
            <v>QPADEV005P</v>
          </cell>
        </row>
        <row r="698">
          <cell r="A698" t="str">
            <v>CGI90</v>
          </cell>
          <cell r="B698" t="str">
            <v>ECKJLFC</v>
          </cell>
          <cell r="C698" t="str">
            <v>WS</v>
          </cell>
          <cell r="D698" t="str">
            <v>QPADEV005Q</v>
          </cell>
        </row>
        <row r="699">
          <cell r="A699" t="str">
            <v>CGI90</v>
          </cell>
          <cell r="B699" t="str">
            <v>FX123FC</v>
          </cell>
          <cell r="C699" t="str">
            <v>WS</v>
          </cell>
          <cell r="D699" t="str">
            <v>QPADEV005R</v>
          </cell>
        </row>
        <row r="700">
          <cell r="A700" t="str">
            <v>CGI90</v>
          </cell>
          <cell r="B700" t="str">
            <v xml:space="preserve">     FC</v>
          </cell>
          <cell r="C700" t="str">
            <v>WS</v>
          </cell>
          <cell r="D700" t="str">
            <v>QPADEV005S</v>
          </cell>
        </row>
        <row r="701">
          <cell r="A701" t="str">
            <v>CGI90</v>
          </cell>
          <cell r="B701" t="str">
            <v>FX123FC</v>
          </cell>
          <cell r="C701" t="str">
            <v>WS</v>
          </cell>
          <cell r="D701" t="str">
            <v>QPADEV005T</v>
          </cell>
        </row>
        <row r="702">
          <cell r="A702" t="str">
            <v>CGI90</v>
          </cell>
          <cell r="B702" t="str">
            <v>FX123FC</v>
          </cell>
          <cell r="C702" t="str">
            <v>WS</v>
          </cell>
          <cell r="D702" t="str">
            <v>QPADEV005V</v>
          </cell>
        </row>
        <row r="703">
          <cell r="A703" t="str">
            <v>CGI90</v>
          </cell>
          <cell r="B703" t="str">
            <v>FX123FC</v>
          </cell>
          <cell r="C703" t="str">
            <v>WS</v>
          </cell>
          <cell r="D703" t="str">
            <v>QPADEV005W</v>
          </cell>
        </row>
        <row r="704">
          <cell r="A704" t="str">
            <v>CGI90</v>
          </cell>
          <cell r="B704" t="str">
            <v>CC123FC</v>
          </cell>
          <cell r="C704" t="str">
            <v>WS</v>
          </cell>
          <cell r="D704" t="str">
            <v>QPADEV0050</v>
          </cell>
        </row>
        <row r="705">
          <cell r="A705" t="str">
            <v>CGI90</v>
          </cell>
          <cell r="B705" t="str">
            <v>FX123FC</v>
          </cell>
          <cell r="C705" t="str">
            <v>WS</v>
          </cell>
          <cell r="D705" t="str">
            <v>QPADEV0051</v>
          </cell>
        </row>
        <row r="706">
          <cell r="A706" t="str">
            <v>CGI90</v>
          </cell>
          <cell r="B706" t="str">
            <v>FX123FC</v>
          </cell>
          <cell r="C706" t="str">
            <v>WS</v>
          </cell>
          <cell r="D706" t="str">
            <v>QPADEV0055</v>
          </cell>
        </row>
        <row r="707">
          <cell r="A707" t="str">
            <v>CGI90</v>
          </cell>
          <cell r="B707" t="str">
            <v>EC123FC</v>
          </cell>
          <cell r="C707" t="str">
            <v>WS</v>
          </cell>
          <cell r="D707" t="str">
            <v>QPADEV0056</v>
          </cell>
        </row>
        <row r="708">
          <cell r="A708" t="str">
            <v>CGI90</v>
          </cell>
          <cell r="B708" t="str">
            <v>EC123FC</v>
          </cell>
          <cell r="C708" t="str">
            <v>WS</v>
          </cell>
          <cell r="D708" t="str">
            <v>QPADEV006D</v>
          </cell>
        </row>
        <row r="709">
          <cell r="A709" t="str">
            <v>CGI90</v>
          </cell>
          <cell r="B709" t="str">
            <v>ECKJLFC</v>
          </cell>
          <cell r="C709" t="str">
            <v>WS</v>
          </cell>
          <cell r="D709" t="str">
            <v>QPADEV006F</v>
          </cell>
        </row>
        <row r="710">
          <cell r="A710" t="str">
            <v>CGI90</v>
          </cell>
          <cell r="B710" t="str">
            <v>FX123FC</v>
          </cell>
          <cell r="C710" t="str">
            <v>WS</v>
          </cell>
          <cell r="D710" t="str">
            <v>QPADEV006G</v>
          </cell>
        </row>
        <row r="711">
          <cell r="A711" t="str">
            <v>CGI90</v>
          </cell>
          <cell r="B711" t="str">
            <v>FX123FC</v>
          </cell>
          <cell r="C711" t="str">
            <v>WS</v>
          </cell>
          <cell r="D711" t="str">
            <v>QPADEV006H</v>
          </cell>
        </row>
        <row r="712">
          <cell r="A712" t="str">
            <v>CGI90</v>
          </cell>
          <cell r="B712" t="str">
            <v>TE123FC</v>
          </cell>
          <cell r="C712" t="str">
            <v>WS</v>
          </cell>
          <cell r="D712" t="str">
            <v>QPADEV006K</v>
          </cell>
        </row>
        <row r="713">
          <cell r="A713" t="str">
            <v>CGI90</v>
          </cell>
          <cell r="B713" t="str">
            <v>FX123FC</v>
          </cell>
          <cell r="C713" t="str">
            <v>WS</v>
          </cell>
          <cell r="D713" t="str">
            <v>QPADEV006L</v>
          </cell>
        </row>
        <row r="714">
          <cell r="A714" t="str">
            <v>CGI90</v>
          </cell>
          <cell r="B714" t="str">
            <v>FX123FC</v>
          </cell>
          <cell r="C714" t="str">
            <v>WS</v>
          </cell>
          <cell r="D714" t="str">
            <v>QPADEV006M</v>
          </cell>
        </row>
        <row r="715">
          <cell r="A715" t="str">
            <v>CGI90</v>
          </cell>
          <cell r="B715" t="str">
            <v>ECKJLFC</v>
          </cell>
          <cell r="C715" t="str">
            <v>WS</v>
          </cell>
          <cell r="D715" t="str">
            <v>QPADEV006Q</v>
          </cell>
        </row>
        <row r="716">
          <cell r="A716" t="str">
            <v>CGI90</v>
          </cell>
          <cell r="B716" t="str">
            <v>ECKJLFC</v>
          </cell>
          <cell r="C716" t="str">
            <v>WS</v>
          </cell>
          <cell r="D716" t="str">
            <v>QPADEV006S</v>
          </cell>
        </row>
        <row r="717">
          <cell r="A717" t="str">
            <v>CGI90</v>
          </cell>
          <cell r="B717" t="str">
            <v>ECKJLFC</v>
          </cell>
          <cell r="C717" t="str">
            <v>WS</v>
          </cell>
          <cell r="D717" t="str">
            <v>QPADEV006Z</v>
          </cell>
        </row>
        <row r="718">
          <cell r="A718" t="str">
            <v>CGI90</v>
          </cell>
          <cell r="B718" t="str">
            <v>ECKJLFC</v>
          </cell>
          <cell r="C718" t="str">
            <v>WS</v>
          </cell>
          <cell r="D718" t="str">
            <v>QPADEV0061</v>
          </cell>
        </row>
        <row r="719">
          <cell r="A719" t="str">
            <v>CGI90</v>
          </cell>
          <cell r="B719" t="str">
            <v>FX123FC</v>
          </cell>
          <cell r="C719" t="str">
            <v>WS</v>
          </cell>
          <cell r="D719" t="str">
            <v>QPADEV0062</v>
          </cell>
        </row>
        <row r="720">
          <cell r="A720" t="str">
            <v>CGI90</v>
          </cell>
          <cell r="B720" t="str">
            <v>FX123FC</v>
          </cell>
          <cell r="C720" t="str">
            <v>WS</v>
          </cell>
          <cell r="D720" t="str">
            <v>QPADEV0069</v>
          </cell>
        </row>
        <row r="721">
          <cell r="A721" t="str">
            <v>CGI90</v>
          </cell>
          <cell r="B721" t="str">
            <v>TE123FC</v>
          </cell>
          <cell r="C721" t="str">
            <v>WS</v>
          </cell>
          <cell r="D721" t="str">
            <v>QPADEV007B</v>
          </cell>
        </row>
        <row r="722">
          <cell r="A722" t="str">
            <v>CGI90</v>
          </cell>
          <cell r="B722" t="str">
            <v>ECKJLFC</v>
          </cell>
          <cell r="C722" t="str">
            <v>WS</v>
          </cell>
          <cell r="D722" t="str">
            <v>QPADEV007P</v>
          </cell>
        </row>
        <row r="723">
          <cell r="A723" t="str">
            <v>CGI90</v>
          </cell>
          <cell r="B723" t="str">
            <v>ECKJLFC</v>
          </cell>
          <cell r="C723" t="str">
            <v>WS</v>
          </cell>
          <cell r="D723" t="str">
            <v>QPADEV0070</v>
          </cell>
        </row>
        <row r="724">
          <cell r="A724" t="str">
            <v>CGI90</v>
          </cell>
          <cell r="B724" t="str">
            <v>FX123FC</v>
          </cell>
          <cell r="C724" t="str">
            <v>WS</v>
          </cell>
          <cell r="D724" t="str">
            <v>QPADEV0071</v>
          </cell>
        </row>
        <row r="725">
          <cell r="A725" t="str">
            <v>CGI90</v>
          </cell>
          <cell r="B725" t="str">
            <v>TE123FC</v>
          </cell>
          <cell r="C725" t="str">
            <v>WS</v>
          </cell>
          <cell r="D725" t="str">
            <v>QPADEV0072</v>
          </cell>
        </row>
        <row r="726">
          <cell r="A726" t="str">
            <v>CGI90</v>
          </cell>
          <cell r="B726" t="str">
            <v>FX123FC</v>
          </cell>
          <cell r="C726" t="str">
            <v>WS</v>
          </cell>
          <cell r="D726" t="str">
            <v>QPADEV0074</v>
          </cell>
        </row>
        <row r="727">
          <cell r="A727" t="str">
            <v>CGI90</v>
          </cell>
          <cell r="B727" t="str">
            <v>TE123AC</v>
          </cell>
          <cell r="C727" t="str">
            <v>WS</v>
          </cell>
          <cell r="D727" t="str">
            <v>QPADEV0075</v>
          </cell>
        </row>
        <row r="728">
          <cell r="A728" t="str">
            <v>CGI90</v>
          </cell>
          <cell r="B728" t="str">
            <v>TE123FC</v>
          </cell>
          <cell r="C728" t="str">
            <v>WS</v>
          </cell>
          <cell r="D728" t="str">
            <v>QPADEV0076</v>
          </cell>
        </row>
        <row r="729">
          <cell r="A729" t="str">
            <v>CGI90</v>
          </cell>
          <cell r="B729" t="str">
            <v>ECLNGFC</v>
          </cell>
          <cell r="C729" t="str">
            <v>WS</v>
          </cell>
          <cell r="D729" t="str">
            <v>QPADEV008J</v>
          </cell>
        </row>
        <row r="730">
          <cell r="A730" t="str">
            <v>CGI90</v>
          </cell>
          <cell r="B730" t="str">
            <v>ECADOFC</v>
          </cell>
          <cell r="C730" t="str">
            <v>WS</v>
          </cell>
          <cell r="D730" t="str">
            <v>QPADEV008M</v>
          </cell>
        </row>
        <row r="731">
          <cell r="A731" t="str">
            <v>CGI90</v>
          </cell>
          <cell r="B731" t="str">
            <v>ECEANFC</v>
          </cell>
          <cell r="C731" t="str">
            <v>WS</v>
          </cell>
          <cell r="D731" t="str">
            <v>QPADEV008R</v>
          </cell>
        </row>
        <row r="732">
          <cell r="A732" t="str">
            <v>CGI90</v>
          </cell>
          <cell r="B732" t="str">
            <v>ECEANFC</v>
          </cell>
          <cell r="C732" t="str">
            <v>WS</v>
          </cell>
          <cell r="D732" t="str">
            <v>QPADEV008W</v>
          </cell>
        </row>
        <row r="733">
          <cell r="A733" t="str">
            <v>CGI90</v>
          </cell>
          <cell r="B733" t="str">
            <v>EC123FC</v>
          </cell>
          <cell r="C733" t="str">
            <v>WS</v>
          </cell>
          <cell r="D733" t="str">
            <v>QPADEV009G</v>
          </cell>
        </row>
        <row r="734">
          <cell r="A734" t="str">
            <v>CGI90</v>
          </cell>
          <cell r="B734" t="str">
            <v>EC123AC</v>
          </cell>
          <cell r="C734" t="str">
            <v>WS</v>
          </cell>
          <cell r="D734" t="str">
            <v>QPADEV009J</v>
          </cell>
        </row>
        <row r="735">
          <cell r="A735" t="str">
            <v>CGI90</v>
          </cell>
          <cell r="B735" t="str">
            <v xml:space="preserve">     AC</v>
          </cell>
          <cell r="C735" t="str">
            <v>WS</v>
          </cell>
          <cell r="D735" t="str">
            <v>QPADEV009L</v>
          </cell>
        </row>
        <row r="736">
          <cell r="A736" t="str">
            <v>CGI90</v>
          </cell>
          <cell r="B736" t="str">
            <v>EC123FC</v>
          </cell>
          <cell r="C736" t="str">
            <v>WS</v>
          </cell>
          <cell r="D736" t="str">
            <v>QPADEV009N</v>
          </cell>
        </row>
        <row r="737">
          <cell r="A737" t="str">
            <v>CGI90</v>
          </cell>
          <cell r="B737" t="str">
            <v>EC123FC</v>
          </cell>
          <cell r="C737" t="str">
            <v>WS</v>
          </cell>
          <cell r="D737" t="str">
            <v>QPADEV009P</v>
          </cell>
        </row>
        <row r="738">
          <cell r="A738" t="str">
            <v>CGI90</v>
          </cell>
          <cell r="B738" t="str">
            <v>ECEANFC</v>
          </cell>
          <cell r="C738" t="str">
            <v>WS</v>
          </cell>
          <cell r="D738" t="str">
            <v>QPADEV009Q</v>
          </cell>
        </row>
        <row r="739">
          <cell r="A739" t="str">
            <v>CGI90</v>
          </cell>
          <cell r="B739" t="str">
            <v>ECEANFC</v>
          </cell>
          <cell r="C739" t="str">
            <v>WS</v>
          </cell>
          <cell r="D739" t="str">
            <v>QPADEV009S</v>
          </cell>
        </row>
        <row r="740">
          <cell r="A740" t="str">
            <v>CGI90</v>
          </cell>
          <cell r="B740" t="str">
            <v xml:space="preserve">     AC</v>
          </cell>
          <cell r="C740" t="str">
            <v>WS</v>
          </cell>
          <cell r="D740" t="str">
            <v>QPADEV0093</v>
          </cell>
        </row>
        <row r="741">
          <cell r="A741" t="str">
            <v>CGI90</v>
          </cell>
          <cell r="B741" t="str">
            <v xml:space="preserve">     AC</v>
          </cell>
          <cell r="C741" t="str">
            <v>WS</v>
          </cell>
          <cell r="D741" t="str">
            <v>QPADEV0097</v>
          </cell>
        </row>
        <row r="742">
          <cell r="A742" t="str">
            <v>CGI90</v>
          </cell>
          <cell r="B742" t="str">
            <v>ECEANFC</v>
          </cell>
          <cell r="C742" t="str">
            <v>WS</v>
          </cell>
          <cell r="D742" t="str">
            <v>QPADEV0099</v>
          </cell>
        </row>
        <row r="743">
          <cell r="A743" t="str">
            <v>CGI90</v>
          </cell>
          <cell r="B743" t="str">
            <v>ECINDPF</v>
          </cell>
          <cell r="C743" t="str">
            <v>WS</v>
          </cell>
          <cell r="D743" t="str">
            <v>RACHEL</v>
          </cell>
        </row>
        <row r="744">
          <cell r="A744" t="str">
            <v>CGI90</v>
          </cell>
          <cell r="B744" t="str">
            <v>ECINVAC</v>
          </cell>
          <cell r="C744" t="str">
            <v>WS</v>
          </cell>
          <cell r="D744" t="str">
            <v>RANNOU1</v>
          </cell>
        </row>
        <row r="745">
          <cell r="A745" t="str">
            <v>CGI90</v>
          </cell>
          <cell r="B745" t="str">
            <v>ECFPAFC</v>
          </cell>
          <cell r="C745" t="str">
            <v>WS</v>
          </cell>
          <cell r="D745" t="str">
            <v>RANNOU2</v>
          </cell>
        </row>
        <row r="746">
          <cell r="A746" t="str">
            <v>CGI90</v>
          </cell>
          <cell r="B746" t="str">
            <v xml:space="preserve">     AC</v>
          </cell>
          <cell r="C746" t="str">
            <v>WS</v>
          </cell>
          <cell r="D746" t="str">
            <v>RANNOU3</v>
          </cell>
        </row>
        <row r="747">
          <cell r="A747" t="str">
            <v>CGI90</v>
          </cell>
          <cell r="B747" t="str">
            <v xml:space="preserve">     PS</v>
          </cell>
          <cell r="C747" t="str">
            <v>WS</v>
          </cell>
          <cell r="D747" t="str">
            <v>SF3</v>
          </cell>
        </row>
        <row r="748">
          <cell r="A748" t="str">
            <v>CGI90</v>
          </cell>
          <cell r="B748" t="str">
            <v>CCMANFC</v>
          </cell>
          <cell r="C748" t="str">
            <v>WS</v>
          </cell>
          <cell r="D748" t="str">
            <v>SIAKA</v>
          </cell>
        </row>
        <row r="749">
          <cell r="A749" t="str">
            <v>CGI90</v>
          </cell>
          <cell r="B749" t="str">
            <v>ECASKPS</v>
          </cell>
          <cell r="C749" t="str">
            <v>WS</v>
          </cell>
          <cell r="D749" t="str">
            <v>SKITT</v>
          </cell>
        </row>
        <row r="750">
          <cell r="A750" t="str">
            <v>CGI90</v>
          </cell>
          <cell r="B750" t="str">
            <v>ECASKFC</v>
          </cell>
          <cell r="C750" t="str">
            <v>WS</v>
          </cell>
          <cell r="D750" t="str">
            <v>SKITT1</v>
          </cell>
        </row>
        <row r="751">
          <cell r="A751" t="str">
            <v>CGI90</v>
          </cell>
          <cell r="B751" t="str">
            <v>ECWAGPF</v>
          </cell>
          <cell r="C751" t="str">
            <v>WS</v>
          </cell>
          <cell r="D751" t="str">
            <v>SOMEMAGA</v>
          </cell>
        </row>
        <row r="752">
          <cell r="A752" t="str">
            <v>CGI90</v>
          </cell>
          <cell r="B752" t="str">
            <v>ECINDPF</v>
          </cell>
          <cell r="C752" t="str">
            <v>WS</v>
          </cell>
          <cell r="D752" t="str">
            <v>SOMEVN</v>
          </cell>
        </row>
        <row r="753">
          <cell r="A753" t="str">
            <v>CGI90</v>
          </cell>
          <cell r="B753" t="str">
            <v>ECINDFC</v>
          </cell>
          <cell r="C753" t="str">
            <v>WS</v>
          </cell>
          <cell r="D753" t="str">
            <v>STATION1S1</v>
          </cell>
        </row>
        <row r="754">
          <cell r="A754" t="str">
            <v>CGI90</v>
          </cell>
          <cell r="B754" t="str">
            <v>ECINDFC</v>
          </cell>
          <cell r="C754" t="str">
            <v>WS</v>
          </cell>
          <cell r="D754" t="str">
            <v>SYLVAINS1</v>
          </cell>
        </row>
        <row r="755">
          <cell r="A755" t="str">
            <v>CGI90</v>
          </cell>
          <cell r="B755" t="str">
            <v>ECINDFC</v>
          </cell>
          <cell r="C755" t="str">
            <v>WS</v>
          </cell>
          <cell r="D755" t="str">
            <v>SYLVAINS2</v>
          </cell>
        </row>
        <row r="756">
          <cell r="A756" t="str">
            <v>CGI90</v>
          </cell>
          <cell r="B756" t="str">
            <v>ECINDFA</v>
          </cell>
          <cell r="C756" t="str">
            <v>WS</v>
          </cell>
          <cell r="D756" t="str">
            <v>TEC5DSP0B</v>
          </cell>
        </row>
        <row r="757">
          <cell r="A757" t="str">
            <v>CGI90</v>
          </cell>
          <cell r="B757" t="str">
            <v>ECINDPF</v>
          </cell>
          <cell r="C757" t="str">
            <v>WS</v>
          </cell>
          <cell r="D757" t="str">
            <v>TEC5DSP0E</v>
          </cell>
        </row>
        <row r="758">
          <cell r="A758" t="str">
            <v>CGI90</v>
          </cell>
          <cell r="B758" t="str">
            <v>ECINDFC</v>
          </cell>
          <cell r="C758" t="str">
            <v>WS</v>
          </cell>
          <cell r="D758" t="str">
            <v>TEC5DSP0F</v>
          </cell>
        </row>
        <row r="759">
          <cell r="A759" t="str">
            <v>CGI90</v>
          </cell>
          <cell r="B759" t="str">
            <v>ECINDFC</v>
          </cell>
          <cell r="C759" t="str">
            <v>WS</v>
          </cell>
          <cell r="D759" t="str">
            <v>TEC5DSP10</v>
          </cell>
        </row>
        <row r="760">
          <cell r="A760" t="str">
            <v>CGI90</v>
          </cell>
          <cell r="B760" t="str">
            <v xml:space="preserve">     FC</v>
          </cell>
          <cell r="C760" t="str">
            <v>WS</v>
          </cell>
          <cell r="D760" t="str">
            <v>TEC5DSP11</v>
          </cell>
        </row>
        <row r="761">
          <cell r="A761" t="str">
            <v>CGI90</v>
          </cell>
          <cell r="B761" t="str">
            <v>CCINDFC</v>
          </cell>
          <cell r="C761" t="str">
            <v>WS</v>
          </cell>
          <cell r="D761" t="str">
            <v>TEC5DSP12</v>
          </cell>
        </row>
        <row r="762">
          <cell r="A762" t="str">
            <v>CGI90</v>
          </cell>
          <cell r="B762" t="str">
            <v>CCINDFC</v>
          </cell>
          <cell r="C762" t="str">
            <v>WS</v>
          </cell>
          <cell r="D762" t="str">
            <v>TEC5DSP13</v>
          </cell>
        </row>
        <row r="763">
          <cell r="A763" t="str">
            <v>CGI90</v>
          </cell>
          <cell r="B763" t="str">
            <v>TEINDFC</v>
          </cell>
          <cell r="C763" t="str">
            <v>WS</v>
          </cell>
          <cell r="D763" t="str">
            <v>TEC5DSP15</v>
          </cell>
        </row>
        <row r="764">
          <cell r="A764" t="str">
            <v>CGI90</v>
          </cell>
          <cell r="B764" t="str">
            <v>CCINDFC</v>
          </cell>
          <cell r="C764" t="str">
            <v>WS</v>
          </cell>
          <cell r="D764" t="str">
            <v>TEMANAST</v>
          </cell>
        </row>
        <row r="765">
          <cell r="A765" t="str">
            <v>CGI90</v>
          </cell>
          <cell r="B765" t="str">
            <v>TE123AC</v>
          </cell>
          <cell r="C765" t="str">
            <v>WS</v>
          </cell>
          <cell r="D765" t="str">
            <v>TEMBA</v>
          </cell>
        </row>
        <row r="766">
          <cell r="A766" t="str">
            <v>CGI90</v>
          </cell>
          <cell r="B766" t="str">
            <v>FX123AC</v>
          </cell>
          <cell r="C766" t="str">
            <v>WS</v>
          </cell>
          <cell r="D766" t="str">
            <v>TEMBAA1</v>
          </cell>
        </row>
        <row r="767">
          <cell r="A767" t="str">
            <v>CGI90</v>
          </cell>
          <cell r="B767" t="str">
            <v>ECJOSFC</v>
          </cell>
          <cell r="C767" t="str">
            <v>WS</v>
          </cell>
          <cell r="D767" t="str">
            <v>TEMJOSEPH</v>
          </cell>
        </row>
        <row r="768">
          <cell r="A768" t="str">
            <v>CGI90</v>
          </cell>
          <cell r="B768" t="str">
            <v xml:space="preserve">     FC</v>
          </cell>
          <cell r="C768" t="str">
            <v>WS</v>
          </cell>
          <cell r="D768" t="str">
            <v>TEST</v>
          </cell>
        </row>
        <row r="769">
          <cell r="A769" t="str">
            <v>CGI90</v>
          </cell>
          <cell r="B769" t="str">
            <v xml:space="preserve">     FA</v>
          </cell>
          <cell r="C769" t="str">
            <v>WS</v>
          </cell>
          <cell r="D769" t="str">
            <v>THEO3</v>
          </cell>
        </row>
        <row r="770">
          <cell r="A770" t="str">
            <v>CGI90</v>
          </cell>
          <cell r="B770" t="str">
            <v>ECRTHPF</v>
          </cell>
          <cell r="C770" t="str">
            <v>WS</v>
          </cell>
          <cell r="D770" t="str">
            <v>THOUVENIN</v>
          </cell>
        </row>
        <row r="771">
          <cell r="A771" t="str">
            <v>CGI90</v>
          </cell>
          <cell r="B771" t="str">
            <v>ECINDAC</v>
          </cell>
          <cell r="C771" t="str">
            <v>WS</v>
          </cell>
          <cell r="D771" t="str">
            <v>TOURET</v>
          </cell>
        </row>
        <row r="772">
          <cell r="A772" t="str">
            <v>CGI90</v>
          </cell>
          <cell r="B772" t="str">
            <v>ECINVFC</v>
          </cell>
          <cell r="C772" t="str">
            <v>WS</v>
          </cell>
          <cell r="D772" t="str">
            <v>TSIBA</v>
          </cell>
        </row>
        <row r="773">
          <cell r="A773" t="str">
            <v>CGI90</v>
          </cell>
          <cell r="B773" t="str">
            <v>ECADOFC</v>
          </cell>
          <cell r="C773" t="str">
            <v>WS</v>
          </cell>
          <cell r="D773" t="str">
            <v>TSIBA1</v>
          </cell>
        </row>
        <row r="774">
          <cell r="A774" t="str">
            <v>CGI90</v>
          </cell>
          <cell r="B774" t="str">
            <v>CCBEKFC</v>
          </cell>
          <cell r="C774" t="str">
            <v>WS</v>
          </cell>
          <cell r="D774" t="str">
            <v>TYDFRD</v>
          </cell>
        </row>
        <row r="775">
          <cell r="A775" t="str">
            <v>CHRISTOP</v>
          </cell>
          <cell r="B775" t="str">
            <v>Air france : réservations 773636</v>
          </cell>
          <cell r="C775">
            <v>0</v>
          </cell>
          <cell r="D775">
            <v>0</v>
          </cell>
        </row>
        <row r="776">
          <cell r="A776" t="str">
            <v>CHRONOPC</v>
          </cell>
          <cell r="B776" t="str">
            <v>NTNTPW - CONTRATS             300000030999993000000</v>
          </cell>
          <cell r="C776">
            <v>0</v>
          </cell>
          <cell r="D776">
            <v>0</v>
          </cell>
        </row>
        <row r="777">
          <cell r="A777" t="str">
            <v>CHRONOP1</v>
          </cell>
          <cell r="B777" t="str">
            <v>NTNTPW - COMPTANT             310000031999993100037</v>
          </cell>
          <cell r="C777">
            <v>0</v>
          </cell>
          <cell r="D777">
            <v>0</v>
          </cell>
        </row>
        <row r="778">
          <cell r="A778" t="str">
            <v>CHRONOP2</v>
          </cell>
          <cell r="B778" t="str">
            <v>NTNTPW - TERME                320000032999993200409</v>
          </cell>
          <cell r="C778">
            <v>0</v>
          </cell>
          <cell r="D778">
            <v>0</v>
          </cell>
        </row>
        <row r="779">
          <cell r="A779" t="str">
            <v>CHRONOP3</v>
          </cell>
          <cell r="B779" t="str">
            <v>NTNTPW - CESSIONS             330000033999993300064</v>
          </cell>
          <cell r="C779">
            <v>0</v>
          </cell>
          <cell r="D779">
            <v>0</v>
          </cell>
        </row>
        <row r="780">
          <cell r="A780" t="str">
            <v>CHRONOP4</v>
          </cell>
          <cell r="B780" t="str">
            <v>NTNTPW - CONSO.INTERNES       340000034999993400019</v>
          </cell>
          <cell r="C780">
            <v>0</v>
          </cell>
          <cell r="D780">
            <v>0</v>
          </cell>
        </row>
        <row r="781">
          <cell r="A781" t="str">
            <v>CHRONOP5</v>
          </cell>
          <cell r="B781" t="str">
            <v>NTNTPW - CESSIONS INTERVILLES 350000035999993500000</v>
          </cell>
          <cell r="C781">
            <v>0</v>
          </cell>
          <cell r="D781">
            <v>0</v>
          </cell>
        </row>
        <row r="782">
          <cell r="A782" t="str">
            <v>CHRONOP6</v>
          </cell>
          <cell r="B782" t="str">
            <v>NTNTPW - TRANSFERT SAV        360000036999993600000</v>
          </cell>
          <cell r="C782">
            <v>0</v>
          </cell>
          <cell r="D782">
            <v>0</v>
          </cell>
        </row>
        <row r="783">
          <cell r="A783" t="str">
            <v>CHRONOP7</v>
          </cell>
          <cell r="B783" t="str">
            <v>NTNTPW - VENTES GROUPE        370000037999993700000</v>
          </cell>
          <cell r="C783">
            <v>0</v>
          </cell>
          <cell r="D783">
            <v>0</v>
          </cell>
        </row>
        <row r="784">
          <cell r="A784" t="str">
            <v>CHRONOP8</v>
          </cell>
          <cell r="B784" t="str">
            <v>NTNTPW - GARANTIES            380000038999993800000</v>
          </cell>
          <cell r="C784">
            <v>0</v>
          </cell>
          <cell r="D784">
            <v>0</v>
          </cell>
        </row>
        <row r="785">
          <cell r="A785" t="str">
            <v>CHRONO07</v>
          </cell>
          <cell r="B785" t="str">
            <v>FACTURE MAGASIN NT            880000189999998828909</v>
          </cell>
          <cell r="C785">
            <v>0</v>
          </cell>
          <cell r="D785">
            <v>0</v>
          </cell>
        </row>
        <row r="786">
          <cell r="A786" t="str">
            <v>CHRONO14</v>
          </cell>
          <cell r="B786" t="str">
            <v>LIFT-TEL LBV (INUTILISE)      600000064999996012805</v>
          </cell>
          <cell r="C786">
            <v>0</v>
          </cell>
          <cell r="D786">
            <v>0</v>
          </cell>
        </row>
        <row r="787">
          <cell r="A787" t="str">
            <v>CHRONO19</v>
          </cell>
          <cell r="B787" t="str">
            <v>FACTURE CPTANT DPT CLIMATISAT.541000054199995410514</v>
          </cell>
          <cell r="C787">
            <v>0</v>
          </cell>
          <cell r="D787">
            <v>0</v>
          </cell>
        </row>
        <row r="788">
          <cell r="A788" t="str">
            <v>CHRONO20</v>
          </cell>
          <cell r="B788" t="str">
            <v>FACTURE TERME DEPT CLIMATIS.  542000054299995421594</v>
          </cell>
          <cell r="C788">
            <v>0</v>
          </cell>
          <cell r="D788">
            <v>0</v>
          </cell>
        </row>
        <row r="789">
          <cell r="A789" t="str">
            <v>CHRONO21</v>
          </cell>
          <cell r="B789" t="str">
            <v>CESSIONS INTERNES DEPT CLIMAT.543000054399995430069</v>
          </cell>
          <cell r="C789">
            <v>0</v>
          </cell>
          <cell r="D789">
            <v>0</v>
          </cell>
        </row>
        <row r="790">
          <cell r="A790" t="str">
            <v>CHRONO22</v>
          </cell>
          <cell r="B790" t="str">
            <v>CONSOM.INTERIEURES DEPT CLIM  544000054499995440185</v>
          </cell>
          <cell r="C790">
            <v>0</v>
          </cell>
          <cell r="D790">
            <v>0</v>
          </cell>
        </row>
        <row r="791">
          <cell r="A791" t="str">
            <v>CHRONO23</v>
          </cell>
          <cell r="B791" t="str">
            <v>CESSIONS INTERVILLES DEPT CLIM545000054599995450003</v>
          </cell>
          <cell r="C791">
            <v>0</v>
          </cell>
          <cell r="D791">
            <v>0</v>
          </cell>
        </row>
        <row r="792">
          <cell r="A792" t="str">
            <v>CHRONO24</v>
          </cell>
          <cell r="B792" t="str">
            <v>CESSION SAV DEPT CLIMATISATION546000054699995460000</v>
          </cell>
          <cell r="C792">
            <v>0</v>
          </cell>
          <cell r="D792">
            <v>0</v>
          </cell>
        </row>
        <row r="793">
          <cell r="A793" t="str">
            <v>CHRONO25</v>
          </cell>
          <cell r="B793" t="str">
            <v>VENTES GROUPES DEPT CLIMATISAT547000054799995470000</v>
          </cell>
          <cell r="C793">
            <v>0</v>
          </cell>
          <cell r="D793">
            <v>0</v>
          </cell>
        </row>
        <row r="794">
          <cell r="A794" t="str">
            <v>CHRONO26</v>
          </cell>
          <cell r="B794" t="str">
            <v>CLAIMS / GARANTIES DEPT CLIM. 548000054899995480005</v>
          </cell>
          <cell r="C794">
            <v>0</v>
          </cell>
          <cell r="D794">
            <v>0</v>
          </cell>
        </row>
        <row r="795">
          <cell r="A795" t="str">
            <v>CHRONO27</v>
          </cell>
          <cell r="B795" t="str">
            <v>FACTURES CONTRATS DEPT CLIMATI549000054999995490000</v>
          </cell>
          <cell r="C795">
            <v>0</v>
          </cell>
          <cell r="D795">
            <v>0</v>
          </cell>
        </row>
        <row r="796">
          <cell r="A796" t="str">
            <v>CHRONO28</v>
          </cell>
          <cell r="B796" t="str">
            <v>FACTURE CPTANT DEPT ASCENSORIE510000051099995100024</v>
          </cell>
          <cell r="C796">
            <v>0</v>
          </cell>
          <cell r="D796">
            <v>0</v>
          </cell>
        </row>
        <row r="797">
          <cell r="A797" t="str">
            <v>CHRONO29</v>
          </cell>
          <cell r="B797" t="str">
            <v>FACTURE TERME DEPT ASCENSORIES512000051299995123492</v>
          </cell>
          <cell r="C797">
            <v>0</v>
          </cell>
          <cell r="D797">
            <v>0</v>
          </cell>
        </row>
        <row r="798">
          <cell r="A798" t="str">
            <v>CHRONO30</v>
          </cell>
          <cell r="B798" t="str">
            <v>CESSIONS INTERNES DEPT ASCENS.513000051399995130202</v>
          </cell>
          <cell r="C798">
            <v>0</v>
          </cell>
          <cell r="D798">
            <v>0</v>
          </cell>
        </row>
        <row r="799">
          <cell r="A799" t="str">
            <v>CHRONO31</v>
          </cell>
          <cell r="B799" t="str">
            <v>CONSOM.INTERIEURES DEPT ASCENS514000051499995140045</v>
          </cell>
          <cell r="C799">
            <v>0</v>
          </cell>
          <cell r="D799">
            <v>0</v>
          </cell>
        </row>
        <row r="800">
          <cell r="A800" t="str">
            <v>CHRONO32</v>
          </cell>
          <cell r="B800" t="str">
            <v>CESS.INTERVILLES DEPT ASCENSOR515000051599995150002</v>
          </cell>
          <cell r="C800">
            <v>0</v>
          </cell>
          <cell r="D800">
            <v>0</v>
          </cell>
        </row>
        <row r="801">
          <cell r="A801" t="str">
            <v>CHRONO33</v>
          </cell>
          <cell r="B801" t="str">
            <v>CESSIONS SAV DEPT ASCENSORIES 516000051699995160000</v>
          </cell>
          <cell r="C801">
            <v>0</v>
          </cell>
          <cell r="D801">
            <v>0</v>
          </cell>
        </row>
        <row r="802">
          <cell r="A802" t="str">
            <v>CHRONO34</v>
          </cell>
          <cell r="B802" t="str">
            <v>VENTES GROUPES DEPT ASCENSORIE517000051799995170000</v>
          </cell>
          <cell r="C802">
            <v>0</v>
          </cell>
          <cell r="D802">
            <v>0</v>
          </cell>
        </row>
        <row r="803">
          <cell r="A803" t="str">
            <v>CHRONO35</v>
          </cell>
          <cell r="B803" t="str">
            <v>CLAIMS/GARANTIES DEPT ASCENSOR518000051899995180008</v>
          </cell>
          <cell r="C803">
            <v>0</v>
          </cell>
          <cell r="D803">
            <v>0</v>
          </cell>
        </row>
        <row r="804">
          <cell r="A804" t="str">
            <v>CHRONO36</v>
          </cell>
          <cell r="B804" t="str">
            <v>FACTURES CONTRATS DEPT ASCENS.519000051999995190011</v>
          </cell>
          <cell r="C804">
            <v>0</v>
          </cell>
          <cell r="D804">
            <v>0</v>
          </cell>
        </row>
        <row r="805">
          <cell r="A805" t="str">
            <v>CHRONO37</v>
          </cell>
          <cell r="B805" t="str">
            <v>FACTURE CPTANT DEPT DATA/TELEC521000052199995211560</v>
          </cell>
          <cell r="C805">
            <v>0</v>
          </cell>
          <cell r="D805">
            <v>0</v>
          </cell>
        </row>
        <row r="806">
          <cell r="A806" t="str">
            <v>CHRONO38</v>
          </cell>
          <cell r="B806" t="str">
            <v>FACTURE TERME DEPT DATA/TELECO522000052299995227000</v>
          </cell>
          <cell r="C806">
            <v>0</v>
          </cell>
          <cell r="D806">
            <v>0</v>
          </cell>
        </row>
        <row r="807">
          <cell r="A807" t="str">
            <v>CHRONO39</v>
          </cell>
          <cell r="B807" t="str">
            <v>CES.INTERNES DEPT DATA/TELECOM523000052399995230625</v>
          </cell>
          <cell r="C807">
            <v>0</v>
          </cell>
          <cell r="D807">
            <v>0</v>
          </cell>
        </row>
        <row r="808">
          <cell r="A808" t="str">
            <v>CHRONO40</v>
          </cell>
          <cell r="B808" t="str">
            <v>CONSOM INTER.DEPT DATA/TELECOM524000052499995240238</v>
          </cell>
          <cell r="C808">
            <v>0</v>
          </cell>
          <cell r="D808">
            <v>0</v>
          </cell>
        </row>
        <row r="809">
          <cell r="A809" t="str">
            <v>CHRONO41</v>
          </cell>
          <cell r="B809" t="str">
            <v>CES.INTERVILLES DEPT DATA/TELE525000052599995250008</v>
          </cell>
          <cell r="C809">
            <v>0</v>
          </cell>
          <cell r="D809">
            <v>0</v>
          </cell>
        </row>
        <row r="810">
          <cell r="A810" t="str">
            <v>CHRONO42</v>
          </cell>
          <cell r="B810" t="str">
            <v>CESSIONS SAV DEPT DATA/TELECOM526000052699995260000</v>
          </cell>
          <cell r="C810">
            <v>0</v>
          </cell>
          <cell r="D810">
            <v>0</v>
          </cell>
        </row>
        <row r="811">
          <cell r="A811" t="str">
            <v>CHRONO43</v>
          </cell>
          <cell r="B811" t="str">
            <v>VENTES GROUPES DEPT DATA/TELEC527000052799995270000</v>
          </cell>
          <cell r="C811">
            <v>0</v>
          </cell>
          <cell r="D811">
            <v>0</v>
          </cell>
        </row>
        <row r="812">
          <cell r="A812" t="str">
            <v>CHRONO44</v>
          </cell>
          <cell r="B812" t="str">
            <v>CLAIMS/GARANTIES DEPT.DATA/TEL528000052899995280002</v>
          </cell>
          <cell r="C812">
            <v>0</v>
          </cell>
          <cell r="D812">
            <v>0</v>
          </cell>
        </row>
        <row r="813">
          <cell r="A813" t="str">
            <v>CHRONO45</v>
          </cell>
          <cell r="B813" t="str">
            <v>FACTURES CONTRATS DEPT DATA/TE529000052999995290001</v>
          </cell>
          <cell r="C813">
            <v>0</v>
          </cell>
          <cell r="D813">
            <v>0</v>
          </cell>
        </row>
        <row r="814">
          <cell r="A814" t="str">
            <v>CHRONO46</v>
          </cell>
          <cell r="B814" t="str">
            <v>FACTURES CPTANT DEPT.INFORMATI551000055199995510096</v>
          </cell>
          <cell r="C814">
            <v>0</v>
          </cell>
          <cell r="D814">
            <v>0</v>
          </cell>
        </row>
        <row r="815">
          <cell r="A815" t="str">
            <v>CHRONO47</v>
          </cell>
          <cell r="B815" t="str">
            <v>FACTURES TERME DEPT INFORMATIQ552000055299995523456</v>
          </cell>
          <cell r="C815">
            <v>0</v>
          </cell>
          <cell r="D815">
            <v>0</v>
          </cell>
        </row>
        <row r="816">
          <cell r="A816" t="str">
            <v>CHRONO48</v>
          </cell>
          <cell r="B816" t="str">
            <v>CESSIONS INTERNES DEPT INFORMA553000055399995530257</v>
          </cell>
          <cell r="C816">
            <v>0</v>
          </cell>
          <cell r="D816">
            <v>0</v>
          </cell>
        </row>
        <row r="817">
          <cell r="A817" t="str">
            <v>CHRONO49</v>
          </cell>
          <cell r="B817" t="str">
            <v>CONSOM.INTERIEURES DEPT INFORM554000055499995540109</v>
          </cell>
          <cell r="C817">
            <v>0</v>
          </cell>
          <cell r="D817">
            <v>0</v>
          </cell>
        </row>
        <row r="818">
          <cell r="A818" t="str">
            <v>CHRONO60</v>
          </cell>
          <cell r="B818" t="str">
            <v>CES.INTERVILLES DEPT INFORMATI555000055599995550002</v>
          </cell>
          <cell r="C818">
            <v>0</v>
          </cell>
          <cell r="D818">
            <v>0</v>
          </cell>
        </row>
        <row r="819">
          <cell r="A819" t="str">
            <v>CHRONO61</v>
          </cell>
          <cell r="B819" t="str">
            <v>CESSIONS SAV DEPT INFORMATIQUE556000055699995560001</v>
          </cell>
          <cell r="C819">
            <v>0</v>
          </cell>
          <cell r="D819">
            <v>0</v>
          </cell>
        </row>
        <row r="820">
          <cell r="A820" t="str">
            <v>CHRONO62</v>
          </cell>
          <cell r="B820" t="str">
            <v>VENTES GROUPES DEPT INFORMATIQ557000055799995570000</v>
          </cell>
          <cell r="C820">
            <v>0</v>
          </cell>
          <cell r="D820">
            <v>0</v>
          </cell>
        </row>
        <row r="821">
          <cell r="A821" t="str">
            <v>CHRONO63</v>
          </cell>
          <cell r="B821" t="str">
            <v>CLAIMS/GARANTIES DEPT.INFORMAT558000055899995580001</v>
          </cell>
          <cell r="C821">
            <v>0</v>
          </cell>
          <cell r="D821">
            <v>0</v>
          </cell>
        </row>
        <row r="822">
          <cell r="A822" t="str">
            <v>CHRONO64</v>
          </cell>
          <cell r="B822" t="str">
            <v>FACTURES CONTRATS DEPT INFORM.559000055999995590000</v>
          </cell>
          <cell r="C822">
            <v>0</v>
          </cell>
          <cell r="D822">
            <v>0</v>
          </cell>
        </row>
        <row r="823">
          <cell r="A823" t="str">
            <v>CHRONO65</v>
          </cell>
          <cell r="B823" t="str">
            <v>FACTURES CPTANT DEPT BUREAUTIQ531000053199995315087</v>
          </cell>
          <cell r="C823">
            <v>0</v>
          </cell>
          <cell r="D823">
            <v>0</v>
          </cell>
        </row>
        <row r="824">
          <cell r="A824" t="str">
            <v>CHRONO66</v>
          </cell>
          <cell r="B824" t="str">
            <v>FACTURE TERME DEPT BUREAUTIQUE532000053299995330463</v>
          </cell>
          <cell r="C824">
            <v>0</v>
          </cell>
          <cell r="D824">
            <v>0</v>
          </cell>
        </row>
        <row r="825">
          <cell r="A825" t="str">
            <v>CHRONO67</v>
          </cell>
          <cell r="B825" t="str">
            <v>CESSIONS INTERNES DEPT.BUREAU.533000053399995332386</v>
          </cell>
          <cell r="C825">
            <v>0</v>
          </cell>
          <cell r="D825">
            <v>0</v>
          </cell>
        </row>
        <row r="826">
          <cell r="A826" t="str">
            <v>CHRONO68</v>
          </cell>
          <cell r="B826" t="str">
            <v>CONS.INTERIEURES DEPT BUREAU. 534000053499995341597</v>
          </cell>
          <cell r="C826">
            <v>0</v>
          </cell>
          <cell r="D826">
            <v>0</v>
          </cell>
        </row>
        <row r="827">
          <cell r="A827" t="str">
            <v>CHRONO69</v>
          </cell>
          <cell r="B827" t="str">
            <v>CES.INTERVILLES DEPT BUREAUTIQ535000053599995350021</v>
          </cell>
          <cell r="C827">
            <v>0</v>
          </cell>
          <cell r="D827">
            <v>0</v>
          </cell>
        </row>
        <row r="828">
          <cell r="A828" t="str">
            <v>CHRONO70</v>
          </cell>
          <cell r="B828" t="str">
            <v>CESSIONS SAV DEPT BUREAUTIQUE 536000053699995360000</v>
          </cell>
          <cell r="C828">
            <v>0</v>
          </cell>
          <cell r="D828">
            <v>0</v>
          </cell>
        </row>
        <row r="829">
          <cell r="A829" t="str">
            <v>CHRONO71</v>
          </cell>
          <cell r="B829" t="str">
            <v>VENTES GROUPE DEPT BUREAUTIQUE537000053799995370000</v>
          </cell>
          <cell r="C829">
            <v>0</v>
          </cell>
          <cell r="D829">
            <v>0</v>
          </cell>
        </row>
        <row r="830">
          <cell r="A830" t="str">
            <v>CHRONO72</v>
          </cell>
          <cell r="B830" t="str">
            <v>CLAIMS/GARANTIES DEPT BUREAU. 538000053899995380004</v>
          </cell>
          <cell r="C830">
            <v>0</v>
          </cell>
          <cell r="D830">
            <v>0</v>
          </cell>
        </row>
        <row r="831">
          <cell r="A831" t="str">
            <v>CHRONO73</v>
          </cell>
          <cell r="B831" t="str">
            <v>FACTURE CONTRATS DEPT BUREAUTI539000053999995390000</v>
          </cell>
          <cell r="C831">
            <v>0</v>
          </cell>
          <cell r="D831">
            <v>0</v>
          </cell>
        </row>
        <row r="832">
          <cell r="A832" t="str">
            <v>CHRONO74</v>
          </cell>
          <cell r="B832" t="str">
            <v>FACTURE CPTANT DEPT RADIO     561000056199995610090</v>
          </cell>
          <cell r="C832">
            <v>0</v>
          </cell>
          <cell r="D832">
            <v>0</v>
          </cell>
        </row>
        <row r="833">
          <cell r="A833" t="str">
            <v>CHRONO75</v>
          </cell>
          <cell r="B833" t="str">
            <v>FACTURE TERME DEPT RADIO      562000056299995620641</v>
          </cell>
          <cell r="C833">
            <v>0</v>
          </cell>
          <cell r="D833">
            <v>0</v>
          </cell>
        </row>
        <row r="834">
          <cell r="A834" t="str">
            <v>CHRONO76</v>
          </cell>
          <cell r="B834" t="str">
            <v>CESSIONS INTERNES DEPT RADIO  563000056399995630056</v>
          </cell>
          <cell r="C834">
            <v>0</v>
          </cell>
          <cell r="D834">
            <v>0</v>
          </cell>
        </row>
        <row r="835">
          <cell r="A835" t="str">
            <v>CHRONO77</v>
          </cell>
          <cell r="B835" t="str">
            <v>CONSOM.INTERIEURES DEPT RADIO 564000056499995640035</v>
          </cell>
          <cell r="C835">
            <v>0</v>
          </cell>
          <cell r="D835">
            <v>0</v>
          </cell>
        </row>
        <row r="836">
          <cell r="A836" t="str">
            <v>CHRONO78</v>
          </cell>
          <cell r="B836" t="str">
            <v>CES.INTERVILLES DEPT RADIO    565000056599995650007</v>
          </cell>
          <cell r="C836">
            <v>0</v>
          </cell>
          <cell r="D836">
            <v>0</v>
          </cell>
        </row>
        <row r="837">
          <cell r="A837" t="str">
            <v>CHRONO79</v>
          </cell>
          <cell r="B837" t="str">
            <v>CESSIONS SAV DEPT RADIO       566000056699995660000</v>
          </cell>
          <cell r="C837">
            <v>0</v>
          </cell>
          <cell r="D837">
            <v>0</v>
          </cell>
        </row>
        <row r="838">
          <cell r="A838" t="str">
            <v>CHRONO80</v>
          </cell>
          <cell r="B838" t="str">
            <v>VENTES GROUPES DEPT RADIO     567000056799995670000</v>
          </cell>
          <cell r="C838">
            <v>0</v>
          </cell>
          <cell r="D838">
            <v>0</v>
          </cell>
        </row>
        <row r="839">
          <cell r="A839" t="str">
            <v>CHRONO81</v>
          </cell>
          <cell r="B839" t="str">
            <v>CLAIMS/GARANTIES DEPT RADIO   568000056899995680001</v>
          </cell>
          <cell r="C839">
            <v>0</v>
          </cell>
          <cell r="D839">
            <v>0</v>
          </cell>
        </row>
        <row r="840">
          <cell r="A840" t="str">
            <v>CHRONO82</v>
          </cell>
          <cell r="B840" t="str">
            <v>FACTURE CONTRATS DEPT RADIO   569000056999995690000</v>
          </cell>
          <cell r="C840">
            <v>0</v>
          </cell>
          <cell r="D840">
            <v>0</v>
          </cell>
        </row>
        <row r="841">
          <cell r="A841" t="str">
            <v>CHRONO83</v>
          </cell>
          <cell r="B841" t="str">
            <v>FCNTCP FACTURE DEPT CLIM/PROTE700000070999997000000</v>
          </cell>
          <cell r="C841">
            <v>0</v>
          </cell>
          <cell r="D841">
            <v>0</v>
          </cell>
        </row>
        <row r="842">
          <cell r="A842" t="str">
            <v>CHRONO84</v>
          </cell>
          <cell r="B842" t="str">
            <v>FCNTAS FACTURE ASCENSORIE     710000071999997100000</v>
          </cell>
          <cell r="C842">
            <v>0</v>
          </cell>
          <cell r="D842">
            <v>0</v>
          </cell>
        </row>
        <row r="843">
          <cell r="A843" t="str">
            <v>CHRONO85</v>
          </cell>
          <cell r="B843" t="str">
            <v>FCNTIN FACTURE DEPT INFORMATIQ720000072999997200000</v>
          </cell>
          <cell r="C843">
            <v>0</v>
          </cell>
          <cell r="D843">
            <v>0</v>
          </cell>
        </row>
        <row r="844">
          <cell r="A844" t="str">
            <v>CHRONO86</v>
          </cell>
          <cell r="B844" t="str">
            <v>FCNTDT FACTURE DEPT DATA/TELEC730000073999997300000</v>
          </cell>
          <cell r="C844">
            <v>0</v>
          </cell>
          <cell r="D844">
            <v>0</v>
          </cell>
        </row>
        <row r="845">
          <cell r="A845" t="str">
            <v>CHRONO87</v>
          </cell>
          <cell r="B845" t="str">
            <v>FCNTBU FACTURE DEPT BUREAUTIQU740000074999997400000</v>
          </cell>
          <cell r="C845">
            <v>0</v>
          </cell>
          <cell r="D845">
            <v>0</v>
          </cell>
        </row>
        <row r="846">
          <cell r="A846" t="str">
            <v>CHRONO88</v>
          </cell>
          <cell r="B846" t="str">
            <v>FCNTRA FACTURE DEPT RADIO     750000075999997500000</v>
          </cell>
          <cell r="C846">
            <v>0</v>
          </cell>
          <cell r="D846">
            <v>0</v>
          </cell>
        </row>
        <row r="847">
          <cell r="A847" t="str">
            <v>CHRONO99</v>
          </cell>
          <cell r="B847" t="str">
            <v>NON INFORME                   999000099999990006358</v>
          </cell>
          <cell r="C847">
            <v>0</v>
          </cell>
          <cell r="D847">
            <v>0</v>
          </cell>
        </row>
        <row r="848">
          <cell r="A848" t="str">
            <v>CIIMPEXP</v>
          </cell>
          <cell r="B848" t="str">
            <v>Express.</v>
          </cell>
          <cell r="C848">
            <v>0</v>
          </cell>
          <cell r="D848">
            <v>0</v>
          </cell>
        </row>
        <row r="849">
          <cell r="A849" t="str">
            <v>CIIMPIMS</v>
          </cell>
          <cell r="B849" t="str">
            <v>Import air/mer.</v>
          </cell>
          <cell r="C849">
            <v>0</v>
          </cell>
          <cell r="D849">
            <v>0</v>
          </cell>
        </row>
        <row r="850">
          <cell r="A850" t="str">
            <v>CLASSARA</v>
          </cell>
          <cell r="B850" t="str">
            <v>Classe A       O                                                                           *</v>
          </cell>
          <cell r="C850">
            <v>0</v>
          </cell>
          <cell r="D850">
            <v>0</v>
          </cell>
        </row>
        <row r="851">
          <cell r="A851" t="str">
            <v>CLASSARB</v>
          </cell>
          <cell r="B851" t="str">
            <v>Classe B       O                                                                           *</v>
          </cell>
          <cell r="C851">
            <v>0</v>
          </cell>
          <cell r="D851">
            <v>0</v>
          </cell>
        </row>
        <row r="852">
          <cell r="A852" t="str">
            <v>CLASSARC</v>
          </cell>
          <cell r="B852" t="str">
            <v>Classe C       O                                                                           *</v>
          </cell>
          <cell r="C852">
            <v>0</v>
          </cell>
          <cell r="D852">
            <v>0</v>
          </cell>
        </row>
        <row r="853">
          <cell r="A853" t="str">
            <v>CLASSARD</v>
          </cell>
          <cell r="B853" t="str">
            <v>Classe D       O</v>
          </cell>
          <cell r="C853">
            <v>0</v>
          </cell>
          <cell r="D853">
            <v>0</v>
          </cell>
        </row>
        <row r="854">
          <cell r="A854" t="str">
            <v>CLASSARE</v>
          </cell>
          <cell r="B854" t="str">
            <v>Classe E       O                                                                           *</v>
          </cell>
          <cell r="C854">
            <v>0</v>
          </cell>
          <cell r="D854">
            <v>0</v>
          </cell>
        </row>
        <row r="855">
          <cell r="A855" t="str">
            <v>CLASSARN</v>
          </cell>
          <cell r="B855" t="str">
            <v>Classe N       O</v>
          </cell>
          <cell r="C855">
            <v>0</v>
          </cell>
          <cell r="D855">
            <v>0</v>
          </cell>
        </row>
        <row r="856">
          <cell r="A856" t="str">
            <v>CLASSARX</v>
          </cell>
          <cell r="B856" t="str">
            <v>Classe X       O                                                                           *</v>
          </cell>
          <cell r="C856">
            <v>0</v>
          </cell>
          <cell r="D856">
            <v>0</v>
          </cell>
        </row>
        <row r="857">
          <cell r="A857" t="str">
            <v>CLASSARZ</v>
          </cell>
          <cell r="B857" t="str">
            <v>Classe Z       O                                                                           *</v>
          </cell>
          <cell r="C857">
            <v>0</v>
          </cell>
          <cell r="D857">
            <v>0</v>
          </cell>
        </row>
        <row r="858">
          <cell r="A858" t="str">
            <v>CNFPRP</v>
          </cell>
          <cell r="B858" t="str">
            <v xml:space="preserve">  XOT80000509060359010000000000  0000 OK       0000</v>
          </cell>
          <cell r="C858" t="str">
            <v>WS</v>
          </cell>
          <cell r="D858" t="str">
            <v>ADAM2</v>
          </cell>
        </row>
        <row r="859">
          <cell r="A859" t="str">
            <v>CNFPRP</v>
          </cell>
          <cell r="B859" t="str">
            <v xml:space="preserve">  XOT80000509060376010000000000  0000 OK       0000     BUC120E</v>
          </cell>
          <cell r="C859" t="str">
            <v>WS</v>
          </cell>
          <cell r="D859" t="str">
            <v>ADAM3</v>
          </cell>
        </row>
        <row r="860">
          <cell r="A860" t="str">
            <v>CNFPRP</v>
          </cell>
          <cell r="B860" t="str">
            <v xml:space="preserve">  12380000609092406000000000000  0000NOK       0000</v>
          </cell>
          <cell r="C860" t="str">
            <v>WS</v>
          </cell>
          <cell r="D860" t="str">
            <v>ADMINISTRA</v>
          </cell>
        </row>
        <row r="861">
          <cell r="A861" t="str">
            <v>CNFPRP</v>
          </cell>
          <cell r="B861" t="str">
            <v xml:space="preserve">  ADO80000329054966010000000000  0000 OK       0000     B03B05</v>
          </cell>
          <cell r="C861" t="str">
            <v>WS</v>
          </cell>
          <cell r="D861" t="str">
            <v>ADOLPHE</v>
          </cell>
        </row>
        <row r="862">
          <cell r="A862" t="str">
            <v>CNFPRP</v>
          </cell>
          <cell r="B862" t="str">
            <v xml:space="preserve">  IPA80000509060345010000000000  0000 OK       0000     T160D</v>
          </cell>
          <cell r="C862" t="str">
            <v>WS</v>
          </cell>
          <cell r="D862" t="str">
            <v>ALEX1</v>
          </cell>
        </row>
        <row r="863">
          <cell r="A863" t="str">
            <v>CNFPRP</v>
          </cell>
          <cell r="B863" t="str">
            <v xml:space="preserve">  12380000509089015000000000000  0000 OK       0000     A110D</v>
          </cell>
          <cell r="C863" t="str">
            <v>WS</v>
          </cell>
          <cell r="D863" t="str">
            <v>ANDONG</v>
          </cell>
        </row>
        <row r="864">
          <cell r="A864" t="str">
            <v>CNFPRP</v>
          </cell>
          <cell r="B864" t="str">
            <v xml:space="preserve">  BIT80000509060408010000000000  0000NOK       0000     T160D</v>
          </cell>
          <cell r="C864" t="str">
            <v>WS</v>
          </cell>
          <cell r="D864" t="str">
            <v>ANDONG1</v>
          </cell>
        </row>
        <row r="865">
          <cell r="A865" t="str">
            <v>CNFPRP</v>
          </cell>
          <cell r="B865" t="str">
            <v xml:space="preserve">  12380000509084522000000000000  0000 OK       0000     T210A</v>
          </cell>
          <cell r="C865" t="str">
            <v>WS</v>
          </cell>
          <cell r="D865" t="str">
            <v>ANICET</v>
          </cell>
        </row>
        <row r="866">
          <cell r="A866" t="str">
            <v>CNFPRP</v>
          </cell>
          <cell r="B866" t="str">
            <v xml:space="preserve">  IND80000219022256010000010998  0998 OK       0000     BU/55</v>
          </cell>
          <cell r="C866" t="str">
            <v>WS</v>
          </cell>
          <cell r="D866" t="str">
            <v>APTIVA03S1</v>
          </cell>
        </row>
        <row r="867">
          <cell r="A867" t="str">
            <v>CNFPRP</v>
          </cell>
          <cell r="B867" t="str">
            <v xml:space="preserve">  IND80000209019916010000110698  0698 OK       0000</v>
          </cell>
          <cell r="C867" t="str">
            <v>WS</v>
          </cell>
          <cell r="D867" t="str">
            <v>APTIVA03S2</v>
          </cell>
        </row>
        <row r="868">
          <cell r="A868" t="str">
            <v>CNFPRP</v>
          </cell>
          <cell r="B868" t="str">
            <v xml:space="preserve">  IND80000209014162010000211197  1197 OK       0000     BU/55</v>
          </cell>
          <cell r="C868" t="str">
            <v>WS</v>
          </cell>
          <cell r="D868" t="str">
            <v>APTIVA03S3</v>
          </cell>
        </row>
        <row r="869">
          <cell r="A869" t="str">
            <v>CNFPRP</v>
          </cell>
          <cell r="B869" t="str">
            <v xml:space="preserve">  IND00049300202880010000070198  0198 OK       0000</v>
          </cell>
          <cell r="C869" t="str">
            <v>WS</v>
          </cell>
          <cell r="D869" t="str">
            <v>APTIVA04S1</v>
          </cell>
        </row>
        <row r="870">
          <cell r="A870" t="str">
            <v>CNFPRP</v>
          </cell>
          <cell r="B870" t="str">
            <v xml:space="preserve">  IND03919060056799010000070197  0197 OK       0000</v>
          </cell>
          <cell r="C870" t="str">
            <v>WS</v>
          </cell>
          <cell r="D870" t="str">
            <v>APTIVA04S2</v>
          </cell>
        </row>
        <row r="871">
          <cell r="A871" t="str">
            <v>CNFPRP</v>
          </cell>
          <cell r="B871" t="str">
            <v xml:space="preserve">  IND80000209014885010000181297  1297 OK       0000</v>
          </cell>
          <cell r="C871" t="str">
            <v>WS</v>
          </cell>
          <cell r="D871" t="str">
            <v>APTIVA06S1</v>
          </cell>
        </row>
        <row r="872">
          <cell r="A872" t="str">
            <v>CNFPRP</v>
          </cell>
          <cell r="B872" t="str">
            <v xml:space="preserve">  MOU80000109059958010000000000  0000 OK       0000     V06H13</v>
          </cell>
          <cell r="C872" t="str">
            <v>WS</v>
          </cell>
          <cell r="D872" t="str">
            <v>ATELIERS</v>
          </cell>
        </row>
        <row r="873">
          <cell r="A873" t="str">
            <v>CNFPRP</v>
          </cell>
          <cell r="B873" t="str">
            <v xml:space="preserve">  MOU80000109059915010000000000  0000 OK       0000     H66A03</v>
          </cell>
          <cell r="C873" t="str">
            <v>WS</v>
          </cell>
          <cell r="D873" t="str">
            <v>ATELIER2</v>
          </cell>
        </row>
        <row r="874">
          <cell r="A874" t="str">
            <v>CNFPRP</v>
          </cell>
          <cell r="B874" t="str">
            <v xml:space="preserve">  MOU80000109059899010000000000  0000 OK       0000     B15I06</v>
          </cell>
          <cell r="C874" t="str">
            <v>WS</v>
          </cell>
          <cell r="D874" t="str">
            <v>ATELIER3</v>
          </cell>
        </row>
        <row r="875">
          <cell r="A875" t="str">
            <v>CNFPRP</v>
          </cell>
          <cell r="B875" t="str">
            <v xml:space="preserve">  IPA80000509060454010000000000  0000NRETURN   0000</v>
          </cell>
          <cell r="C875" t="str">
            <v>WS</v>
          </cell>
          <cell r="D875" t="str">
            <v>BAYONNE</v>
          </cell>
        </row>
        <row r="876">
          <cell r="A876" t="str">
            <v>CNFPRP</v>
          </cell>
          <cell r="B876" t="str">
            <v xml:space="preserve">  MBJ80000509063115010000000000  0000 OK       0000     A110B</v>
          </cell>
          <cell r="C876" t="str">
            <v>WS</v>
          </cell>
          <cell r="D876" t="str">
            <v>BAYONNE02</v>
          </cell>
        </row>
        <row r="877">
          <cell r="A877" t="str">
            <v>CNFPRP</v>
          </cell>
          <cell r="B877" t="str">
            <v xml:space="preserve">  12380000509092341000000000000  0000 OK       0000     CA120D</v>
          </cell>
          <cell r="C877" t="str">
            <v>WS</v>
          </cell>
          <cell r="D877" t="str">
            <v>BEKALE</v>
          </cell>
        </row>
        <row r="878">
          <cell r="A878" t="str">
            <v>CNFPRP</v>
          </cell>
          <cell r="B878" t="str">
            <v xml:space="preserve">  BIT80000509060690010000000000  0000NRETURN   0000     T220B</v>
          </cell>
          <cell r="C878" t="str">
            <v>WS</v>
          </cell>
          <cell r="D878" t="str">
            <v>BITEGHE</v>
          </cell>
        </row>
        <row r="879">
          <cell r="A879" t="str">
            <v>CNFPRP</v>
          </cell>
          <cell r="B879" t="str">
            <v xml:space="preserve">  PIE01000010766122010000000000  0000NRETURN   0000     MPL</v>
          </cell>
          <cell r="C879" t="str">
            <v>WS</v>
          </cell>
          <cell r="D879" t="str">
            <v>BOUTRY</v>
          </cell>
        </row>
        <row r="880">
          <cell r="A880" t="str">
            <v>CNFPRP</v>
          </cell>
          <cell r="B880" t="str">
            <v xml:space="preserve">  12380000509087758000000000000  0000 OK       0000     BUC150D</v>
          </cell>
          <cell r="C880" t="str">
            <v>WS</v>
          </cell>
          <cell r="D880" t="str">
            <v>B1</v>
          </cell>
        </row>
        <row r="881">
          <cell r="A881" t="str">
            <v>CNFPRP</v>
          </cell>
          <cell r="B881" t="str">
            <v xml:space="preserve">  BIT80000509062415010000000000  0000 OK       0000     T220C</v>
          </cell>
          <cell r="C881" t="str">
            <v>WS</v>
          </cell>
          <cell r="D881" t="str">
            <v>COMMERCIAL</v>
          </cell>
        </row>
        <row r="882">
          <cell r="A882" t="str">
            <v>CNFPRP</v>
          </cell>
          <cell r="B882" t="str">
            <v xml:space="preserve">  IND01865020044330010000301196  1196 OK       0000</v>
          </cell>
          <cell r="C882" t="str">
            <v>WS</v>
          </cell>
          <cell r="D882" t="str">
            <v>CONSOLE1</v>
          </cell>
        </row>
        <row r="883">
          <cell r="A883" t="str">
            <v>CNFPRP</v>
          </cell>
          <cell r="B883" t="str">
            <v xml:space="preserve">  IND80000639040935010000000000  0000NRETURN   0000</v>
          </cell>
          <cell r="C883" t="str">
            <v>WS</v>
          </cell>
          <cell r="D883" t="str">
            <v>CONSOLE2</v>
          </cell>
        </row>
        <row r="884">
          <cell r="A884" t="str">
            <v>CNFPRP</v>
          </cell>
          <cell r="B884" t="str">
            <v xml:space="preserve">  MBJ80000509062089010000000000  0000 OK       0000     MG4</v>
          </cell>
          <cell r="C884" t="str">
            <v>WS</v>
          </cell>
          <cell r="D884" t="str">
            <v>CORSO1</v>
          </cell>
        </row>
        <row r="885">
          <cell r="A885" t="str">
            <v>CNFPRP</v>
          </cell>
          <cell r="B885" t="str">
            <v xml:space="preserve">  12380000509088806000000000000  0000 OK       0000     BUC200D</v>
          </cell>
          <cell r="C885" t="str">
            <v>WS</v>
          </cell>
          <cell r="D885" t="str">
            <v>C1</v>
          </cell>
        </row>
        <row r="886">
          <cell r="A886" t="str">
            <v>CNFPRP</v>
          </cell>
          <cell r="B886" t="str">
            <v xml:space="preserve">  IND80000719042649010000000000  0000 OK       0000</v>
          </cell>
          <cell r="C886" t="str">
            <v>WS</v>
          </cell>
          <cell r="D886" t="str">
            <v>DELL00S1</v>
          </cell>
        </row>
        <row r="887">
          <cell r="A887" t="str">
            <v>CNFPRP</v>
          </cell>
          <cell r="B887" t="str">
            <v xml:space="preserve">  IND80000869037551010001000000  0000 OK       0000</v>
          </cell>
          <cell r="C887" t="str">
            <v>WS</v>
          </cell>
          <cell r="D887" t="str">
            <v>DELL00S2</v>
          </cell>
        </row>
        <row r="888">
          <cell r="A888" t="str">
            <v>CNFPRP</v>
          </cell>
          <cell r="B888" t="str">
            <v xml:space="preserve">  IND80000809029288010001270499  0499 OK       0000</v>
          </cell>
          <cell r="C888" t="str">
            <v>WS</v>
          </cell>
          <cell r="D888" t="str">
            <v>DELL00S3</v>
          </cell>
        </row>
        <row r="889">
          <cell r="A889" t="str">
            <v>CNFPRP</v>
          </cell>
          <cell r="B889" t="str">
            <v xml:space="preserve">  IND80000639036518010003000000  0000 OK       0000</v>
          </cell>
          <cell r="C889" t="str">
            <v>WS</v>
          </cell>
          <cell r="D889" t="str">
            <v>DELL02S2</v>
          </cell>
        </row>
        <row r="890">
          <cell r="A890" t="str">
            <v>CNFPRP</v>
          </cell>
          <cell r="B890" t="str">
            <v xml:space="preserve">  MAN80000089042418010000000000  0000 OK       0000     B16E09</v>
          </cell>
          <cell r="C890" t="str">
            <v>WS</v>
          </cell>
          <cell r="D890" t="str">
            <v>DELL03S1</v>
          </cell>
        </row>
        <row r="891">
          <cell r="A891" t="str">
            <v>CNFPRP</v>
          </cell>
          <cell r="B891" t="str">
            <v xml:space="preserve">  MAN80000069042430010000000000  0000 OK       0000</v>
          </cell>
          <cell r="C891" t="str">
            <v>WS</v>
          </cell>
          <cell r="D891" t="str">
            <v>DELL03S2</v>
          </cell>
        </row>
        <row r="892">
          <cell r="A892" t="str">
            <v>CNFPRP</v>
          </cell>
          <cell r="B892" t="str">
            <v xml:space="preserve">  IND00058960375329010000300399  0399 OK       0000</v>
          </cell>
          <cell r="C892" t="str">
            <v>WS</v>
          </cell>
          <cell r="D892" t="str">
            <v>DELL05S1</v>
          </cell>
        </row>
        <row r="893">
          <cell r="A893" t="str">
            <v>CNFPRP</v>
          </cell>
          <cell r="B893" t="str">
            <v xml:space="preserve">  IND00058650361349010000190299  0299 OK       0000</v>
          </cell>
          <cell r="C893" t="str">
            <v>WS</v>
          </cell>
          <cell r="D893" t="str">
            <v>DELL05S2</v>
          </cell>
        </row>
        <row r="894">
          <cell r="A894" t="str">
            <v>CNFPRP</v>
          </cell>
          <cell r="B894" t="str">
            <v xml:space="preserve">  12380000509088783000000000000  0000 OK       0000</v>
          </cell>
          <cell r="C894" t="str">
            <v>WS</v>
          </cell>
          <cell r="D894" t="str">
            <v>DIANE</v>
          </cell>
        </row>
        <row r="895">
          <cell r="A895" t="str">
            <v>CNFPRP</v>
          </cell>
          <cell r="B895" t="str">
            <v xml:space="preserve">  JIF80000509060984010000000000  0000NCANCEL   0000     MG4</v>
          </cell>
          <cell r="C895" t="str">
            <v>WS</v>
          </cell>
          <cell r="D895" t="str">
            <v>DSPYR</v>
          </cell>
        </row>
        <row r="896">
          <cell r="A896" t="str">
            <v>CNFPRP</v>
          </cell>
          <cell r="B896" t="str">
            <v xml:space="preserve">  BIT80000509058455010000000000  0000 OK       0000</v>
          </cell>
          <cell r="C896" t="str">
            <v>WS</v>
          </cell>
          <cell r="D896" t="str">
            <v>DSPYR01</v>
          </cell>
        </row>
        <row r="897">
          <cell r="A897" t="str">
            <v>CNFPRP</v>
          </cell>
          <cell r="B897" t="str">
            <v xml:space="preserve">  IPA80000509059974010000000000  0000 OK       0000     T110</v>
          </cell>
          <cell r="C897" t="str">
            <v>WS</v>
          </cell>
          <cell r="D897" t="str">
            <v>DSP01</v>
          </cell>
        </row>
        <row r="898">
          <cell r="A898" t="str">
            <v>CNFPRP</v>
          </cell>
          <cell r="B898" t="str">
            <v xml:space="preserve">  BIT80000509060190010000000000  0000 OK       0000     BUC290A/B</v>
          </cell>
          <cell r="C898" t="str">
            <v>WS</v>
          </cell>
          <cell r="D898" t="str">
            <v>DSP010103</v>
          </cell>
        </row>
        <row r="899">
          <cell r="A899" t="str">
            <v>CNFPRP</v>
          </cell>
          <cell r="B899" t="str">
            <v xml:space="preserve">  IND80000109044598010000000000  0000 OK       0000     B13D10</v>
          </cell>
          <cell r="C899" t="str">
            <v>WS</v>
          </cell>
          <cell r="D899" t="str">
            <v>DSP010204</v>
          </cell>
        </row>
        <row r="900">
          <cell r="A900" t="str">
            <v>CNFPRP</v>
          </cell>
          <cell r="B900" t="str">
            <v xml:space="preserve">  MOU80000109059954010000000000  0000 OK       0000     B11C01</v>
          </cell>
          <cell r="C900" t="str">
            <v>WS</v>
          </cell>
          <cell r="D900" t="str">
            <v>DSP010305</v>
          </cell>
        </row>
        <row r="901">
          <cell r="A901" t="str">
            <v>CNFPRP</v>
          </cell>
          <cell r="B901" t="str">
            <v xml:space="preserve">  NMN80000349052788010000000000  0000 OK       0000</v>
          </cell>
          <cell r="C901" t="str">
            <v>WS</v>
          </cell>
          <cell r="D901" t="str">
            <v>DSP010403</v>
          </cell>
        </row>
        <row r="902">
          <cell r="A902" t="str">
            <v>CNFPRP</v>
          </cell>
          <cell r="B902" t="str">
            <v xml:space="preserve">  IND80000059000752010000290796  0796 OK       0000     VOLA</v>
          </cell>
          <cell r="C902" t="str">
            <v>WS</v>
          </cell>
          <cell r="D902" t="str">
            <v>DSP010404</v>
          </cell>
        </row>
        <row r="903">
          <cell r="A903" t="str">
            <v>CNFPRP</v>
          </cell>
          <cell r="B903" t="str">
            <v xml:space="preserve">  IND80000109018225010000160498  0498 OK       0000     B40A01</v>
          </cell>
          <cell r="C903" t="str">
            <v>WS</v>
          </cell>
          <cell r="D903" t="str">
            <v>DSP010406</v>
          </cell>
        </row>
        <row r="904">
          <cell r="A904" t="str">
            <v>CNFPRP</v>
          </cell>
          <cell r="B904" t="str">
            <v xml:space="preserve">  IND80000209007623010000100597  0597 OK       0000</v>
          </cell>
          <cell r="C904" t="str">
            <v>WS</v>
          </cell>
          <cell r="D904" t="str">
            <v>DSP010500</v>
          </cell>
        </row>
        <row r="905">
          <cell r="A905" t="str">
            <v>CNFPRP</v>
          </cell>
          <cell r="B905" t="str">
            <v xml:space="preserve">  IND80000109035648010000000000  0000 OK       0000     B12H07</v>
          </cell>
          <cell r="C905" t="str">
            <v>WS</v>
          </cell>
          <cell r="D905" t="str">
            <v>DSP010600</v>
          </cell>
        </row>
        <row r="906">
          <cell r="A906" t="str">
            <v>CNFPRP</v>
          </cell>
          <cell r="B906" t="str">
            <v xml:space="preserve">  IND80000089029076010000190499  0499 OK      A0000     V01D06</v>
          </cell>
          <cell r="C906" t="str">
            <v>WS</v>
          </cell>
          <cell r="D906" t="str">
            <v>DSP010601</v>
          </cell>
        </row>
        <row r="907">
          <cell r="A907" t="str">
            <v>CNFPRP</v>
          </cell>
          <cell r="B907" t="str">
            <v xml:space="preserve">  IND80000109038134010000000000  0000 OK       0000     V06G07</v>
          </cell>
          <cell r="C907" t="str">
            <v>WS</v>
          </cell>
          <cell r="D907" t="str">
            <v>DSP010603</v>
          </cell>
        </row>
        <row r="908">
          <cell r="A908" t="str">
            <v>CNFPRP</v>
          </cell>
          <cell r="B908" t="str">
            <v xml:space="preserve">  IND80000109037886010000000000  0000 OK       0000     B04H02</v>
          </cell>
          <cell r="C908" t="str">
            <v>WS</v>
          </cell>
          <cell r="D908" t="str">
            <v>DSP010604</v>
          </cell>
        </row>
        <row r="909">
          <cell r="A909" t="str">
            <v>CNFPRP</v>
          </cell>
          <cell r="B909" t="str">
            <v xml:space="preserve">  IND80000069035778010000000000  0000 OK       0000</v>
          </cell>
          <cell r="C909" t="str">
            <v>WS</v>
          </cell>
          <cell r="D909" t="str">
            <v>DSP010606</v>
          </cell>
        </row>
        <row r="910">
          <cell r="A910" t="str">
            <v>CNFPRP</v>
          </cell>
          <cell r="B910" t="str">
            <v xml:space="preserve">  MES80000119056386010000000000  0000NRETURN   0000</v>
          </cell>
          <cell r="C910" t="str">
            <v>WS</v>
          </cell>
          <cell r="D910" t="str">
            <v>DSP02</v>
          </cell>
        </row>
        <row r="911">
          <cell r="A911" t="str">
            <v>CNFPRP</v>
          </cell>
          <cell r="B911" t="str">
            <v xml:space="preserve">  IND80000209043559010000000000  0000 OK       0000</v>
          </cell>
          <cell r="C911" t="str">
            <v>WS</v>
          </cell>
          <cell r="D911" t="str">
            <v>DSP030000</v>
          </cell>
        </row>
        <row r="912">
          <cell r="A912" t="str">
            <v>CNFPRP</v>
          </cell>
          <cell r="B912" t="str">
            <v xml:space="preserve">  IND80000869029399010002290499  0499 OK       0000</v>
          </cell>
          <cell r="C912" t="str">
            <v>WS</v>
          </cell>
          <cell r="D912" t="str">
            <v>DSP030003</v>
          </cell>
        </row>
        <row r="913">
          <cell r="A913" t="str">
            <v>CNFPRP</v>
          </cell>
          <cell r="B913" t="str">
            <v xml:space="preserve">  IND80000509002867010000251196  1196 OK       0000     U</v>
          </cell>
          <cell r="C913" t="str">
            <v>WS</v>
          </cell>
          <cell r="D913" t="str">
            <v>DSP030004</v>
          </cell>
        </row>
        <row r="914">
          <cell r="A914" t="str">
            <v>CNFPRP</v>
          </cell>
          <cell r="B914" t="str">
            <v xml:space="preserve">  IND80000339042029010000000000  0000 OK       0000     NOUVEAU</v>
          </cell>
          <cell r="C914" t="str">
            <v>WS</v>
          </cell>
          <cell r="D914" t="str">
            <v>DSP030202</v>
          </cell>
        </row>
        <row r="915">
          <cell r="A915" t="str">
            <v>CNFPRP</v>
          </cell>
          <cell r="B915" t="str">
            <v xml:space="preserve">  IND80000339038214010000000000  0000 OK       0000     M12E1</v>
          </cell>
          <cell r="C915" t="str">
            <v>WS</v>
          </cell>
          <cell r="D915" t="str">
            <v>DSP030203</v>
          </cell>
        </row>
        <row r="916">
          <cell r="A916" t="str">
            <v>CNFPRP</v>
          </cell>
          <cell r="B916" t="str">
            <v xml:space="preserve">  IND80000329046590010000000000  0000 OK       0000     R03E06</v>
          </cell>
          <cell r="C916" t="str">
            <v>WS</v>
          </cell>
          <cell r="D916" t="str">
            <v>DSP030204</v>
          </cell>
        </row>
        <row r="917">
          <cell r="A917" t="str">
            <v>CNFPRP</v>
          </cell>
          <cell r="B917" t="str">
            <v xml:space="preserve">  IND80000339043079010000000000  0000 OK       0000     S07C04</v>
          </cell>
          <cell r="C917" t="str">
            <v>WS</v>
          </cell>
          <cell r="D917" t="str">
            <v>DSP030205</v>
          </cell>
        </row>
        <row r="918">
          <cell r="A918" t="str">
            <v>CNFPRP</v>
          </cell>
          <cell r="B918" t="str">
            <v xml:space="preserve">  IND80000109038220010000000000  0000 OK       0000</v>
          </cell>
          <cell r="C918" t="str">
            <v>WS</v>
          </cell>
          <cell r="D918" t="str">
            <v>DSP030301</v>
          </cell>
        </row>
        <row r="919">
          <cell r="A919" t="str">
            <v>CNFPRP</v>
          </cell>
          <cell r="B919" t="str">
            <v xml:space="preserve">  IND80000339031739010000300799  0799 OK       0000     M25G6</v>
          </cell>
          <cell r="C919" t="str">
            <v>WS</v>
          </cell>
          <cell r="D919" t="str">
            <v>DSP030303</v>
          </cell>
        </row>
        <row r="920">
          <cell r="A920" t="str">
            <v>CNFPRP</v>
          </cell>
          <cell r="B920" t="str">
            <v xml:space="preserve">  IND03929020061230010000170197  0197NRETURN   0000</v>
          </cell>
          <cell r="C920" t="str">
            <v>WS</v>
          </cell>
          <cell r="D920" t="str">
            <v>DSP030304</v>
          </cell>
        </row>
        <row r="921">
          <cell r="A921" t="str">
            <v>CNFPRP</v>
          </cell>
          <cell r="B921" t="str">
            <v xml:space="preserve">  IND80000869040135010000000000  0000 OK       0000</v>
          </cell>
          <cell r="C921" t="str">
            <v>WS</v>
          </cell>
          <cell r="D921" t="str">
            <v>DSP030500</v>
          </cell>
        </row>
        <row r="922">
          <cell r="A922" t="str">
            <v>CNFPRP</v>
          </cell>
          <cell r="B922" t="str">
            <v xml:space="preserve">  IND80000089041922010000000000  0000 OK       0000     B23D04</v>
          </cell>
          <cell r="C922" t="str">
            <v>WS</v>
          </cell>
          <cell r="D922" t="str">
            <v>DSP030501</v>
          </cell>
        </row>
        <row r="923">
          <cell r="A923" t="str">
            <v>CNFPRP</v>
          </cell>
          <cell r="B923" t="str">
            <v xml:space="preserve">  IND80000309046645010000000000  0000 OK       0000     S28D01</v>
          </cell>
          <cell r="C923" t="str">
            <v>WS</v>
          </cell>
          <cell r="D923" t="str">
            <v>DSP030505</v>
          </cell>
        </row>
        <row r="924">
          <cell r="A924" t="str">
            <v>CNFPRP</v>
          </cell>
          <cell r="B924" t="str">
            <v xml:space="preserve">  IND80000109046649010000000000  0000 OK       0000     B11A06</v>
          </cell>
          <cell r="C924" t="str">
            <v>WS</v>
          </cell>
          <cell r="D924" t="str">
            <v>DSP030506</v>
          </cell>
        </row>
        <row r="925">
          <cell r="A925" t="str">
            <v>CNFPRP</v>
          </cell>
          <cell r="B925" t="str">
            <v xml:space="preserve">  IND80000109027442010000230299  0299NRETURN   0000</v>
          </cell>
          <cell r="C925" t="str">
            <v>WS</v>
          </cell>
          <cell r="D925" t="str">
            <v>DSP030606</v>
          </cell>
        </row>
        <row r="926">
          <cell r="A926" t="str">
            <v>CNFPRP</v>
          </cell>
          <cell r="B926" t="str">
            <v xml:space="preserve">  IND80000089044673010000000000  0000 OK       0000     V02B08</v>
          </cell>
          <cell r="C926" t="str">
            <v>WS</v>
          </cell>
          <cell r="D926" t="str">
            <v>DSP030701</v>
          </cell>
        </row>
        <row r="927">
          <cell r="A927" t="str">
            <v>CNFPRP</v>
          </cell>
          <cell r="B927" t="str">
            <v xml:space="preserve">  IND80000089041971010000000000  0000 OK       0000     B15I09</v>
          </cell>
          <cell r="C927" t="str">
            <v>WS</v>
          </cell>
          <cell r="D927" t="str">
            <v>DSP030702</v>
          </cell>
        </row>
        <row r="928">
          <cell r="A928" t="str">
            <v>CNFPRP</v>
          </cell>
          <cell r="B928" t="str">
            <v xml:space="preserve">  IND80000109033350010000061099  1099 OK       0000     V08G12</v>
          </cell>
          <cell r="C928" t="str">
            <v>WS</v>
          </cell>
          <cell r="D928" t="str">
            <v>DSP030703</v>
          </cell>
        </row>
        <row r="929">
          <cell r="A929" t="str">
            <v>CNFPRP</v>
          </cell>
          <cell r="B929" t="str">
            <v xml:space="preserve">  IND80000089046646010000000000  0000 OK       0000     B06I06</v>
          </cell>
          <cell r="C929" t="str">
            <v>WS</v>
          </cell>
          <cell r="D929" t="str">
            <v>DSP030705</v>
          </cell>
        </row>
        <row r="930">
          <cell r="A930" t="str">
            <v>CNFPRP</v>
          </cell>
          <cell r="B930" t="str">
            <v xml:space="preserve">  IPA80000509060198010000000000  0000 OK       0000</v>
          </cell>
          <cell r="C930" t="str">
            <v>WS</v>
          </cell>
          <cell r="D930" t="str">
            <v>DSP04</v>
          </cell>
        </row>
        <row r="931">
          <cell r="A931" t="str">
            <v>CNFPRP</v>
          </cell>
          <cell r="B931" t="str">
            <v xml:space="preserve">  PIE80000809053659010000000000  0000 OK       0000</v>
          </cell>
          <cell r="C931" t="str">
            <v>WS</v>
          </cell>
          <cell r="D931" t="str">
            <v>DSP05</v>
          </cell>
        </row>
        <row r="932">
          <cell r="A932" t="str">
            <v>CNFPRP</v>
          </cell>
          <cell r="B932" t="str">
            <v xml:space="preserve">  IND80000509047555010000000000  0000 OK       0000     BU/111D</v>
          </cell>
          <cell r="C932" t="str">
            <v>WS</v>
          </cell>
          <cell r="D932" t="str">
            <v>DSP06</v>
          </cell>
        </row>
        <row r="933">
          <cell r="A933" t="str">
            <v>CNFPRP</v>
          </cell>
          <cell r="B933" t="str">
            <v xml:space="preserve">  BIT80000509057397010000000000  0000 OK       0000     A1 B2</v>
          </cell>
          <cell r="C933" t="str">
            <v>WS</v>
          </cell>
          <cell r="D933" t="str">
            <v>DSP07</v>
          </cell>
        </row>
        <row r="934">
          <cell r="A934" t="str">
            <v>CNFPRP</v>
          </cell>
          <cell r="B934" t="str">
            <v xml:space="preserve">  IPA80000509060167010000000000  0000 OK       0000</v>
          </cell>
          <cell r="C934" t="str">
            <v>WS</v>
          </cell>
          <cell r="D934" t="str">
            <v>DSP08</v>
          </cell>
        </row>
        <row r="935">
          <cell r="A935" t="str">
            <v>CNFPRP</v>
          </cell>
          <cell r="B935" t="str">
            <v xml:space="preserve">  NDO80000339051999010000000000  0000 OK       0000</v>
          </cell>
          <cell r="C935" t="str">
            <v>WS</v>
          </cell>
          <cell r="D935" t="str">
            <v>DSP09</v>
          </cell>
        </row>
        <row r="936">
          <cell r="A936" t="str">
            <v>CNFPRP</v>
          </cell>
          <cell r="B936" t="str">
            <v xml:space="preserve">  NDO80000339054308010000000000  0000 OK       0000</v>
          </cell>
          <cell r="C936" t="str">
            <v>WS</v>
          </cell>
          <cell r="D936" t="str">
            <v>DSP10</v>
          </cell>
        </row>
        <row r="937">
          <cell r="A937" t="str">
            <v>CNFPRP</v>
          </cell>
          <cell r="B937" t="str">
            <v xml:space="preserve">  NDO80000339055236010000000000  0000 OK       0000</v>
          </cell>
          <cell r="C937" t="str">
            <v>WS</v>
          </cell>
          <cell r="D937" t="str">
            <v>DSP12</v>
          </cell>
        </row>
        <row r="938">
          <cell r="A938" t="str">
            <v>CNFPRP</v>
          </cell>
          <cell r="B938" t="str">
            <v xml:space="preserve">  MOM80000109055812010000000000  0000 OK       0000</v>
          </cell>
          <cell r="C938" t="str">
            <v>WS</v>
          </cell>
          <cell r="D938" t="str">
            <v>DSP19</v>
          </cell>
        </row>
        <row r="939">
          <cell r="A939" t="str">
            <v>CNFPRP</v>
          </cell>
          <cell r="B939" t="str">
            <v xml:space="preserve">  MOU80000109055823010000000000  0000 OK       0000     B12E03</v>
          </cell>
          <cell r="C939" t="str">
            <v>WS</v>
          </cell>
          <cell r="D939" t="str">
            <v>DSP20</v>
          </cell>
        </row>
        <row r="940">
          <cell r="A940" t="str">
            <v>CNFPRP</v>
          </cell>
          <cell r="B940" t="str">
            <v xml:space="preserve">  BIT80000509052368010000000000  0000NRETURN   0000</v>
          </cell>
          <cell r="C940" t="str">
            <v>WS</v>
          </cell>
          <cell r="D940" t="str">
            <v>DSP21</v>
          </cell>
        </row>
        <row r="941">
          <cell r="A941" t="str">
            <v>CNFPRP</v>
          </cell>
          <cell r="B941" t="str">
            <v xml:space="preserve">  SER80000329055228010000000000  0000 OK       0000     V06H09</v>
          </cell>
          <cell r="C941" t="str">
            <v>WS</v>
          </cell>
          <cell r="D941" t="str">
            <v>DSP22</v>
          </cell>
        </row>
        <row r="942">
          <cell r="A942" t="str">
            <v>CNFPRP</v>
          </cell>
          <cell r="B942" t="str">
            <v xml:space="preserve">  IND80000089049124010000000000  0000 OK       0000     V08H05</v>
          </cell>
          <cell r="C942" t="str">
            <v>WS</v>
          </cell>
          <cell r="D942" t="str">
            <v>DSP23</v>
          </cell>
        </row>
        <row r="943">
          <cell r="A943" t="str">
            <v>CNFPRP</v>
          </cell>
          <cell r="B943" t="str">
            <v xml:space="preserve">  MOM80000309054469010000000000  0000 OK       0000     R03B07</v>
          </cell>
          <cell r="C943" t="str">
            <v>WS</v>
          </cell>
          <cell r="D943" t="str">
            <v>DSP24</v>
          </cell>
        </row>
        <row r="944">
          <cell r="A944" t="str">
            <v>CNFPRP</v>
          </cell>
          <cell r="B944" t="str">
            <v xml:space="preserve">  IND80000089048886010000000000  0000 OK       0000     B05F03</v>
          </cell>
          <cell r="C944" t="str">
            <v>WS</v>
          </cell>
          <cell r="D944" t="str">
            <v>DSP25</v>
          </cell>
        </row>
        <row r="945">
          <cell r="A945" t="str">
            <v>CNFPRP</v>
          </cell>
          <cell r="B945" t="str">
            <v xml:space="preserve">  IND80000059047077010000000000  0000 OK       0000     B16E06</v>
          </cell>
          <cell r="C945" t="str">
            <v>WS</v>
          </cell>
          <cell r="D945" t="str">
            <v>DSP27</v>
          </cell>
        </row>
        <row r="946">
          <cell r="A946" t="str">
            <v>CNFPRP</v>
          </cell>
          <cell r="B946" t="str">
            <v xml:space="preserve">  IND80000509046832010000000000  0000NOK       0000     BU/111E</v>
          </cell>
          <cell r="C946" t="str">
            <v>WS</v>
          </cell>
          <cell r="D946" t="str">
            <v>DSP28</v>
          </cell>
        </row>
        <row r="947">
          <cell r="A947" t="str">
            <v>CNFPRP</v>
          </cell>
          <cell r="B947" t="str">
            <v xml:space="preserve">  IND80000509046952010000000000  0000 OK       0000     BU/111E</v>
          </cell>
          <cell r="C947" t="str">
            <v>WS</v>
          </cell>
          <cell r="D947" t="str">
            <v>DSP29</v>
          </cell>
        </row>
        <row r="948">
          <cell r="A948" t="str">
            <v>CNFPRP</v>
          </cell>
          <cell r="B948" t="str">
            <v xml:space="preserve">  ADO80000509055787010000000000  0000 OK       0000</v>
          </cell>
          <cell r="C948" t="str">
            <v>WS</v>
          </cell>
          <cell r="D948" t="str">
            <v>DSP30</v>
          </cell>
        </row>
        <row r="949">
          <cell r="A949" t="str">
            <v>CNFPRP</v>
          </cell>
          <cell r="B949" t="str">
            <v xml:space="preserve">  MOM80000109059956010000000000  0000 OK       0000     B01E01</v>
          </cell>
          <cell r="C949" t="str">
            <v>WS</v>
          </cell>
          <cell r="D949" t="str">
            <v>DSP32</v>
          </cell>
        </row>
        <row r="950">
          <cell r="A950" t="str">
            <v>CNFPRP</v>
          </cell>
          <cell r="B950" t="str">
            <v xml:space="preserve">  MOU80000309059089010000000000  0000 OK       0000     R02F07</v>
          </cell>
          <cell r="C950" t="str">
            <v>WS</v>
          </cell>
          <cell r="D950" t="str">
            <v>DSP38</v>
          </cell>
        </row>
        <row r="951">
          <cell r="A951" t="str">
            <v>CNFPRP</v>
          </cell>
          <cell r="B951" t="str">
            <v xml:space="preserve">  12380000509091841000000000000  0000NOK       0000     BUC160A</v>
          </cell>
          <cell r="C951" t="str">
            <v>WS</v>
          </cell>
          <cell r="D951" t="str">
            <v>DUMASA1</v>
          </cell>
        </row>
        <row r="952">
          <cell r="A952" t="str">
            <v>CNFPRP</v>
          </cell>
          <cell r="B952" t="str">
            <v xml:space="preserve">  ADO80000509091839000000000000  0000 OK       0000     FEAG</v>
          </cell>
          <cell r="C952" t="str">
            <v>WS</v>
          </cell>
          <cell r="D952" t="str">
            <v>DUMASB2</v>
          </cell>
        </row>
        <row r="953">
          <cell r="A953" t="str">
            <v>CNFPRP</v>
          </cell>
          <cell r="B953" t="str">
            <v xml:space="preserve">  ADO80000229091847010001000000  0000NOK       0000</v>
          </cell>
          <cell r="C953" t="str">
            <v>WS</v>
          </cell>
          <cell r="D953" t="str">
            <v>DUMASG1</v>
          </cell>
        </row>
        <row r="954">
          <cell r="A954" t="str">
            <v>CNFPRP</v>
          </cell>
          <cell r="B954" t="str">
            <v xml:space="preserve">  ADO80000219090509010000000000  0000NOK       0000</v>
          </cell>
          <cell r="C954" t="str">
            <v>WS</v>
          </cell>
          <cell r="D954" t="str">
            <v>DUMASH1</v>
          </cell>
        </row>
        <row r="955">
          <cell r="A955" t="str">
            <v>CNFPRP</v>
          </cell>
          <cell r="B955" t="str">
            <v xml:space="preserve">  12380000509087997000000000000  0000 OK       0000</v>
          </cell>
          <cell r="C955" t="str">
            <v>WS</v>
          </cell>
          <cell r="D955" t="str">
            <v>DUMASJ1</v>
          </cell>
        </row>
        <row r="956">
          <cell r="A956" t="str">
            <v>CNFPRP</v>
          </cell>
          <cell r="B956" t="str">
            <v xml:space="preserve">  ADO80000229088611010000000000  0000NCANCEL   0000     T170B</v>
          </cell>
          <cell r="C956" t="str">
            <v>WS</v>
          </cell>
          <cell r="D956" t="str">
            <v>DUMASL1</v>
          </cell>
        </row>
        <row r="957">
          <cell r="A957" t="str">
            <v>CNFPRP</v>
          </cell>
          <cell r="B957" t="str">
            <v xml:space="preserve">  IPA80000509060298010000000000  0000NRETURN   0000     BUC210D</v>
          </cell>
          <cell r="C957" t="str">
            <v>WS</v>
          </cell>
          <cell r="D957" t="str">
            <v>DUMASS2</v>
          </cell>
        </row>
        <row r="958">
          <cell r="A958" t="str">
            <v>CNFPRP</v>
          </cell>
          <cell r="B958" t="str">
            <v xml:space="preserve">  IND80000089048771010000000000  0000 OK       0000     H52F01</v>
          </cell>
          <cell r="C958" t="str">
            <v>WS</v>
          </cell>
          <cell r="D958" t="str">
            <v>ECL014</v>
          </cell>
        </row>
        <row r="959">
          <cell r="A959" t="str">
            <v>CNFPRP</v>
          </cell>
          <cell r="B959" t="str">
            <v xml:space="preserve">  AWO80000309059789010000000000  0000NOK       0000     B03E04</v>
          </cell>
          <cell r="C959" t="str">
            <v>WS</v>
          </cell>
          <cell r="D959" t="str">
            <v>ECP107</v>
          </cell>
        </row>
        <row r="960">
          <cell r="A960" t="str">
            <v>CNFPRP</v>
          </cell>
          <cell r="B960" t="str">
            <v xml:space="preserve">  BIT80000509055759010000000000  0000 OK       0000     BUC140C</v>
          </cell>
          <cell r="C960" t="str">
            <v>WS</v>
          </cell>
          <cell r="D960" t="str">
            <v>ECP108</v>
          </cell>
        </row>
        <row r="961">
          <cell r="A961" t="str">
            <v>CNFPRP</v>
          </cell>
          <cell r="B961" t="str">
            <v xml:space="preserve">  12380000509088387000000000000  0000 OK       0000     MG4L3</v>
          </cell>
          <cell r="C961" t="str">
            <v>WS</v>
          </cell>
          <cell r="D961" t="str">
            <v>EDNAA1</v>
          </cell>
        </row>
        <row r="962">
          <cell r="A962" t="str">
            <v>CNFPRP</v>
          </cell>
          <cell r="B962" t="str">
            <v xml:space="preserve">  IND80000209008069010000250597  0597 OK       0000     FC/1B</v>
          </cell>
          <cell r="C962" t="str">
            <v>WS</v>
          </cell>
          <cell r="D962" t="str">
            <v>EEH201</v>
          </cell>
        </row>
        <row r="963">
          <cell r="A963" t="str">
            <v>CNFPRP</v>
          </cell>
          <cell r="B963" t="str">
            <v xml:space="preserve">  IND80000509046450010000000000  0000 OK       0000     BU/111B</v>
          </cell>
          <cell r="C963" t="str">
            <v>WS</v>
          </cell>
          <cell r="D963" t="str">
            <v>EEH202</v>
          </cell>
        </row>
        <row r="964">
          <cell r="A964" t="str">
            <v>CNFPRP</v>
          </cell>
          <cell r="B964" t="str">
            <v xml:space="preserve">  IPA80000509060258010000000000  0000 OK       0000</v>
          </cell>
          <cell r="C964" t="str">
            <v>WS</v>
          </cell>
          <cell r="D964" t="str">
            <v>EFOGO</v>
          </cell>
        </row>
        <row r="965">
          <cell r="A965" t="str">
            <v>CNFPRP</v>
          </cell>
          <cell r="B965" t="str">
            <v xml:space="preserve">  BIT80000509067532000000000000  0000 OK       0000     BUC330A/B</v>
          </cell>
          <cell r="C965" t="str">
            <v>WS</v>
          </cell>
          <cell r="D965" t="str">
            <v>EFOGO204</v>
          </cell>
        </row>
        <row r="966">
          <cell r="A966" t="str">
            <v>CNFPRP</v>
          </cell>
          <cell r="B966" t="str">
            <v xml:space="preserve">  IND80000209014603010000111297  1297NCANCEL   0000     BU/1</v>
          </cell>
          <cell r="C966" t="str">
            <v>WS</v>
          </cell>
          <cell r="D966" t="str">
            <v>EIN00A</v>
          </cell>
        </row>
        <row r="967">
          <cell r="A967" t="str">
            <v>CNFPRP</v>
          </cell>
          <cell r="B967" t="str">
            <v xml:space="preserve">  IND80000739014077010000241197  1197 OK       0000     T13A2</v>
          </cell>
          <cell r="C967" t="str">
            <v>WS</v>
          </cell>
          <cell r="D967" t="str">
            <v>EIN00B</v>
          </cell>
        </row>
        <row r="968">
          <cell r="A968" t="str">
            <v>CNFPRP</v>
          </cell>
          <cell r="B968" t="str">
            <v xml:space="preserve">  IND04670060178901010000311097  1097 OK       0000</v>
          </cell>
          <cell r="C968" t="str">
            <v>WS</v>
          </cell>
          <cell r="D968" t="str">
            <v>EIN00C</v>
          </cell>
        </row>
        <row r="969">
          <cell r="A969" t="str">
            <v>CNFPRP</v>
          </cell>
          <cell r="B969" t="str">
            <v xml:space="preserve">  IND80000119008881010000160697  0697 OK       0000     29</v>
          </cell>
          <cell r="C969" t="str">
            <v>WS</v>
          </cell>
          <cell r="D969" t="str">
            <v>EIN003</v>
          </cell>
        </row>
        <row r="970">
          <cell r="A970" t="str">
            <v>CNFPRP</v>
          </cell>
          <cell r="B970" t="str">
            <v xml:space="preserve">  IND03467020159969010000180997  0997 OK       0000</v>
          </cell>
          <cell r="C970" t="str">
            <v>WS</v>
          </cell>
          <cell r="D970" t="str">
            <v>EIN004</v>
          </cell>
        </row>
        <row r="971">
          <cell r="A971" t="str">
            <v>CNFPRP</v>
          </cell>
          <cell r="B971" t="str">
            <v xml:space="preserve">  IND04672030161786010000230997  0997 OK       0000</v>
          </cell>
          <cell r="C971" t="str">
            <v>WS</v>
          </cell>
          <cell r="D971" t="str">
            <v>EIN005</v>
          </cell>
        </row>
        <row r="972">
          <cell r="A972" t="str">
            <v>CNFPRP</v>
          </cell>
          <cell r="B972" t="str">
            <v xml:space="preserve">  IND04771060177110010000281097  1097NRETURN   0000</v>
          </cell>
          <cell r="C972" t="str">
            <v>WS</v>
          </cell>
          <cell r="D972" t="str">
            <v>EIN010</v>
          </cell>
        </row>
        <row r="973">
          <cell r="A973" t="str">
            <v>CNFPRP</v>
          </cell>
          <cell r="B973" t="str">
            <v xml:space="preserve">  IND80000719046331010000000000  0000 OK       0000</v>
          </cell>
          <cell r="C973" t="str">
            <v>WS</v>
          </cell>
          <cell r="D973" t="str">
            <v>ELT301</v>
          </cell>
        </row>
        <row r="974">
          <cell r="A974" t="str">
            <v>CNFPRP</v>
          </cell>
          <cell r="B974" t="str">
            <v xml:space="preserve">  IND80000529046618010000000000  0000 OK       0000</v>
          </cell>
          <cell r="C974" t="str">
            <v>WS</v>
          </cell>
          <cell r="D974" t="str">
            <v>ELT302</v>
          </cell>
        </row>
        <row r="975">
          <cell r="A975" t="str">
            <v>CNFPRP</v>
          </cell>
          <cell r="B975" t="str">
            <v xml:space="preserve">  IND04271140112371010000280597  0597 OK       0000</v>
          </cell>
          <cell r="C975" t="str">
            <v>WS</v>
          </cell>
          <cell r="D975" t="str">
            <v>ESA190</v>
          </cell>
        </row>
        <row r="976">
          <cell r="A976" t="str">
            <v>CNFPRP</v>
          </cell>
          <cell r="B976" t="str">
            <v xml:space="preserve">  IND80000119030389010000030699  0699 OK       0000</v>
          </cell>
          <cell r="C976" t="str">
            <v>WS</v>
          </cell>
          <cell r="D976" t="str">
            <v>ESA191</v>
          </cell>
        </row>
        <row r="977">
          <cell r="A977" t="str">
            <v>CNFPRP</v>
          </cell>
          <cell r="B977" t="str">
            <v xml:space="preserve">  IND04670060178749010000311097  1097NRETURN   0000</v>
          </cell>
          <cell r="C977" t="str">
            <v>WS</v>
          </cell>
          <cell r="D977" t="str">
            <v>ESA192</v>
          </cell>
        </row>
        <row r="978">
          <cell r="A978" t="str">
            <v>CNFPRP</v>
          </cell>
          <cell r="B978" t="str">
            <v xml:space="preserve">  IND80000809030246010001290599  0599 OK       0000</v>
          </cell>
          <cell r="C978" t="str">
            <v>WS</v>
          </cell>
          <cell r="D978" t="str">
            <v>ESA193</v>
          </cell>
        </row>
        <row r="979">
          <cell r="A979" t="str">
            <v>CNFPRP</v>
          </cell>
          <cell r="B979" t="str">
            <v xml:space="preserve">  IND80000719017617010000250398  0398 OK       0000     T14D3</v>
          </cell>
          <cell r="C979" t="str">
            <v>WS</v>
          </cell>
          <cell r="D979" t="str">
            <v>ESA194</v>
          </cell>
        </row>
        <row r="980">
          <cell r="A980" t="str">
            <v>CNFPRP</v>
          </cell>
          <cell r="B980" t="str">
            <v xml:space="preserve">  IND80000509046608010000000000  0000 OK       0000</v>
          </cell>
          <cell r="C980" t="str">
            <v>WS</v>
          </cell>
          <cell r="D980" t="str">
            <v>ESA195</v>
          </cell>
        </row>
        <row r="981">
          <cell r="A981" t="str">
            <v>CNFPRP</v>
          </cell>
          <cell r="B981" t="str">
            <v xml:space="preserve">  IND80000509014433010000060198  0198NRETURN   0000</v>
          </cell>
          <cell r="C981" t="str">
            <v>WS</v>
          </cell>
          <cell r="D981" t="str">
            <v>ESA196</v>
          </cell>
        </row>
        <row r="982">
          <cell r="A982" t="str">
            <v>CNFPRP</v>
          </cell>
          <cell r="B982" t="str">
            <v xml:space="preserve">  IND00012170604619010000000000  0000 OK       0000     30-C</v>
          </cell>
          <cell r="C982" t="str">
            <v>WS</v>
          </cell>
          <cell r="D982" t="str">
            <v>ETC030</v>
          </cell>
        </row>
        <row r="983">
          <cell r="A983" t="str">
            <v>CNFPRP</v>
          </cell>
          <cell r="B983" t="str">
            <v xml:space="preserve">  IND80000609033749010000211099  1099 OK       0000     13</v>
          </cell>
          <cell r="C983" t="str">
            <v>WS</v>
          </cell>
          <cell r="D983" t="str">
            <v>ETC031</v>
          </cell>
        </row>
        <row r="984">
          <cell r="A984" t="str">
            <v>CNFPRP</v>
          </cell>
          <cell r="B984" t="str">
            <v xml:space="preserve">  IND80000609042989010000000000  0000 OK       0000     52-C</v>
          </cell>
          <cell r="C984" t="str">
            <v>WS</v>
          </cell>
          <cell r="D984" t="str">
            <v>ETC032</v>
          </cell>
        </row>
        <row r="985">
          <cell r="A985" t="str">
            <v>CNFPRP</v>
          </cell>
          <cell r="B985" t="str">
            <v xml:space="preserve">  IND80000609043021010000000000  0000 OK       0000</v>
          </cell>
          <cell r="C985" t="str">
            <v>WS</v>
          </cell>
          <cell r="D985" t="str">
            <v>ETC033</v>
          </cell>
        </row>
        <row r="986">
          <cell r="A986" t="str">
            <v>CNFPRP</v>
          </cell>
          <cell r="B986" t="str">
            <v xml:space="preserve">  IND00061810543573010000000000  0000 OK       0000     MPL</v>
          </cell>
          <cell r="C986" t="str">
            <v>WS</v>
          </cell>
          <cell r="D986" t="str">
            <v>ETC034</v>
          </cell>
        </row>
        <row r="987">
          <cell r="A987" t="str">
            <v>CNFPRP</v>
          </cell>
          <cell r="B987" t="str">
            <v xml:space="preserve">  IND80000119021192010000280798  0798 OK       0000     19</v>
          </cell>
          <cell r="C987" t="str">
            <v>WS</v>
          </cell>
          <cell r="D987" t="str">
            <v>ETC035</v>
          </cell>
        </row>
        <row r="988">
          <cell r="A988" t="str">
            <v>CNFPRP</v>
          </cell>
          <cell r="B988" t="str">
            <v xml:space="preserve">  IND80000119045549010000000000  0000 OK       0000     07-A</v>
          </cell>
          <cell r="C988" t="str">
            <v>WS</v>
          </cell>
          <cell r="D988" t="str">
            <v>ETC036</v>
          </cell>
        </row>
        <row r="989">
          <cell r="A989" t="str">
            <v>CNFPRP</v>
          </cell>
          <cell r="B989" t="str">
            <v xml:space="preserve">  IND80000119045680010000000000  0000 OK       0000     07-A</v>
          </cell>
          <cell r="C989" t="str">
            <v>WS</v>
          </cell>
          <cell r="D989" t="str">
            <v>ETC038</v>
          </cell>
        </row>
        <row r="990">
          <cell r="A990" t="str">
            <v>CNFPRP</v>
          </cell>
          <cell r="B990" t="str">
            <v xml:space="preserve">  IND80000829026961010000050299  0299 OK       0000     MGP</v>
          </cell>
          <cell r="C990" t="str">
            <v>WS</v>
          </cell>
          <cell r="D990" t="str">
            <v>ETC039</v>
          </cell>
        </row>
        <row r="991">
          <cell r="A991" t="str">
            <v>CNFPRP</v>
          </cell>
          <cell r="B991" t="str">
            <v xml:space="preserve">  IND80000809032908010001170999  0999 OK       0000</v>
          </cell>
          <cell r="C991" t="str">
            <v>WS</v>
          </cell>
          <cell r="D991" t="str">
            <v>ETC040</v>
          </cell>
        </row>
        <row r="992">
          <cell r="A992" t="str">
            <v>CNFPRP</v>
          </cell>
          <cell r="B992" t="str">
            <v xml:space="preserve">  IND80000609045020010000000000  0000 OK       0000     12-A</v>
          </cell>
          <cell r="C992" t="str">
            <v>WS</v>
          </cell>
          <cell r="D992" t="str">
            <v>ETC041</v>
          </cell>
        </row>
        <row r="993">
          <cell r="A993" t="str">
            <v>CNFPRP</v>
          </cell>
          <cell r="B993" t="str">
            <v xml:space="preserve">  IND00056660315241010000161098  1098 OK       0000</v>
          </cell>
          <cell r="C993" t="str">
            <v>WS</v>
          </cell>
          <cell r="D993" t="str">
            <v>EVM01</v>
          </cell>
        </row>
        <row r="994">
          <cell r="A994" t="str">
            <v>CNFPRP</v>
          </cell>
          <cell r="B994" t="str">
            <v xml:space="preserve">  JIF80000509058517010000000000  0000 OK       0000</v>
          </cell>
          <cell r="C994" t="str">
            <v>WS</v>
          </cell>
          <cell r="D994" t="str">
            <v>EVM02</v>
          </cell>
        </row>
        <row r="995">
          <cell r="A995" t="str">
            <v>CNFPRP</v>
          </cell>
          <cell r="B995" t="str">
            <v xml:space="preserve">  IND04289020109392010000150597  0597 OK       0000</v>
          </cell>
          <cell r="C995" t="str">
            <v>WS</v>
          </cell>
          <cell r="D995" t="str">
            <v>EVM03</v>
          </cell>
        </row>
        <row r="996">
          <cell r="A996" t="str">
            <v>CNFPRP</v>
          </cell>
          <cell r="B996" t="str">
            <v xml:space="preserve">  GLA80000509061266010000000000  0000 OK       0000     CA100A</v>
          </cell>
          <cell r="C996" t="str">
            <v>WS</v>
          </cell>
          <cell r="D996" t="str">
            <v>FRANCK2</v>
          </cell>
        </row>
        <row r="997">
          <cell r="A997" t="str">
            <v>CNFPRP</v>
          </cell>
          <cell r="B997" t="str">
            <v xml:space="preserve">  IPA80000509060304010000000000  0000NOK       0000     BUC220A/B</v>
          </cell>
          <cell r="C997" t="str">
            <v>WS</v>
          </cell>
          <cell r="D997" t="str">
            <v>IBINGA</v>
          </cell>
        </row>
        <row r="998">
          <cell r="A998" t="str">
            <v>CNFPRP</v>
          </cell>
          <cell r="B998" t="str">
            <v xml:space="preserve">  IPA80000509060372010000000000  0000NOK       0000     BUP140A</v>
          </cell>
          <cell r="C998" t="str">
            <v>WS</v>
          </cell>
          <cell r="D998" t="str">
            <v>IBINGA02</v>
          </cell>
        </row>
        <row r="999">
          <cell r="A999" t="str">
            <v>CNFPRP</v>
          </cell>
          <cell r="B999" t="str">
            <v xml:space="preserve">  IPA80000509060593010000000000  0000NCANCEL   0000     MG4</v>
          </cell>
          <cell r="C999" t="str">
            <v>WS</v>
          </cell>
          <cell r="D999" t="str">
            <v>IBINGA2</v>
          </cell>
        </row>
        <row r="1000">
          <cell r="A1000" t="str">
            <v>CNFPRP</v>
          </cell>
          <cell r="B1000" t="str">
            <v xml:space="preserve">  JIF80000509058125010000000000  0000NOK       0000     BUP360C</v>
          </cell>
          <cell r="C1000" t="str">
            <v>WS</v>
          </cell>
          <cell r="D1000" t="str">
            <v>IFOUNGA</v>
          </cell>
        </row>
        <row r="1001">
          <cell r="A1001" t="str">
            <v>CNFPRP</v>
          </cell>
          <cell r="B1001" t="str">
            <v xml:space="preserve">  XOT80000509060351010000000000  0000NCANCEL   0000</v>
          </cell>
          <cell r="C1001" t="str">
            <v>WS</v>
          </cell>
          <cell r="D1001" t="str">
            <v>INFOS1</v>
          </cell>
        </row>
        <row r="1002">
          <cell r="A1002" t="str">
            <v>CNFPRP</v>
          </cell>
          <cell r="B1002" t="str">
            <v xml:space="preserve">  XOT80000509060367010000000000  0000 OK       0000     T190B</v>
          </cell>
          <cell r="C1002" t="str">
            <v>WS</v>
          </cell>
          <cell r="D1002" t="str">
            <v>INFOS3</v>
          </cell>
        </row>
        <row r="1003">
          <cell r="A1003" t="str">
            <v>CNFPRP</v>
          </cell>
          <cell r="B1003" t="str">
            <v xml:space="preserve">  12380000509087699000000000000  0000 OK       0000     BUC270D</v>
          </cell>
          <cell r="C1003" t="str">
            <v>WS</v>
          </cell>
          <cell r="D1003" t="str">
            <v>JM£MBOUAC1</v>
          </cell>
        </row>
        <row r="1004">
          <cell r="A1004" t="str">
            <v>CNFPRP</v>
          </cell>
          <cell r="B1004" t="str">
            <v xml:space="preserve">  12380000229087333010000000000  0000 OK       0000     BUC360A</v>
          </cell>
          <cell r="C1004" t="str">
            <v>WS</v>
          </cell>
          <cell r="D1004" t="str">
            <v>JM£MBOUAKA</v>
          </cell>
        </row>
        <row r="1005">
          <cell r="A1005" t="str">
            <v>CNFPRP</v>
          </cell>
          <cell r="B1005" t="str">
            <v xml:space="preserve">  BEK80000509068975000001000000  0000 OK       0000     BUC140D</v>
          </cell>
          <cell r="C1005" t="str">
            <v>WS</v>
          </cell>
          <cell r="D1005" t="str">
            <v>JRMEDENG</v>
          </cell>
        </row>
        <row r="1006">
          <cell r="A1006" t="str">
            <v>CNFPRP</v>
          </cell>
          <cell r="B1006" t="str">
            <v xml:space="preserve">  MBJ80000509060454010001000000  0000NRETURN   0000</v>
          </cell>
          <cell r="C1006" t="str">
            <v>WS</v>
          </cell>
          <cell r="D1006" t="str">
            <v>JRMEDENG02</v>
          </cell>
        </row>
        <row r="1007">
          <cell r="A1007" t="str">
            <v>CNFPRP</v>
          </cell>
          <cell r="B1007" t="str">
            <v xml:space="preserve">  BEK80000509072190000001000000  0000 OK       0000</v>
          </cell>
          <cell r="C1007" t="str">
            <v>WS</v>
          </cell>
          <cell r="D1007" t="str">
            <v>JRMEDENG05</v>
          </cell>
        </row>
        <row r="1008">
          <cell r="A1008" t="str">
            <v>CNFPRP</v>
          </cell>
          <cell r="B1008" t="str">
            <v xml:space="preserve">  JIF80000509060234010000000000  0000 OK       0000     BUC230D</v>
          </cell>
          <cell r="C1008" t="str">
            <v>WS</v>
          </cell>
          <cell r="D1008" t="str">
            <v>KARINE</v>
          </cell>
        </row>
        <row r="1009">
          <cell r="A1009" t="str">
            <v>CNFPRP</v>
          </cell>
          <cell r="B1009" t="str">
            <v xml:space="preserve">  12380000509090187000000000000  0000 OK       0000</v>
          </cell>
          <cell r="C1009" t="str">
            <v>WS</v>
          </cell>
          <cell r="D1009" t="str">
            <v>KEITA</v>
          </cell>
        </row>
        <row r="1010">
          <cell r="A1010" t="str">
            <v>CNFPRP</v>
          </cell>
          <cell r="B1010" t="str">
            <v xml:space="preserve">  KJL80000609091516000000000000  0000 OK       0000</v>
          </cell>
          <cell r="C1010" t="str">
            <v>WS</v>
          </cell>
          <cell r="D1010" t="str">
            <v>KOUMBA</v>
          </cell>
        </row>
        <row r="1011">
          <cell r="A1011" t="str">
            <v>CNFPRP</v>
          </cell>
          <cell r="B1011" t="str">
            <v xml:space="preserve">  IPA80000509060071010000000000  0000 OK       0000</v>
          </cell>
          <cell r="C1011" t="str">
            <v>WS</v>
          </cell>
          <cell r="D1011" t="str">
            <v>LAFARGUE</v>
          </cell>
        </row>
        <row r="1012">
          <cell r="A1012" t="str">
            <v>CNFPRP</v>
          </cell>
          <cell r="B1012" t="str">
            <v xml:space="preserve">  12380000509088048000000000000  0000NOK       0000     R100E</v>
          </cell>
          <cell r="C1012" t="str">
            <v>WS</v>
          </cell>
          <cell r="D1012" t="str">
            <v>LENOVO£979</v>
          </cell>
        </row>
        <row r="1013">
          <cell r="A1013" t="str">
            <v>CNFPRP</v>
          </cell>
          <cell r="B1013" t="str">
            <v xml:space="preserve">  MES80000119059217010000000000  0000 OK       0000     SUP</v>
          </cell>
          <cell r="C1013" t="str">
            <v>WS</v>
          </cell>
          <cell r="D1013" t="str">
            <v>LOPEZ</v>
          </cell>
        </row>
        <row r="1014">
          <cell r="A1014" t="str">
            <v>CNFPRP</v>
          </cell>
          <cell r="B1014" t="str">
            <v xml:space="preserve">  ADO80000509060690010000000000  0000NRETURN   0000     T220B</v>
          </cell>
          <cell r="C1014" t="str">
            <v>WS</v>
          </cell>
          <cell r="D1014" t="str">
            <v>MAFFRE</v>
          </cell>
        </row>
        <row r="1015">
          <cell r="A1015" t="str">
            <v>CNFPRP</v>
          </cell>
          <cell r="B1015" t="str">
            <v xml:space="preserve">  BIT80000509061127010000000000  0000 OK       0000     MG4</v>
          </cell>
          <cell r="C1015" t="str">
            <v>WS</v>
          </cell>
          <cell r="D1015" t="str">
            <v>MAGASIN</v>
          </cell>
        </row>
        <row r="1016">
          <cell r="A1016" t="str">
            <v>CNFPRP</v>
          </cell>
          <cell r="B1016" t="str">
            <v xml:space="preserve">  JOS80000329054219010000000000  0000 OK       0000     M HAUT1</v>
          </cell>
          <cell r="C1016" t="str">
            <v>WS</v>
          </cell>
          <cell r="D1016" t="str">
            <v>MANDARANO</v>
          </cell>
        </row>
        <row r="1017">
          <cell r="A1017" t="str">
            <v>CNFPRP</v>
          </cell>
          <cell r="B1017" t="str">
            <v xml:space="preserve">  MAN80000109058533010000000000  0000 OK       0000     B41A03</v>
          </cell>
          <cell r="C1017" t="str">
            <v>WS</v>
          </cell>
          <cell r="D1017" t="str">
            <v>MANNERIE</v>
          </cell>
        </row>
        <row r="1018">
          <cell r="A1018" t="str">
            <v>CNFPRP</v>
          </cell>
          <cell r="B1018" t="str">
            <v xml:space="preserve">  MAN80000109052009010000000000  0000NOK       0000     B99B03</v>
          </cell>
          <cell r="C1018" t="str">
            <v>WS</v>
          </cell>
          <cell r="D1018" t="str">
            <v>MANNERIE2</v>
          </cell>
        </row>
        <row r="1019">
          <cell r="A1019" t="str">
            <v>CNFPRP</v>
          </cell>
          <cell r="B1019" t="str">
            <v xml:space="preserve">  JIF80000509058850010004000000  0000NRETURN   0000     T300</v>
          </cell>
          <cell r="C1019" t="str">
            <v>WS</v>
          </cell>
          <cell r="D1019" t="str">
            <v>MAV</v>
          </cell>
        </row>
        <row r="1020">
          <cell r="A1020" t="str">
            <v>CNFPRP</v>
          </cell>
          <cell r="B1020" t="str">
            <v xml:space="preserve">  MES80000329054048010000000000  0000 OK       0000     16-E</v>
          </cell>
          <cell r="C1020" t="str">
            <v>WS</v>
          </cell>
          <cell r="D1020" t="str">
            <v>MBINA</v>
          </cell>
        </row>
        <row r="1021">
          <cell r="A1021" t="str">
            <v>CNFPRP</v>
          </cell>
          <cell r="B1021" t="str">
            <v xml:space="preserve">  LNG80000509064922000000000000  0000 OK       0000     MG2</v>
          </cell>
          <cell r="C1021" t="str">
            <v>WS</v>
          </cell>
          <cell r="D1021" t="str">
            <v>MBONGO</v>
          </cell>
        </row>
        <row r="1022">
          <cell r="A1022" t="str">
            <v>CNFPRP</v>
          </cell>
          <cell r="B1022" t="str">
            <v xml:space="preserve">  BIT80000509066191000000000000  0000NRETURN   0000     MG4</v>
          </cell>
          <cell r="C1022" t="str">
            <v>WS</v>
          </cell>
          <cell r="D1022" t="str">
            <v>MBONGO1</v>
          </cell>
        </row>
        <row r="1023">
          <cell r="A1023" t="str">
            <v>CNFPRP</v>
          </cell>
          <cell r="B1023" t="str">
            <v xml:space="preserve">  MBJ80000509060745010000000000  0000NOK       0000     TZ160B</v>
          </cell>
          <cell r="C1023" t="str">
            <v>WS</v>
          </cell>
          <cell r="D1023" t="str">
            <v>MBONGO2</v>
          </cell>
        </row>
        <row r="1024">
          <cell r="A1024" t="str">
            <v>CNFPRP</v>
          </cell>
          <cell r="B1024" t="str">
            <v xml:space="preserve">  12380000509087262000000000000  0000NOK       0000</v>
          </cell>
          <cell r="C1024" t="str">
            <v>WS</v>
          </cell>
          <cell r="D1024" t="str">
            <v>MBOUAKA</v>
          </cell>
        </row>
        <row r="1025">
          <cell r="A1025" t="str">
            <v>CNFPRP</v>
          </cell>
          <cell r="B1025" t="str">
            <v xml:space="preserve">  12380000509087191000000000000  0000 OK       0000     VITRINE</v>
          </cell>
          <cell r="C1025" t="str">
            <v>WS</v>
          </cell>
          <cell r="D1025" t="str">
            <v>MBOUAKAB1</v>
          </cell>
        </row>
        <row r="1026">
          <cell r="A1026" t="str">
            <v>CNFPRP</v>
          </cell>
          <cell r="B1026" t="str">
            <v xml:space="preserve">  12380000509090793000000000000  0000 OK       0000     R150B</v>
          </cell>
          <cell r="C1026" t="str">
            <v>WS</v>
          </cell>
          <cell r="D1026" t="str">
            <v>MBOUAKAC1</v>
          </cell>
        </row>
        <row r="1027">
          <cell r="A1027" t="str">
            <v>CNFPRP</v>
          </cell>
          <cell r="B1027" t="str">
            <v xml:space="preserve">  IND80000609047979010000000000  0000 OK       0000     30-D</v>
          </cell>
          <cell r="C1027" t="str">
            <v>WS</v>
          </cell>
          <cell r="D1027" t="str">
            <v>MBOUMBA</v>
          </cell>
        </row>
        <row r="1028">
          <cell r="A1028" t="str">
            <v>CNFPRP</v>
          </cell>
          <cell r="B1028" t="str">
            <v xml:space="preserve">  XOT80000509060444010000000000  0000 OK       0000     R100A</v>
          </cell>
          <cell r="C1028" t="str">
            <v>WS</v>
          </cell>
          <cell r="D1028" t="str">
            <v>MEDENG</v>
          </cell>
        </row>
        <row r="1029">
          <cell r="A1029" t="str">
            <v>CNFPRP</v>
          </cell>
          <cell r="B1029" t="str">
            <v xml:space="preserve">  BIT80000509060114010000000000  0000 OK       0000</v>
          </cell>
          <cell r="C1029" t="str">
            <v>WS</v>
          </cell>
          <cell r="D1029" t="str">
            <v>MEDENG0</v>
          </cell>
        </row>
        <row r="1030">
          <cell r="A1030" t="str">
            <v>CNFPRP</v>
          </cell>
          <cell r="B1030" t="str">
            <v xml:space="preserve">  BEK80000509066191000000000000  0000NRETURN   0000     MG4</v>
          </cell>
          <cell r="C1030" t="str">
            <v>WS</v>
          </cell>
          <cell r="D1030" t="str">
            <v>MEDENG01</v>
          </cell>
        </row>
        <row r="1031">
          <cell r="A1031" t="str">
            <v>CNFPRP</v>
          </cell>
          <cell r="B1031" t="str">
            <v xml:space="preserve">  BIT80000509060033010000000000  0000NCANCEL   0000</v>
          </cell>
          <cell r="C1031" t="str">
            <v>WS</v>
          </cell>
          <cell r="D1031" t="str">
            <v>MEDENG1</v>
          </cell>
        </row>
        <row r="1032">
          <cell r="A1032" t="str">
            <v>CNFPRP</v>
          </cell>
          <cell r="B1032" t="str">
            <v xml:space="preserve">  MES80000119059834010000000000  0000 OK       0000     06A02</v>
          </cell>
          <cell r="C1032" t="str">
            <v>WS</v>
          </cell>
          <cell r="D1032" t="str">
            <v>MESSI</v>
          </cell>
        </row>
        <row r="1033">
          <cell r="A1033" t="str">
            <v>CNFPRP</v>
          </cell>
          <cell r="B1033" t="str">
            <v xml:space="preserve">  NDS80000119058607010000000000  0000 OK       0000     23</v>
          </cell>
          <cell r="C1033" t="str">
            <v>WS</v>
          </cell>
          <cell r="D1033" t="str">
            <v>MESSI1</v>
          </cell>
        </row>
        <row r="1034">
          <cell r="A1034" t="str">
            <v>CNFPRP</v>
          </cell>
          <cell r="B1034" t="str">
            <v xml:space="preserve">  PRO01000010705403010000000000  0000NOK       0000     M HAUT1</v>
          </cell>
          <cell r="C1034" t="str">
            <v>WS</v>
          </cell>
          <cell r="D1034" t="str">
            <v>MIYIMOU</v>
          </cell>
        </row>
        <row r="1035">
          <cell r="A1035" t="str">
            <v>CNFPRP</v>
          </cell>
          <cell r="B1035" t="str">
            <v xml:space="preserve">  BRE80000109059950010000000000  0000 OK       0000     B20D06</v>
          </cell>
          <cell r="C1035" t="str">
            <v>WS</v>
          </cell>
          <cell r="D1035" t="str">
            <v>MORAIS</v>
          </cell>
        </row>
        <row r="1036">
          <cell r="A1036" t="str">
            <v>CNFPRP</v>
          </cell>
          <cell r="B1036" t="str">
            <v xml:space="preserve">  BEK80000509076172000000000000  0000 OK       0000     BUC150C</v>
          </cell>
          <cell r="C1036" t="str">
            <v>WS</v>
          </cell>
          <cell r="D1036" t="str">
            <v>MOUISSOU</v>
          </cell>
        </row>
        <row r="1037">
          <cell r="A1037" t="str">
            <v>CNFPRP</v>
          </cell>
          <cell r="B1037" t="str">
            <v xml:space="preserve">  ADO80000069055191010000000000  0000 OK       0000</v>
          </cell>
          <cell r="C1037" t="str">
            <v>WS</v>
          </cell>
          <cell r="D1037" t="str">
            <v>MPNADOLPH</v>
          </cell>
        </row>
        <row r="1038">
          <cell r="A1038" t="str">
            <v>CNFPRP</v>
          </cell>
          <cell r="B1038" t="str">
            <v xml:space="preserve">  MES80000119050198010000000000  0000 OK       0000     07-D</v>
          </cell>
          <cell r="C1038" t="str">
            <v>WS</v>
          </cell>
          <cell r="D1038" t="str">
            <v>MPRDOUKAGA</v>
          </cell>
        </row>
        <row r="1039">
          <cell r="A1039" t="str">
            <v>CNFPRP</v>
          </cell>
          <cell r="B1039" t="str">
            <v xml:space="preserve">  NDS80000119059580010000000000  0000 OK       0000     52F01</v>
          </cell>
          <cell r="C1039" t="str">
            <v>WS</v>
          </cell>
          <cell r="D1039" t="str">
            <v>NDINGA</v>
          </cell>
        </row>
        <row r="1040">
          <cell r="A1040" t="str">
            <v>CNFPRP</v>
          </cell>
          <cell r="B1040" t="str">
            <v xml:space="preserve">  12380000509092405000000000000  0000 OK       0000     BUC320A</v>
          </cell>
          <cell r="C1040" t="str">
            <v>WS</v>
          </cell>
          <cell r="D1040" t="str">
            <v>NDONG</v>
          </cell>
        </row>
        <row r="1041">
          <cell r="A1041" t="str">
            <v>CNFPRP</v>
          </cell>
          <cell r="B1041" t="str">
            <v xml:space="preserve">  12380000509087190000000000000  0000 OK       0000     MG4</v>
          </cell>
          <cell r="C1041" t="str">
            <v>WS</v>
          </cell>
          <cell r="D1041" t="str">
            <v>NDONGA1</v>
          </cell>
        </row>
        <row r="1042">
          <cell r="A1042" t="str">
            <v>CNFPRP</v>
          </cell>
          <cell r="B1042" t="str">
            <v xml:space="preserve">  BEK80000509066199000000000000  0000 OK       0000     BUC160B</v>
          </cell>
          <cell r="C1042" t="str">
            <v>WS</v>
          </cell>
          <cell r="D1042" t="str">
            <v>NDONG02</v>
          </cell>
        </row>
        <row r="1043">
          <cell r="A1043" t="str">
            <v>CNFPRP</v>
          </cell>
          <cell r="B1043" t="str">
            <v xml:space="preserve">  12380000509078388000000000000  0000 OK       0000     BUC250E</v>
          </cell>
          <cell r="C1043" t="str">
            <v>WS</v>
          </cell>
          <cell r="D1043" t="str">
            <v>NDONG1</v>
          </cell>
        </row>
        <row r="1044">
          <cell r="A1044" t="str">
            <v>CNFPRP</v>
          </cell>
          <cell r="B1044" t="str">
            <v xml:space="preserve">  BIT80000509062462010000000000  0000 OK       0000     TZ2 140E</v>
          </cell>
          <cell r="C1044" t="str">
            <v>WS</v>
          </cell>
          <cell r="D1044" t="str">
            <v>NICOLAS</v>
          </cell>
        </row>
        <row r="1045">
          <cell r="A1045" t="str">
            <v>CNFPRP</v>
          </cell>
          <cell r="B1045" t="str">
            <v xml:space="preserve">  BOL80000509061524010000000000  0000 OK       0000     BUC200B</v>
          </cell>
          <cell r="C1045" t="str">
            <v>WS</v>
          </cell>
          <cell r="D1045" t="str">
            <v>OBAMEC1</v>
          </cell>
        </row>
        <row r="1046">
          <cell r="A1046" t="str">
            <v>CNFPRP</v>
          </cell>
          <cell r="B1046" t="str">
            <v xml:space="preserve">  BRE80000109059934010000000000  0000NOK       0000     B05F03</v>
          </cell>
          <cell r="C1046" t="str">
            <v>WS</v>
          </cell>
          <cell r="D1046" t="str">
            <v>OLIVIER</v>
          </cell>
        </row>
        <row r="1047">
          <cell r="A1047" t="str">
            <v>CNFPRP</v>
          </cell>
          <cell r="B1047" t="str">
            <v xml:space="preserve">  12380000509091888000000000000  0000 OK       0000     MG2</v>
          </cell>
          <cell r="C1047" t="str">
            <v>WS</v>
          </cell>
          <cell r="D1047" t="str">
            <v>OLLIVIER</v>
          </cell>
        </row>
        <row r="1048">
          <cell r="A1048" t="str">
            <v>CNFPRP</v>
          </cell>
          <cell r="B1048" t="str">
            <v xml:space="preserve">  PAP80000059058133010000000000  0000 OK       0000     CNT 1-A</v>
          </cell>
          <cell r="C1048" t="str">
            <v>WS</v>
          </cell>
          <cell r="D1048" t="str">
            <v>PAPIAU</v>
          </cell>
        </row>
        <row r="1049">
          <cell r="A1049" t="str">
            <v>CNFPRP</v>
          </cell>
          <cell r="B1049" t="str">
            <v xml:space="preserve">  PAP80000059057660010000000000  0000 OK       0000     HAUT 1</v>
          </cell>
          <cell r="C1049" t="str">
            <v>WS</v>
          </cell>
          <cell r="D1049" t="str">
            <v>PAPIAU1</v>
          </cell>
        </row>
        <row r="1050">
          <cell r="A1050" t="str">
            <v>CNFPRP</v>
          </cell>
          <cell r="B1050" t="str">
            <v xml:space="preserve">  PAP80000059057747010000000000  0000 OK       0000     M HAUT1</v>
          </cell>
          <cell r="C1050" t="str">
            <v>WS</v>
          </cell>
          <cell r="D1050" t="str">
            <v>PAPIAU2</v>
          </cell>
        </row>
        <row r="1051">
          <cell r="A1051" t="str">
            <v>CNFPRP</v>
          </cell>
          <cell r="B1051" t="str">
            <v xml:space="preserve">  IND80000109049354010000000000  0000NOK       0000     V06J02</v>
          </cell>
          <cell r="C1051" t="str">
            <v>WS</v>
          </cell>
          <cell r="D1051" t="str">
            <v>PERONY</v>
          </cell>
        </row>
        <row r="1052">
          <cell r="A1052" t="str">
            <v>CNFPRP</v>
          </cell>
          <cell r="B1052" t="str">
            <v xml:space="preserve">  XOT80000509060454010001000000  0000NRETURN   0000</v>
          </cell>
          <cell r="C1052" t="str">
            <v>WS</v>
          </cell>
          <cell r="D1052" t="str">
            <v>PHILIPPE4</v>
          </cell>
        </row>
        <row r="1053">
          <cell r="A1053" t="str">
            <v>CNFPRP</v>
          </cell>
          <cell r="B1053" t="str">
            <v xml:space="preserve">  BEK80000509064892000000000000  0000 OK       0000     BUP120D</v>
          </cell>
          <cell r="C1053" t="str">
            <v>WS</v>
          </cell>
          <cell r="D1053" t="str">
            <v>PIERRE</v>
          </cell>
        </row>
        <row r="1054">
          <cell r="A1054" t="str">
            <v>CNFPRP</v>
          </cell>
          <cell r="B1054" t="str">
            <v xml:space="preserve">  IND80000069048883010000000000  0000NOK       0000     B05F03</v>
          </cell>
          <cell r="C1054" t="str">
            <v>WS</v>
          </cell>
          <cell r="D1054" t="str">
            <v>PMIYIMOU2</v>
          </cell>
        </row>
        <row r="1055">
          <cell r="A1055" t="str">
            <v>CNFPRP</v>
          </cell>
          <cell r="B1055" t="str">
            <v xml:space="preserve">  IND80000029005565010000250297  0297 OK       0000</v>
          </cell>
          <cell r="C1055" t="str">
            <v>WS</v>
          </cell>
          <cell r="D1055" t="str">
            <v>PSRS1</v>
          </cell>
        </row>
        <row r="1056">
          <cell r="A1056" t="str">
            <v>CNFPRP</v>
          </cell>
          <cell r="B1056" t="str">
            <v xml:space="preserve">  IND80000059011773010000150997  0997 OK       0000     V06D10</v>
          </cell>
          <cell r="C1056" t="str">
            <v>WS</v>
          </cell>
          <cell r="D1056" t="str">
            <v>PSRS2</v>
          </cell>
        </row>
        <row r="1057">
          <cell r="A1057" t="str">
            <v>CNFPRP</v>
          </cell>
          <cell r="B1057" t="str">
            <v xml:space="preserve">  IND80000869040254010000000000  0000 OK       0000</v>
          </cell>
          <cell r="C1057" t="str">
            <v>WS</v>
          </cell>
          <cell r="D1057" t="str">
            <v>PVN01</v>
          </cell>
        </row>
        <row r="1058">
          <cell r="A1058" t="str">
            <v>CNFPRP</v>
          </cell>
          <cell r="B1058" t="str">
            <v xml:space="preserve">  12380000509089964000000000000  0000 OK       0000     PLT1/MG3</v>
          </cell>
          <cell r="C1058" t="str">
            <v>WS</v>
          </cell>
          <cell r="D1058" t="str">
            <v>QPADEV00BF</v>
          </cell>
        </row>
        <row r="1059">
          <cell r="A1059" t="str">
            <v>CNFPRP</v>
          </cell>
          <cell r="B1059" t="str">
            <v xml:space="preserve">  12380000509090072000000000000  0000 OK       0000     BUC320D</v>
          </cell>
          <cell r="C1059" t="str">
            <v>WS</v>
          </cell>
          <cell r="D1059" t="str">
            <v>QPADEV00BG</v>
          </cell>
        </row>
        <row r="1060">
          <cell r="A1060" t="str">
            <v>CNFPRP</v>
          </cell>
          <cell r="B1060" t="str">
            <v xml:space="preserve">  12380000609090194000000000000  0000 OK       0000</v>
          </cell>
          <cell r="C1060" t="str">
            <v>WS</v>
          </cell>
          <cell r="D1060" t="str">
            <v>QPADEV00BH</v>
          </cell>
        </row>
        <row r="1061">
          <cell r="A1061" t="str">
            <v>CNFPRP</v>
          </cell>
          <cell r="B1061" t="str">
            <v xml:space="preserve">  12380000509090215000000000000  0000 OK       0000     T200A</v>
          </cell>
          <cell r="C1061" t="str">
            <v>WS</v>
          </cell>
          <cell r="D1061" t="str">
            <v>QPADEV00BJ</v>
          </cell>
        </row>
        <row r="1062">
          <cell r="A1062" t="str">
            <v>CNFPRP</v>
          </cell>
          <cell r="B1062" t="str">
            <v xml:space="preserve">  12380000509090584000000000000  0000NOK       0000     T190C</v>
          </cell>
          <cell r="C1062" t="str">
            <v>WS</v>
          </cell>
          <cell r="D1062" t="str">
            <v>QPADEV00BN</v>
          </cell>
        </row>
        <row r="1063">
          <cell r="A1063" t="str">
            <v>CNFPRP</v>
          </cell>
          <cell r="B1063" t="str">
            <v xml:space="preserve">  12380000509090623000000000000  0000 OK       0000     VITRINE</v>
          </cell>
          <cell r="C1063" t="str">
            <v>WS</v>
          </cell>
          <cell r="D1063" t="str">
            <v>QPADEV00BQ</v>
          </cell>
        </row>
        <row r="1064">
          <cell r="A1064" t="str">
            <v>CNFPRP</v>
          </cell>
          <cell r="B1064" t="str">
            <v xml:space="preserve">  12380000509090950000000000000  0000 OK       0000</v>
          </cell>
          <cell r="C1064" t="str">
            <v>WS</v>
          </cell>
          <cell r="D1064" t="str">
            <v>QPADEV00BR</v>
          </cell>
        </row>
        <row r="1065">
          <cell r="A1065" t="str">
            <v>CNFPRP</v>
          </cell>
          <cell r="B1065" t="str">
            <v xml:space="preserve">  12380000229090303010000000000  0000 OK       0000     MG4L6</v>
          </cell>
          <cell r="C1065" t="str">
            <v>WS</v>
          </cell>
          <cell r="D1065" t="str">
            <v>QPADEV00BS</v>
          </cell>
        </row>
        <row r="1066">
          <cell r="A1066" t="str">
            <v>CNFPRP</v>
          </cell>
          <cell r="B1066" t="str">
            <v xml:space="preserve">  12380000509090253000000000000  0000 OK       0000     MG4L6</v>
          </cell>
          <cell r="C1066" t="str">
            <v>WS</v>
          </cell>
          <cell r="D1066" t="str">
            <v>QPADEV00BW</v>
          </cell>
        </row>
        <row r="1067">
          <cell r="A1067" t="str">
            <v>CNFPRP</v>
          </cell>
          <cell r="B1067" t="str">
            <v xml:space="preserve">  12380000229090511010000000000  0000 OK       0000</v>
          </cell>
          <cell r="C1067" t="str">
            <v>WS</v>
          </cell>
          <cell r="D1067" t="str">
            <v>QPADEV00BZ</v>
          </cell>
        </row>
        <row r="1068">
          <cell r="A1068" t="str">
            <v>CNFPRP</v>
          </cell>
          <cell r="B1068" t="str">
            <v xml:space="preserve">  12380000509089967000000000000  0000 OK       0000     MG4</v>
          </cell>
          <cell r="C1068" t="str">
            <v>WS</v>
          </cell>
          <cell r="D1068" t="str">
            <v>QPADEV00B1</v>
          </cell>
        </row>
        <row r="1069">
          <cell r="A1069" t="str">
            <v>CNFPRP</v>
          </cell>
          <cell r="B1069" t="str">
            <v xml:space="preserve">  12380000509089999000000000000  0000 OK       0000     MG4L6</v>
          </cell>
          <cell r="C1069" t="str">
            <v>WS</v>
          </cell>
          <cell r="D1069" t="str">
            <v>QPADEV00B2</v>
          </cell>
        </row>
        <row r="1070">
          <cell r="A1070" t="str">
            <v>CNFPRP</v>
          </cell>
          <cell r="B1070" t="str">
            <v xml:space="preserve">  12380000509090244000000000000  0000 OK       0000     BUC220B</v>
          </cell>
          <cell r="C1070" t="str">
            <v>WS</v>
          </cell>
          <cell r="D1070" t="str">
            <v>QPADEV00B5</v>
          </cell>
        </row>
        <row r="1071">
          <cell r="A1071" t="str">
            <v>CNFPRP</v>
          </cell>
          <cell r="B1071" t="str">
            <v xml:space="preserve">  12380000509090220000000000000  0000 OK       0000     MG4L6</v>
          </cell>
          <cell r="C1071" t="str">
            <v>WS</v>
          </cell>
          <cell r="D1071" t="str">
            <v>QPADEV00B9</v>
          </cell>
        </row>
        <row r="1072">
          <cell r="A1072" t="str">
            <v>CNFPRP</v>
          </cell>
          <cell r="B1072" t="str">
            <v xml:space="preserve">  12380000509091188000000000000  0000 OK       0000     T160D</v>
          </cell>
          <cell r="C1072" t="str">
            <v>WS</v>
          </cell>
          <cell r="D1072" t="str">
            <v>QPADEV00CB</v>
          </cell>
        </row>
        <row r="1073">
          <cell r="A1073" t="str">
            <v>CNFPRP</v>
          </cell>
          <cell r="B1073" t="str">
            <v xml:space="preserve">  12380000509091316000000000000  0000 OK       0000     BUC240E</v>
          </cell>
          <cell r="C1073" t="str">
            <v>WS</v>
          </cell>
          <cell r="D1073" t="str">
            <v>QPADEV00CD</v>
          </cell>
        </row>
        <row r="1074">
          <cell r="A1074" t="str">
            <v>CNFPRP</v>
          </cell>
          <cell r="B1074" t="str">
            <v xml:space="preserve">  12380000509090648000000000000  0000 OK       0000     A110B</v>
          </cell>
          <cell r="C1074" t="str">
            <v>WS</v>
          </cell>
          <cell r="D1074" t="str">
            <v>QPADEV00CF</v>
          </cell>
        </row>
        <row r="1075">
          <cell r="A1075" t="str">
            <v>CNFPRP</v>
          </cell>
          <cell r="B1075" t="str">
            <v xml:space="preserve">  12380000509091749000000000000  0000NOK       0000</v>
          </cell>
          <cell r="C1075" t="str">
            <v>WS</v>
          </cell>
          <cell r="D1075" t="str">
            <v>QPADEV00CM</v>
          </cell>
        </row>
        <row r="1076">
          <cell r="A1076" t="str">
            <v>CNFPRP</v>
          </cell>
          <cell r="B1076" t="str">
            <v xml:space="preserve">  12380000509091952000000000000  0000 OK       0000     BUC270C</v>
          </cell>
          <cell r="C1076" t="str">
            <v>WS</v>
          </cell>
          <cell r="D1076" t="str">
            <v>QPADEV00CN</v>
          </cell>
        </row>
        <row r="1077">
          <cell r="A1077" t="str">
            <v>CNFPRP</v>
          </cell>
          <cell r="B1077" t="str">
            <v xml:space="preserve">  12380000509091380000000000000  0000NOK       0000</v>
          </cell>
          <cell r="C1077" t="str">
            <v>WS</v>
          </cell>
          <cell r="D1077" t="str">
            <v>QPADEV00CP</v>
          </cell>
        </row>
        <row r="1078">
          <cell r="A1078" t="str">
            <v>CNFPRP</v>
          </cell>
          <cell r="B1078" t="str">
            <v xml:space="preserve">  12380000609091233000000000000  0000 OK       0000</v>
          </cell>
          <cell r="C1078" t="str">
            <v>WS</v>
          </cell>
          <cell r="D1078" t="str">
            <v>QPADEV00CQ</v>
          </cell>
        </row>
        <row r="1079">
          <cell r="A1079" t="str">
            <v>CNFPRP</v>
          </cell>
          <cell r="B1079" t="str">
            <v xml:space="preserve">  12380000509091802000000000000  0000 OK       0000     BUC310A</v>
          </cell>
          <cell r="C1079" t="str">
            <v>WS</v>
          </cell>
          <cell r="D1079" t="str">
            <v>QPADEV00CR</v>
          </cell>
        </row>
        <row r="1080">
          <cell r="A1080" t="str">
            <v>CNFPRP</v>
          </cell>
          <cell r="B1080" t="str">
            <v xml:space="preserve">  12380000509091364000000000000  0000 OK       0000     BUC330A</v>
          </cell>
          <cell r="C1080" t="str">
            <v>WS</v>
          </cell>
          <cell r="D1080" t="str">
            <v>QPADEV00CS</v>
          </cell>
        </row>
        <row r="1081">
          <cell r="A1081" t="str">
            <v>CNFPRP</v>
          </cell>
          <cell r="B1081" t="str">
            <v xml:space="preserve">  12380000509091091000000000000  0000 OK       0000     BUC310D</v>
          </cell>
          <cell r="C1081" t="str">
            <v>WS</v>
          </cell>
          <cell r="D1081" t="str">
            <v>QPADEV00CT</v>
          </cell>
        </row>
        <row r="1082">
          <cell r="A1082" t="str">
            <v>CNFPRP</v>
          </cell>
          <cell r="B1082" t="str">
            <v xml:space="preserve">  12380000509091372000000000000  0000 OK       0000</v>
          </cell>
          <cell r="C1082" t="str">
            <v>WS</v>
          </cell>
          <cell r="D1082" t="str">
            <v>QPADEV00CV</v>
          </cell>
        </row>
        <row r="1083">
          <cell r="A1083" t="str">
            <v>CNFPRP</v>
          </cell>
          <cell r="B1083" t="str">
            <v xml:space="preserve">  12380000509090349000000000000  0000 OK       0000</v>
          </cell>
          <cell r="C1083" t="str">
            <v>WS</v>
          </cell>
          <cell r="D1083" t="str">
            <v>QPADEV00C0</v>
          </cell>
        </row>
        <row r="1084">
          <cell r="A1084" t="str">
            <v>CNFPRP</v>
          </cell>
          <cell r="B1084" t="str">
            <v xml:space="preserve">  12380000509090613000000000000  0000 OK       0000     MG4L3</v>
          </cell>
          <cell r="C1084" t="str">
            <v>WS</v>
          </cell>
          <cell r="D1084" t="str">
            <v>QPADEV00C1</v>
          </cell>
        </row>
        <row r="1085">
          <cell r="A1085" t="str">
            <v>CNFPRP</v>
          </cell>
          <cell r="B1085" t="str">
            <v xml:space="preserve">  12380000509090752000000000000  0000 OK       0000     MG4L6</v>
          </cell>
          <cell r="C1085" t="str">
            <v>WS</v>
          </cell>
          <cell r="D1085" t="str">
            <v>QPADEV00C2</v>
          </cell>
        </row>
        <row r="1086">
          <cell r="A1086" t="str">
            <v>CNFPRP</v>
          </cell>
          <cell r="B1086" t="str">
            <v xml:space="preserve">  12380000509090571000000000000  0000 OK       0000     BUC280A</v>
          </cell>
          <cell r="C1086" t="str">
            <v>WS</v>
          </cell>
          <cell r="D1086" t="str">
            <v>QPADEV00C3</v>
          </cell>
        </row>
        <row r="1087">
          <cell r="A1087" t="str">
            <v>CNFPRP</v>
          </cell>
          <cell r="B1087" t="str">
            <v xml:space="preserve">  12380000219090835010000000000  0000 OK       0000</v>
          </cell>
          <cell r="C1087" t="str">
            <v>WS</v>
          </cell>
          <cell r="D1087" t="str">
            <v>QPADEV00C4</v>
          </cell>
        </row>
        <row r="1088">
          <cell r="A1088" t="str">
            <v>CNFPRP</v>
          </cell>
          <cell r="B1088" t="str">
            <v xml:space="preserve">  12380000509090604000000000000  0000 OK       0000     BUC210B</v>
          </cell>
          <cell r="C1088" t="str">
            <v>WS</v>
          </cell>
          <cell r="D1088" t="str">
            <v>QPADEV00C6</v>
          </cell>
        </row>
        <row r="1089">
          <cell r="A1089" t="str">
            <v>CNFPRP</v>
          </cell>
          <cell r="B1089" t="str">
            <v xml:space="preserve">  12380000509090423000000000000  0000 OK       0000</v>
          </cell>
          <cell r="C1089" t="str">
            <v>WS</v>
          </cell>
          <cell r="D1089" t="str">
            <v>QPADEV00C7</v>
          </cell>
        </row>
        <row r="1090">
          <cell r="A1090" t="str">
            <v>CNFPRP</v>
          </cell>
          <cell r="B1090" t="str">
            <v xml:space="preserve">  12380000509090592000000000000  0000 OK       0000     MG4L6</v>
          </cell>
          <cell r="C1090" t="str">
            <v>WS</v>
          </cell>
          <cell r="D1090" t="str">
            <v>QPADEV00C8</v>
          </cell>
        </row>
        <row r="1091">
          <cell r="A1091" t="str">
            <v>CNFPRP</v>
          </cell>
          <cell r="B1091" t="str">
            <v xml:space="preserve">  12380000509091229000000000000  0000 OK       0000     MG2</v>
          </cell>
          <cell r="C1091" t="str">
            <v>WS</v>
          </cell>
          <cell r="D1091" t="str">
            <v>QPADEV00C9</v>
          </cell>
        </row>
        <row r="1092">
          <cell r="A1092" t="str">
            <v>CNFPRP</v>
          </cell>
          <cell r="B1092" t="str">
            <v xml:space="preserve">  12380000509092414000000000000  0000NOK       0000     R120D</v>
          </cell>
          <cell r="C1092" t="str">
            <v>WS</v>
          </cell>
          <cell r="D1092" t="str">
            <v>QPADEV00DB</v>
          </cell>
        </row>
        <row r="1093">
          <cell r="A1093" t="str">
            <v>CNFPRP</v>
          </cell>
          <cell r="B1093" t="str">
            <v xml:space="preserve">  12380000509091803000000000000  0000 OK       0000     R100C</v>
          </cell>
          <cell r="C1093" t="str">
            <v>WS</v>
          </cell>
          <cell r="D1093" t="str">
            <v>QPADEV00DC</v>
          </cell>
        </row>
        <row r="1094">
          <cell r="A1094" t="str">
            <v>CNFPRP</v>
          </cell>
          <cell r="B1094" t="str">
            <v xml:space="preserve">  12380000509091979000000000000  0000 OK       0000     BUC290D</v>
          </cell>
          <cell r="C1094" t="str">
            <v>WS</v>
          </cell>
          <cell r="D1094" t="str">
            <v>QPADEV00DF</v>
          </cell>
        </row>
        <row r="1095">
          <cell r="A1095" t="str">
            <v>CNFPRP</v>
          </cell>
          <cell r="B1095" t="str">
            <v xml:space="preserve">  12380000509091528000000000000  0000 OK       0000     A100C</v>
          </cell>
          <cell r="C1095" t="str">
            <v>WS</v>
          </cell>
          <cell r="D1095" t="str">
            <v>QPADEV00DG</v>
          </cell>
        </row>
        <row r="1096">
          <cell r="A1096" t="str">
            <v>CNFPRP</v>
          </cell>
          <cell r="B1096" t="str">
            <v xml:space="preserve">  12380000509091851000000000000  0000NOK       0000     A100D</v>
          </cell>
          <cell r="C1096" t="str">
            <v>WS</v>
          </cell>
          <cell r="D1096" t="str">
            <v>QPADEV00DH</v>
          </cell>
        </row>
        <row r="1097">
          <cell r="A1097" t="str">
            <v>CNFPRP</v>
          </cell>
          <cell r="B1097" t="str">
            <v xml:space="preserve">  12380000509092040000000000000  0000 OK       0000     VITRINE 2</v>
          </cell>
          <cell r="C1097" t="str">
            <v>WS</v>
          </cell>
          <cell r="D1097" t="str">
            <v>QPADEV00DK</v>
          </cell>
        </row>
        <row r="1098">
          <cell r="A1098" t="str">
            <v>CNFPRP</v>
          </cell>
          <cell r="B1098" t="str">
            <v xml:space="preserve">  12380000509091653000000000000  0000 OK       0000     MG4</v>
          </cell>
          <cell r="C1098" t="str">
            <v>WS</v>
          </cell>
          <cell r="D1098" t="str">
            <v>QPADEV00DL</v>
          </cell>
        </row>
        <row r="1099">
          <cell r="A1099" t="str">
            <v>CNFPRP</v>
          </cell>
          <cell r="B1099" t="str">
            <v xml:space="preserve">  12380000509092401000000000000  0000 OK       0000     TZ2 130D</v>
          </cell>
          <cell r="C1099" t="str">
            <v>WS</v>
          </cell>
          <cell r="D1099" t="str">
            <v>QPADEV00DV</v>
          </cell>
        </row>
        <row r="1100">
          <cell r="A1100" t="str">
            <v>CNFPRP</v>
          </cell>
          <cell r="B1100" t="str">
            <v xml:space="preserve">  12380000509092024000000000000  0000 OK       0000     MG2</v>
          </cell>
          <cell r="C1100" t="str">
            <v>WS</v>
          </cell>
          <cell r="D1100" t="str">
            <v>QPADEV00DZ</v>
          </cell>
        </row>
        <row r="1101">
          <cell r="A1101" t="str">
            <v>CNFPRP</v>
          </cell>
          <cell r="B1101" t="str">
            <v xml:space="preserve">  12380000509091290000000000000  0000 OK       0000     BUC100B</v>
          </cell>
          <cell r="C1101" t="str">
            <v>WS</v>
          </cell>
          <cell r="D1101" t="str">
            <v>QPADEV00D0</v>
          </cell>
        </row>
        <row r="1102">
          <cell r="A1102" t="str">
            <v>CNFPRP</v>
          </cell>
          <cell r="B1102" t="str">
            <v xml:space="preserve">  12380000509091481000000000000  0000 OK       0000     A120D</v>
          </cell>
          <cell r="C1102" t="str">
            <v>WS</v>
          </cell>
          <cell r="D1102" t="str">
            <v>QPADEV00D1</v>
          </cell>
        </row>
        <row r="1103">
          <cell r="A1103" t="str">
            <v>CNFPRP</v>
          </cell>
          <cell r="B1103" t="str">
            <v xml:space="preserve">  12380000509092168000000000000  0000 OK       0000     MG2</v>
          </cell>
          <cell r="C1103" t="str">
            <v>WS</v>
          </cell>
          <cell r="D1103" t="str">
            <v>QPADEV00D2</v>
          </cell>
        </row>
        <row r="1104">
          <cell r="A1104" t="str">
            <v>CNFPRP</v>
          </cell>
          <cell r="B1104" t="str">
            <v xml:space="preserve">  12380000509091424000000000000  0000 OK       0000     MG2</v>
          </cell>
          <cell r="C1104" t="str">
            <v>WS</v>
          </cell>
          <cell r="D1104" t="str">
            <v>QPADEV00D3</v>
          </cell>
        </row>
        <row r="1105">
          <cell r="A1105" t="str">
            <v>CNFPRP</v>
          </cell>
          <cell r="B1105" t="str">
            <v xml:space="preserve">  12380000509091455000000000000  0000 OK       0000     BUC280E</v>
          </cell>
          <cell r="C1105" t="str">
            <v>WS</v>
          </cell>
          <cell r="D1105" t="str">
            <v>QPADEV00D4</v>
          </cell>
        </row>
        <row r="1106">
          <cell r="A1106" t="str">
            <v>CNFPRP</v>
          </cell>
          <cell r="B1106" t="str">
            <v xml:space="preserve">  12380000229091435010000000000  0000 OK       0000</v>
          </cell>
          <cell r="C1106" t="str">
            <v>WS</v>
          </cell>
          <cell r="D1106" t="str">
            <v>QPADEV00D7</v>
          </cell>
        </row>
        <row r="1107">
          <cell r="A1107" t="str">
            <v>CNFPRP</v>
          </cell>
          <cell r="B1107" t="str">
            <v xml:space="preserve">  12380000509091895000000000000  0000 OK       0000     BUC140D</v>
          </cell>
          <cell r="C1107" t="str">
            <v>WS</v>
          </cell>
          <cell r="D1107" t="str">
            <v>QPADEV00D8</v>
          </cell>
        </row>
        <row r="1108">
          <cell r="A1108" t="str">
            <v>CNFPRP</v>
          </cell>
          <cell r="B1108" t="str">
            <v xml:space="preserve">  12380000509092332000000000000  0000 OK       0000     MG2</v>
          </cell>
          <cell r="C1108" t="str">
            <v>WS</v>
          </cell>
          <cell r="D1108" t="str">
            <v>QPADEV00FC</v>
          </cell>
        </row>
        <row r="1109">
          <cell r="A1109" t="str">
            <v>CNFPRP</v>
          </cell>
          <cell r="B1109" t="str">
            <v xml:space="preserve">  12380000509092416000000000000  0000 OK       0000     MG4</v>
          </cell>
          <cell r="C1109" t="str">
            <v>WS</v>
          </cell>
          <cell r="D1109" t="str">
            <v>QPADEV00FD</v>
          </cell>
        </row>
        <row r="1110">
          <cell r="A1110" t="str">
            <v>CNFPRP</v>
          </cell>
          <cell r="B1110" t="str">
            <v xml:space="preserve">  12380000509092115000000000000  0000 OK       0000     MG2</v>
          </cell>
          <cell r="C1110" t="str">
            <v>WS</v>
          </cell>
          <cell r="D1110" t="str">
            <v>QPADEV00FF</v>
          </cell>
        </row>
        <row r="1111">
          <cell r="A1111" t="str">
            <v>CNFPRP</v>
          </cell>
          <cell r="B1111" t="str">
            <v xml:space="preserve">  12380000509092209000000000000  0000 OK       0000     BUC100B</v>
          </cell>
          <cell r="C1111" t="str">
            <v>WS</v>
          </cell>
          <cell r="D1111" t="str">
            <v>QPADEV00FH</v>
          </cell>
        </row>
        <row r="1112">
          <cell r="A1112" t="str">
            <v>CNFPRP</v>
          </cell>
          <cell r="B1112" t="str">
            <v xml:space="preserve">  12380000229092126010000000000  0000 OK       0000     VITRINE 2</v>
          </cell>
          <cell r="C1112" t="str">
            <v>WS</v>
          </cell>
          <cell r="D1112" t="str">
            <v>QPADEV00FJ</v>
          </cell>
        </row>
        <row r="1113">
          <cell r="A1113" t="str">
            <v>CNFPRP</v>
          </cell>
          <cell r="B1113" t="str">
            <v xml:space="preserve">  12380000509092193000000000000  0000 OK       0000</v>
          </cell>
          <cell r="C1113" t="str">
            <v>WS</v>
          </cell>
          <cell r="D1113" t="str">
            <v>QPADEV00FP</v>
          </cell>
        </row>
        <row r="1114">
          <cell r="A1114" t="str">
            <v>CNFPRP</v>
          </cell>
          <cell r="B1114" t="str">
            <v xml:space="preserve">  12380000509092199000000000000  0000 OK       0000     BUP120A</v>
          </cell>
          <cell r="C1114" t="str">
            <v>WS</v>
          </cell>
          <cell r="D1114" t="str">
            <v>QPADEV00FR</v>
          </cell>
        </row>
        <row r="1115">
          <cell r="A1115" t="str">
            <v>CNFPRP</v>
          </cell>
          <cell r="B1115" t="str">
            <v xml:space="preserve">  12380000509092331000000000000  0000 OK       0000     MG2</v>
          </cell>
          <cell r="C1115" t="str">
            <v>WS</v>
          </cell>
          <cell r="D1115" t="str">
            <v>QPADEV00FS</v>
          </cell>
        </row>
        <row r="1116">
          <cell r="A1116" t="str">
            <v>CNFPRP</v>
          </cell>
          <cell r="B1116" t="str">
            <v xml:space="preserve">  12380000509092281000000000000  0000NOK       0000     BUC350C</v>
          </cell>
          <cell r="C1116" t="str">
            <v>WS</v>
          </cell>
          <cell r="D1116" t="str">
            <v>QPADEV00FZ</v>
          </cell>
        </row>
        <row r="1117">
          <cell r="A1117" t="str">
            <v>CNFPRP</v>
          </cell>
          <cell r="B1117" t="str">
            <v xml:space="preserve">  12380000509092389000000000000  0000 OK       0000     BUP120D</v>
          </cell>
          <cell r="C1117" t="str">
            <v>WS</v>
          </cell>
          <cell r="D1117" t="str">
            <v>QPADEV00F0</v>
          </cell>
        </row>
        <row r="1118">
          <cell r="A1118" t="str">
            <v>CNFPRP</v>
          </cell>
          <cell r="B1118" t="str">
            <v xml:space="preserve">  12380000509091948000000000000  0000 OK       0000</v>
          </cell>
          <cell r="C1118" t="str">
            <v>WS</v>
          </cell>
          <cell r="D1118" t="str">
            <v>QPADEV00F1</v>
          </cell>
        </row>
        <row r="1119">
          <cell r="A1119" t="str">
            <v>CNFPRP</v>
          </cell>
          <cell r="B1119" t="str">
            <v xml:space="preserve">  12380000509092128000000000000  0000 OK       0000     DT 120D</v>
          </cell>
          <cell r="C1119" t="str">
            <v>WS</v>
          </cell>
          <cell r="D1119" t="str">
            <v>QPADEV00F2</v>
          </cell>
        </row>
        <row r="1120">
          <cell r="A1120" t="str">
            <v>CNFPRP</v>
          </cell>
          <cell r="B1120" t="str">
            <v xml:space="preserve">  12380000509092035000000000000  0000 OK       0000     MG2</v>
          </cell>
          <cell r="C1120" t="str">
            <v>WS</v>
          </cell>
          <cell r="D1120" t="str">
            <v>QPADEV00F3</v>
          </cell>
        </row>
        <row r="1121">
          <cell r="A1121" t="str">
            <v>CNFPRP</v>
          </cell>
          <cell r="B1121" t="str">
            <v xml:space="preserve">  12380000509091970000000000000  0000 OK       0000     T190A</v>
          </cell>
          <cell r="C1121" t="str">
            <v>WS</v>
          </cell>
          <cell r="D1121" t="str">
            <v>QPADEV00F4</v>
          </cell>
        </row>
        <row r="1122">
          <cell r="A1122" t="str">
            <v>CNFPRP</v>
          </cell>
          <cell r="B1122" t="str">
            <v xml:space="preserve">  12380000219091960010000000000  0000 OK       0000</v>
          </cell>
          <cell r="C1122" t="str">
            <v>WS</v>
          </cell>
          <cell r="D1122" t="str">
            <v>QPADEV00F5</v>
          </cell>
        </row>
        <row r="1123">
          <cell r="A1123" t="str">
            <v>CNFPRP</v>
          </cell>
          <cell r="B1123" t="str">
            <v xml:space="preserve">  12380000509091985000000000000  0000 OK       0000     R120B</v>
          </cell>
          <cell r="C1123" t="str">
            <v>WS</v>
          </cell>
          <cell r="D1123" t="str">
            <v>QPADEV00F6</v>
          </cell>
        </row>
        <row r="1124">
          <cell r="A1124" t="str">
            <v>CNFPRP</v>
          </cell>
          <cell r="B1124" t="str">
            <v xml:space="preserve">  12380000229092407010000000000  0000 OK       0000</v>
          </cell>
          <cell r="C1124" t="str">
            <v>WS</v>
          </cell>
          <cell r="D1124" t="str">
            <v>QPADEV00F9</v>
          </cell>
        </row>
        <row r="1125">
          <cell r="A1125" t="str">
            <v>CNFPRP</v>
          </cell>
          <cell r="B1125" t="str">
            <v xml:space="preserve">  12380000509092278000000000000  0000 OK       0000     T190A</v>
          </cell>
          <cell r="C1125" t="str">
            <v>WS</v>
          </cell>
          <cell r="D1125" t="str">
            <v>QPADEV00G0</v>
          </cell>
        </row>
        <row r="1126">
          <cell r="A1126" t="str">
            <v>CNFPRP</v>
          </cell>
          <cell r="B1126" t="str">
            <v xml:space="preserve">  12380000509092410000000000000  0000 OK       0000     BUC200A</v>
          </cell>
          <cell r="C1126" t="str">
            <v>WS</v>
          </cell>
          <cell r="D1126" t="str">
            <v>QPADEV00G1</v>
          </cell>
        </row>
        <row r="1127">
          <cell r="A1127" t="str">
            <v>CNFPRP</v>
          </cell>
          <cell r="B1127" t="str">
            <v xml:space="preserve">  12380000509092262000000000000  0000 OK       0000     BUC320A</v>
          </cell>
          <cell r="C1127" t="str">
            <v>WS</v>
          </cell>
          <cell r="D1127" t="str">
            <v>QPADEV00G2</v>
          </cell>
        </row>
        <row r="1128">
          <cell r="A1128" t="str">
            <v>CNFPRP</v>
          </cell>
          <cell r="B1128" t="str">
            <v xml:space="preserve">  12380000509092319000000000000  0000 OK       0000     BUC320E</v>
          </cell>
          <cell r="C1128" t="str">
            <v>WS</v>
          </cell>
          <cell r="D1128" t="str">
            <v>QPADEV00G3</v>
          </cell>
        </row>
        <row r="1129">
          <cell r="A1129" t="str">
            <v>CNFPRP</v>
          </cell>
          <cell r="B1129" t="str">
            <v xml:space="preserve">  12380000509092267000000000000  0000 OK       0000     BUC280A</v>
          </cell>
          <cell r="C1129" t="str">
            <v>WS</v>
          </cell>
          <cell r="D1129" t="str">
            <v>QPADEV00G4</v>
          </cell>
        </row>
        <row r="1130">
          <cell r="A1130" t="str">
            <v>CNFPRP</v>
          </cell>
          <cell r="B1130" t="str">
            <v xml:space="preserve">  12380000509092384000000000000  0000NOK       0000     MG2</v>
          </cell>
          <cell r="C1130" t="str">
            <v>WS</v>
          </cell>
          <cell r="D1130" t="str">
            <v>QPADEV00G5</v>
          </cell>
        </row>
        <row r="1131">
          <cell r="A1131" t="str">
            <v>CNFPRP</v>
          </cell>
          <cell r="B1131" t="str">
            <v xml:space="preserve">  12380000509092415000000000000  0000 OK       0000     T100F</v>
          </cell>
          <cell r="C1131" t="str">
            <v>WS</v>
          </cell>
          <cell r="D1131" t="str">
            <v>QPADEV00G6</v>
          </cell>
        </row>
        <row r="1132">
          <cell r="A1132" t="str">
            <v>CNFPRP</v>
          </cell>
          <cell r="B1132" t="str">
            <v xml:space="preserve">  12380000609083365000000000000  0000 OK       0000</v>
          </cell>
          <cell r="C1132" t="str">
            <v>WS</v>
          </cell>
          <cell r="D1132" t="str">
            <v>QPADEV000B</v>
          </cell>
        </row>
        <row r="1133">
          <cell r="A1133" t="str">
            <v>CNFPRP</v>
          </cell>
          <cell r="B1133" t="str">
            <v xml:space="preserve">  12380000609083431000000000000  0000 OK       0000</v>
          </cell>
          <cell r="C1133" t="str">
            <v>WS</v>
          </cell>
          <cell r="D1133" t="str">
            <v>QPADEV000C</v>
          </cell>
        </row>
        <row r="1134">
          <cell r="A1134" t="str">
            <v>CNFPRP</v>
          </cell>
          <cell r="B1134" t="str">
            <v xml:space="preserve">  12380000609083261000000000000  0000 OK       0000</v>
          </cell>
          <cell r="C1134" t="str">
            <v>WS</v>
          </cell>
          <cell r="D1134" t="str">
            <v>QPADEV000D</v>
          </cell>
        </row>
        <row r="1135">
          <cell r="A1135" t="str">
            <v>CNFPRP</v>
          </cell>
          <cell r="B1135" t="str">
            <v xml:space="preserve">  KJL80000609083284000000000000  0000 OK       0000</v>
          </cell>
          <cell r="C1135" t="str">
            <v>WS</v>
          </cell>
          <cell r="D1135" t="str">
            <v>QPADEV000F</v>
          </cell>
        </row>
        <row r="1136">
          <cell r="A1136" t="str">
            <v>CNFPRP</v>
          </cell>
          <cell r="B1136" t="str">
            <v xml:space="preserve">  12380000609081397000000000000  0000 OK       0000</v>
          </cell>
          <cell r="C1136" t="str">
            <v>WS</v>
          </cell>
          <cell r="D1136" t="str">
            <v>QPADEV000G</v>
          </cell>
        </row>
        <row r="1137">
          <cell r="A1137" t="str">
            <v>CNFPRP</v>
          </cell>
          <cell r="B1137" t="str">
            <v xml:space="preserve">  BIT80000509067969000000000000  0000 OK       0000     S STK INFO</v>
          </cell>
          <cell r="C1137" t="str">
            <v>WS</v>
          </cell>
          <cell r="D1137" t="str">
            <v>QPADEV000H</v>
          </cell>
        </row>
        <row r="1138">
          <cell r="A1138" t="str">
            <v>CNFPRP</v>
          </cell>
          <cell r="B1138" t="str">
            <v xml:space="preserve">  12380000509083334000000000000  0000 OK       0000     MG4</v>
          </cell>
          <cell r="C1138" t="str">
            <v>WS</v>
          </cell>
          <cell r="D1138" t="str">
            <v>QPADEV000J</v>
          </cell>
        </row>
        <row r="1139">
          <cell r="A1139" t="str">
            <v>CNFPRP</v>
          </cell>
          <cell r="B1139" t="str">
            <v xml:space="preserve">  BIT80000509067933000000000000  0000NRETURN   0000</v>
          </cell>
          <cell r="C1139" t="str">
            <v>WS</v>
          </cell>
          <cell r="D1139" t="str">
            <v>QPADEV000K</v>
          </cell>
        </row>
        <row r="1140">
          <cell r="A1140" t="str">
            <v>CNFPRP</v>
          </cell>
          <cell r="B1140" t="str">
            <v xml:space="preserve">  12380000509081211000000000000  0000 OK       0000     MG4</v>
          </cell>
          <cell r="C1140" t="str">
            <v>WS</v>
          </cell>
          <cell r="D1140" t="str">
            <v>QPADEV000L</v>
          </cell>
        </row>
        <row r="1141">
          <cell r="A1141" t="str">
            <v>CNFPRP</v>
          </cell>
          <cell r="B1141" t="str">
            <v xml:space="preserve">  12380000509077954000000000000  0000 OK       0000</v>
          </cell>
          <cell r="C1141" t="str">
            <v>WS</v>
          </cell>
          <cell r="D1141" t="str">
            <v>QPADEV000M</v>
          </cell>
        </row>
        <row r="1142">
          <cell r="A1142" t="str">
            <v>CNFPRP</v>
          </cell>
          <cell r="B1142" t="str">
            <v xml:space="preserve">  12380000509081699000000000000  0000 OK       0000     MG4</v>
          </cell>
          <cell r="C1142" t="str">
            <v>WS</v>
          </cell>
          <cell r="D1142" t="str">
            <v>QPADEV000N</v>
          </cell>
        </row>
        <row r="1143">
          <cell r="A1143" t="str">
            <v>CNFPRP</v>
          </cell>
          <cell r="B1143" t="str">
            <v xml:space="preserve">  BEK80000509075542000000000000  0000NOK       0000     TZ2 130D</v>
          </cell>
          <cell r="C1143" t="str">
            <v>WS</v>
          </cell>
          <cell r="D1143" t="str">
            <v>QPADEV000P</v>
          </cell>
        </row>
        <row r="1144">
          <cell r="A1144" t="str">
            <v>CNFPRP</v>
          </cell>
          <cell r="B1144" t="str">
            <v xml:space="preserve">  12380000509077559000000000000  0000 OK       0000     BUC280E</v>
          </cell>
          <cell r="C1144" t="str">
            <v>WS</v>
          </cell>
          <cell r="D1144" t="str">
            <v>QPADEV000Q</v>
          </cell>
        </row>
        <row r="1145">
          <cell r="A1145" t="str">
            <v>CNFPRP</v>
          </cell>
          <cell r="B1145" t="str">
            <v xml:space="preserve">  12380000509082095000000000000  0000 OK       0000     MG4</v>
          </cell>
          <cell r="C1145" t="str">
            <v>WS</v>
          </cell>
          <cell r="D1145" t="str">
            <v>QPADEV000R</v>
          </cell>
        </row>
        <row r="1146">
          <cell r="A1146" t="str">
            <v>CNFPRP</v>
          </cell>
          <cell r="B1146" t="str">
            <v xml:space="preserve">  12380000509082232000000000000  0000 OK       0000     BUC240E</v>
          </cell>
          <cell r="C1146" t="str">
            <v>WS</v>
          </cell>
          <cell r="D1146" t="str">
            <v>QPADEV000S</v>
          </cell>
        </row>
        <row r="1147">
          <cell r="A1147" t="str">
            <v>CNFPRP</v>
          </cell>
          <cell r="B1147" t="str">
            <v xml:space="preserve">  12380000609084116000000000000  0000 OK       0000</v>
          </cell>
          <cell r="C1147" t="str">
            <v>WS</v>
          </cell>
          <cell r="D1147" t="str">
            <v>QPADEV000T</v>
          </cell>
        </row>
        <row r="1148">
          <cell r="A1148" t="str">
            <v>CNFPRP</v>
          </cell>
          <cell r="B1148" t="str">
            <v xml:space="preserve">  BIT80000509066447000000000000  0000 OK       0000     SDV (-8)</v>
          </cell>
          <cell r="C1148" t="str">
            <v>WS</v>
          </cell>
          <cell r="D1148" t="str">
            <v>QPADEV000V</v>
          </cell>
        </row>
        <row r="1149">
          <cell r="A1149" t="str">
            <v>CNFPRP</v>
          </cell>
          <cell r="B1149" t="str">
            <v xml:space="preserve">  12380000509077770000000000000  0000 OK       0000     BU100E</v>
          </cell>
          <cell r="C1149" t="str">
            <v>WS</v>
          </cell>
          <cell r="D1149" t="str">
            <v>QPADEV000W</v>
          </cell>
        </row>
        <row r="1150">
          <cell r="A1150" t="str">
            <v>CNFPRP</v>
          </cell>
          <cell r="B1150" t="str">
            <v xml:space="preserve">  BEK80000509063968000000000000  0000NRETURN   0000     BUC150A</v>
          </cell>
          <cell r="C1150" t="str">
            <v>WS</v>
          </cell>
          <cell r="D1150" t="str">
            <v>QPADEV000X</v>
          </cell>
        </row>
        <row r="1151">
          <cell r="A1151" t="str">
            <v>CNFPRP</v>
          </cell>
          <cell r="B1151" t="str">
            <v xml:space="preserve">  BIT80000509071640000000000000  0000 OK       0000     MG4</v>
          </cell>
          <cell r="C1151" t="str">
            <v>WS</v>
          </cell>
          <cell r="D1151" t="str">
            <v>QPADEV000Z</v>
          </cell>
        </row>
        <row r="1152">
          <cell r="A1152" t="str">
            <v>CNFPRP</v>
          </cell>
          <cell r="B1152" t="str">
            <v xml:space="preserve">  BEK80000509064084000000000000  0000 OK       0000     CA100A</v>
          </cell>
          <cell r="C1152" t="str">
            <v>WS</v>
          </cell>
          <cell r="D1152" t="str">
            <v>QPADEV0001</v>
          </cell>
        </row>
        <row r="1153">
          <cell r="A1153" t="str">
            <v>CNFPRP</v>
          </cell>
          <cell r="B1153" t="str">
            <v xml:space="preserve">  NDS80000509059970010000000000  0000 OK       0000     BUC130A</v>
          </cell>
          <cell r="C1153" t="str">
            <v>WS</v>
          </cell>
          <cell r="D1153" t="str">
            <v>QPADEV0002</v>
          </cell>
        </row>
        <row r="1154">
          <cell r="A1154" t="str">
            <v>CNFPRP</v>
          </cell>
          <cell r="B1154" t="str">
            <v xml:space="preserve">  BIT80000509064791000000000000  0000 OK       0000     BUC330A/B</v>
          </cell>
          <cell r="C1154" t="str">
            <v>WS</v>
          </cell>
          <cell r="D1154" t="str">
            <v>QPADEV0003</v>
          </cell>
        </row>
        <row r="1155">
          <cell r="A1155" t="str">
            <v>CNFPRP</v>
          </cell>
          <cell r="B1155" t="str">
            <v xml:space="preserve">  BIT80000509074969000000000000  0000 OK       0000     BUC200C</v>
          </cell>
          <cell r="C1155" t="str">
            <v>WS</v>
          </cell>
          <cell r="D1155" t="str">
            <v>QPADEV0004</v>
          </cell>
        </row>
        <row r="1156">
          <cell r="A1156" t="str">
            <v>CNFPRP</v>
          </cell>
          <cell r="B1156" t="str">
            <v xml:space="preserve">  BIT80000509063993000001000000  0000NRETURN   0000     BUC220E</v>
          </cell>
          <cell r="C1156" t="str">
            <v>WS</v>
          </cell>
          <cell r="D1156" t="str">
            <v>QPADEV0005</v>
          </cell>
        </row>
        <row r="1157">
          <cell r="A1157" t="str">
            <v>CNFPRP</v>
          </cell>
          <cell r="B1157" t="str">
            <v xml:space="preserve">  BIT80000509071244000000000000  0000 OK       0000     T190A</v>
          </cell>
          <cell r="C1157" t="str">
            <v>WS</v>
          </cell>
          <cell r="D1157" t="str">
            <v>QPADEV0006</v>
          </cell>
        </row>
        <row r="1158">
          <cell r="A1158" t="str">
            <v>CNFPRP</v>
          </cell>
          <cell r="B1158" t="str">
            <v xml:space="preserve">  BIT80000509071216000000000000  0000 OK       0000     ER130B</v>
          </cell>
          <cell r="C1158" t="str">
            <v>WS</v>
          </cell>
          <cell r="D1158" t="str">
            <v>QPADEV0007</v>
          </cell>
        </row>
        <row r="1159">
          <cell r="A1159" t="str">
            <v>CNFPRP</v>
          </cell>
          <cell r="B1159" t="str">
            <v xml:space="preserve">  BIT80000509071360000000000000  0000 OK       0000     BUC270E</v>
          </cell>
          <cell r="C1159" t="str">
            <v>WS</v>
          </cell>
          <cell r="D1159" t="str">
            <v>QPADEV0008</v>
          </cell>
        </row>
        <row r="1160">
          <cell r="A1160" t="str">
            <v>CNFPRP</v>
          </cell>
          <cell r="B1160" t="str">
            <v xml:space="preserve">  EAN80000509076418000000000000  0000 OK       0000     TZ2 170D</v>
          </cell>
          <cell r="C1160" t="str">
            <v>WS</v>
          </cell>
          <cell r="D1160" t="str">
            <v>QPADEV0009</v>
          </cell>
        </row>
        <row r="1161">
          <cell r="A1161" t="str">
            <v>CNFPRP</v>
          </cell>
          <cell r="B1161" t="str">
            <v xml:space="preserve">  12380000509077462000000000000  0000 OK       0000     MG4</v>
          </cell>
          <cell r="C1161" t="str">
            <v>WS</v>
          </cell>
          <cell r="D1161" t="str">
            <v>QPADEV001B</v>
          </cell>
        </row>
        <row r="1162">
          <cell r="A1162" t="str">
            <v>CNFPRP</v>
          </cell>
          <cell r="B1162" t="str">
            <v xml:space="preserve">  BIT80000509074719000000000000  0000 OK       0000     MG4</v>
          </cell>
          <cell r="C1162" t="str">
            <v>WS</v>
          </cell>
          <cell r="D1162" t="str">
            <v>QPADEV001C</v>
          </cell>
        </row>
        <row r="1163">
          <cell r="A1163" t="str">
            <v>CNFPRP</v>
          </cell>
          <cell r="B1163" t="str">
            <v xml:space="preserve">  BIT80000509067092000000000000  0000 OK       0000     MG4</v>
          </cell>
          <cell r="C1163" t="str">
            <v>WS</v>
          </cell>
          <cell r="D1163" t="str">
            <v>QPADEV001D</v>
          </cell>
        </row>
        <row r="1164">
          <cell r="A1164" t="str">
            <v>CNFPRP</v>
          </cell>
          <cell r="B1164" t="str">
            <v xml:space="preserve">  BEK80000509076090000000000000  0000 OK       0000     BUC140D</v>
          </cell>
          <cell r="C1164" t="str">
            <v>WS</v>
          </cell>
          <cell r="D1164" t="str">
            <v>QPADEV001F</v>
          </cell>
        </row>
        <row r="1165">
          <cell r="A1165" t="str">
            <v>CNFPRP</v>
          </cell>
          <cell r="B1165" t="str">
            <v xml:space="preserve">  12380000509084221000000000000  0000 OK       0000     TD110D</v>
          </cell>
          <cell r="C1165" t="str">
            <v>WS</v>
          </cell>
          <cell r="D1165" t="str">
            <v>QPADEV001G</v>
          </cell>
        </row>
        <row r="1166">
          <cell r="A1166" t="str">
            <v>CNFPRP</v>
          </cell>
          <cell r="B1166" t="str">
            <v xml:space="preserve">  12380000609083479000000000000  0000 OK       0000</v>
          </cell>
          <cell r="C1166" t="str">
            <v>WS</v>
          </cell>
          <cell r="D1166" t="str">
            <v>QPADEV001H</v>
          </cell>
        </row>
        <row r="1167">
          <cell r="A1167" t="str">
            <v>CNFPRP</v>
          </cell>
          <cell r="B1167" t="str">
            <v xml:space="preserve">  BIT80000509071927000000000000  0000 OK       0000     MG4</v>
          </cell>
          <cell r="C1167" t="str">
            <v>WS</v>
          </cell>
          <cell r="D1167" t="str">
            <v>QPADEV001J</v>
          </cell>
        </row>
        <row r="1168">
          <cell r="A1168" t="str">
            <v>CNFPRP</v>
          </cell>
          <cell r="B1168" t="str">
            <v xml:space="preserve">  BIT80000509069710000000000000  0000 OK       0000     BUP120E</v>
          </cell>
          <cell r="C1168" t="str">
            <v>WS</v>
          </cell>
          <cell r="D1168" t="str">
            <v>QPADEV001K</v>
          </cell>
        </row>
        <row r="1169">
          <cell r="A1169" t="str">
            <v>CNFPRP</v>
          </cell>
          <cell r="B1169" t="str">
            <v xml:space="preserve">  12380000509079274000000000000  0000 OK       0000     VITRE MG3</v>
          </cell>
          <cell r="C1169" t="str">
            <v>WS</v>
          </cell>
          <cell r="D1169" t="str">
            <v>QPADEV001L</v>
          </cell>
        </row>
        <row r="1170">
          <cell r="A1170" t="str">
            <v>CNFPRP</v>
          </cell>
          <cell r="B1170" t="str">
            <v xml:space="preserve">  12380000509078701000000000000  0000 OK       0000     MG4</v>
          </cell>
          <cell r="C1170" t="str">
            <v>WS</v>
          </cell>
          <cell r="D1170" t="str">
            <v>QPADEV001M</v>
          </cell>
        </row>
        <row r="1171">
          <cell r="A1171" t="str">
            <v>CNFPRP</v>
          </cell>
          <cell r="B1171" t="str">
            <v xml:space="preserve">  BIT80000509066350000000000000  0000 OK       0000     MG3</v>
          </cell>
          <cell r="C1171" t="str">
            <v>WS</v>
          </cell>
          <cell r="D1171" t="str">
            <v>QPADEV001N</v>
          </cell>
        </row>
        <row r="1172">
          <cell r="A1172" t="str">
            <v>CNFPRP</v>
          </cell>
          <cell r="B1172" t="str">
            <v xml:space="preserve">  12380000509083111000000000000  0000 OK       0000     MG4</v>
          </cell>
          <cell r="C1172" t="str">
            <v>WS</v>
          </cell>
          <cell r="D1172" t="str">
            <v>QPADEV001P</v>
          </cell>
        </row>
        <row r="1173">
          <cell r="A1173" t="str">
            <v>CNFPRP</v>
          </cell>
          <cell r="B1173" t="str">
            <v xml:space="preserve">  BIT80000509073665000000000000  0000 OK       0000</v>
          </cell>
          <cell r="C1173" t="str">
            <v>WS</v>
          </cell>
          <cell r="D1173" t="str">
            <v>QPADEV001Q</v>
          </cell>
        </row>
        <row r="1174">
          <cell r="A1174" t="str">
            <v>CNFPRP</v>
          </cell>
          <cell r="B1174" t="str">
            <v xml:space="preserve">  BIT80000509067838000000000000  0000 OK       0000     T110C</v>
          </cell>
          <cell r="C1174" t="str">
            <v>WS</v>
          </cell>
          <cell r="D1174" t="str">
            <v>QPADEV001R</v>
          </cell>
        </row>
        <row r="1175">
          <cell r="A1175" t="str">
            <v>CNFPRP</v>
          </cell>
          <cell r="B1175" t="str">
            <v xml:space="preserve">  KJL80000609083043000000000000  0000 OK       0000</v>
          </cell>
          <cell r="C1175" t="str">
            <v>WS</v>
          </cell>
          <cell r="D1175" t="str">
            <v>QPADEV001S</v>
          </cell>
        </row>
        <row r="1176">
          <cell r="A1176" t="str">
            <v>CNFPRP</v>
          </cell>
          <cell r="B1176" t="str">
            <v xml:space="preserve">  BEK80000509074788000000000000  0000 OK       0000     BUC240E</v>
          </cell>
          <cell r="C1176" t="str">
            <v>WS</v>
          </cell>
          <cell r="D1176" t="str">
            <v>QPADEV001T</v>
          </cell>
        </row>
        <row r="1177">
          <cell r="A1177" t="str">
            <v>CNFPRP</v>
          </cell>
          <cell r="B1177" t="str">
            <v xml:space="preserve">  12380000509081891000000000000  0000 OK       0000     MG4</v>
          </cell>
          <cell r="C1177" t="str">
            <v>WS</v>
          </cell>
          <cell r="D1177" t="str">
            <v>QPADEV001V</v>
          </cell>
        </row>
        <row r="1178">
          <cell r="A1178" t="str">
            <v>CNFPRP</v>
          </cell>
          <cell r="B1178" t="str">
            <v xml:space="preserve">  12380000509081417000000000000  0000NOK       0000     TZ2 140B</v>
          </cell>
          <cell r="C1178" t="str">
            <v>WS</v>
          </cell>
          <cell r="D1178" t="str">
            <v>QPADEV001W</v>
          </cell>
        </row>
        <row r="1179">
          <cell r="A1179" t="str">
            <v>CNFPRP</v>
          </cell>
          <cell r="B1179" t="str">
            <v xml:space="preserve">  12380000509081713000000000000  0000 OK       0000     T160D</v>
          </cell>
          <cell r="C1179" t="str">
            <v>WS</v>
          </cell>
          <cell r="D1179" t="str">
            <v>QPADEV001X</v>
          </cell>
        </row>
        <row r="1180">
          <cell r="A1180" t="str">
            <v>CNFPRP</v>
          </cell>
          <cell r="B1180" t="str">
            <v xml:space="preserve">  BIT80000509068481000000000000  0000 OK       0000     BUC310C/D</v>
          </cell>
          <cell r="C1180" t="str">
            <v>WS</v>
          </cell>
          <cell r="D1180" t="str">
            <v>QPADEV001Z</v>
          </cell>
        </row>
        <row r="1181">
          <cell r="A1181" t="str">
            <v>CNFPRP</v>
          </cell>
          <cell r="B1181" t="str">
            <v xml:space="preserve">  12380000509081896000000000000  0000 OK       0000     MG4</v>
          </cell>
          <cell r="C1181" t="str">
            <v>WS</v>
          </cell>
          <cell r="D1181" t="str">
            <v>QPADEV0010</v>
          </cell>
        </row>
        <row r="1182">
          <cell r="A1182" t="str">
            <v>CNFPRP</v>
          </cell>
          <cell r="B1182" t="str">
            <v xml:space="preserve">  12380000509081910000000000000  0000 OK       0000     BUC150D</v>
          </cell>
          <cell r="C1182" t="str">
            <v>WS</v>
          </cell>
          <cell r="D1182" t="str">
            <v>QPADEV0011</v>
          </cell>
        </row>
        <row r="1183">
          <cell r="A1183" t="str">
            <v>CNFPRP</v>
          </cell>
          <cell r="B1183" t="str">
            <v xml:space="preserve">  12380000509080001000000000000  0000 OK       0000     MG4</v>
          </cell>
          <cell r="C1183" t="str">
            <v>WS</v>
          </cell>
          <cell r="D1183" t="str">
            <v>QPADEV0012</v>
          </cell>
        </row>
        <row r="1184">
          <cell r="A1184" t="str">
            <v>CNFPRP</v>
          </cell>
          <cell r="B1184" t="str">
            <v xml:space="preserve">  BIT80000509066708000000000000  0000 OK       0000     MG4</v>
          </cell>
          <cell r="C1184" t="str">
            <v>WS</v>
          </cell>
          <cell r="D1184" t="str">
            <v>QPADEV0013</v>
          </cell>
        </row>
        <row r="1185">
          <cell r="A1185" t="str">
            <v>CNFPRP</v>
          </cell>
          <cell r="B1185" t="str">
            <v xml:space="preserve">  12380000509080082000000000000  0000 OK       0000     BU100A</v>
          </cell>
          <cell r="C1185" t="str">
            <v>WS</v>
          </cell>
          <cell r="D1185" t="str">
            <v>QPADEV0014</v>
          </cell>
        </row>
        <row r="1186">
          <cell r="A1186" t="str">
            <v>CNFPRP</v>
          </cell>
          <cell r="B1186" t="str">
            <v xml:space="preserve">  12380000609083342000000000000  0000 OK       0000</v>
          </cell>
          <cell r="C1186" t="str">
            <v>WS</v>
          </cell>
          <cell r="D1186" t="str">
            <v>QPADEV0015</v>
          </cell>
        </row>
        <row r="1187">
          <cell r="A1187" t="str">
            <v>CNFPRP</v>
          </cell>
          <cell r="B1187" t="str">
            <v xml:space="preserve">  BIT80000509066753000000000000  0000 OK       0000     MG4</v>
          </cell>
          <cell r="C1187" t="str">
            <v>WS</v>
          </cell>
          <cell r="D1187" t="str">
            <v>QPADEV0016</v>
          </cell>
        </row>
        <row r="1188">
          <cell r="A1188" t="str">
            <v>CNFPRP</v>
          </cell>
          <cell r="B1188" t="str">
            <v xml:space="preserve">  BIT80000509067154000000000000  0000 OK       0000     MG4</v>
          </cell>
          <cell r="C1188" t="str">
            <v>WS</v>
          </cell>
          <cell r="D1188" t="str">
            <v>QPADEV0017</v>
          </cell>
        </row>
        <row r="1189">
          <cell r="A1189" t="str">
            <v>CNFPRP</v>
          </cell>
          <cell r="B1189" t="str">
            <v xml:space="preserve">  12380000509081415000000000000  0000 OK       0000     T180E</v>
          </cell>
          <cell r="C1189" t="str">
            <v>WS</v>
          </cell>
          <cell r="D1189" t="str">
            <v>QPADEV0018</v>
          </cell>
        </row>
        <row r="1190">
          <cell r="A1190" t="str">
            <v>CNFPRP</v>
          </cell>
          <cell r="B1190" t="str">
            <v xml:space="preserve">  12380000509081412000000000000  0000NOK       0000</v>
          </cell>
          <cell r="C1190" t="str">
            <v>WS</v>
          </cell>
          <cell r="D1190" t="str">
            <v>QPADEV0019</v>
          </cell>
        </row>
        <row r="1191">
          <cell r="A1191" t="str">
            <v>CNFPRP</v>
          </cell>
          <cell r="B1191" t="str">
            <v xml:space="preserve">  12380000609083382000000000000  0000 OK       0000</v>
          </cell>
          <cell r="C1191" t="str">
            <v>WS</v>
          </cell>
          <cell r="D1191" t="str">
            <v>QPADEV002B</v>
          </cell>
        </row>
        <row r="1192">
          <cell r="A1192" t="str">
            <v>CNFPRP</v>
          </cell>
          <cell r="B1192" t="str">
            <v xml:space="preserve">  BIT80000509074805000000000000  0000 OK       0000     BUC180A</v>
          </cell>
          <cell r="C1192" t="str">
            <v>WS</v>
          </cell>
          <cell r="D1192" t="str">
            <v>QPADEV002C</v>
          </cell>
        </row>
        <row r="1193">
          <cell r="A1193" t="str">
            <v>CNFPRP</v>
          </cell>
          <cell r="B1193" t="str">
            <v xml:space="preserve">  12380000509081700000000000000  0000 OK       0000     BUC250D</v>
          </cell>
          <cell r="C1193" t="str">
            <v>WS</v>
          </cell>
          <cell r="D1193" t="str">
            <v>QPADEV002D</v>
          </cell>
        </row>
        <row r="1194">
          <cell r="A1194" t="str">
            <v>CNFPRP</v>
          </cell>
          <cell r="B1194" t="str">
            <v xml:space="preserve">  BIT80000509074917000000000000  0000 OK       0000     BUC300B</v>
          </cell>
          <cell r="C1194" t="str">
            <v>WS</v>
          </cell>
          <cell r="D1194" t="str">
            <v>QPADEV002F</v>
          </cell>
        </row>
        <row r="1195">
          <cell r="A1195" t="str">
            <v>CNFPRP</v>
          </cell>
          <cell r="B1195" t="str">
            <v xml:space="preserve">  12380000509081715000000000000  0000 OK       0000     BUC220D</v>
          </cell>
          <cell r="C1195" t="str">
            <v>WS</v>
          </cell>
          <cell r="D1195" t="str">
            <v>QPADEV002H</v>
          </cell>
        </row>
        <row r="1196">
          <cell r="A1196" t="str">
            <v>CNFPRP</v>
          </cell>
          <cell r="B1196" t="str">
            <v xml:space="preserve">  12380000509083122000000000000  0000 OK       0000     MG4</v>
          </cell>
          <cell r="C1196" t="str">
            <v>WS</v>
          </cell>
          <cell r="D1196" t="str">
            <v>QPADEV002J</v>
          </cell>
        </row>
        <row r="1197">
          <cell r="A1197" t="str">
            <v>CNFPRP</v>
          </cell>
          <cell r="B1197" t="str">
            <v xml:space="preserve">  12380000509079381000000000000  0000 OK       0000     T160C</v>
          </cell>
          <cell r="C1197" t="str">
            <v>WS</v>
          </cell>
          <cell r="D1197" t="str">
            <v>QPADEV002K</v>
          </cell>
        </row>
        <row r="1198">
          <cell r="A1198" t="str">
            <v>CNFPRP</v>
          </cell>
          <cell r="B1198" t="str">
            <v xml:space="preserve">  KJL80000609082926000000000000  0000 OK       0000</v>
          </cell>
          <cell r="C1198" t="str">
            <v>WS</v>
          </cell>
          <cell r="D1198" t="str">
            <v>QPADEV002M</v>
          </cell>
        </row>
        <row r="1199">
          <cell r="A1199" t="str">
            <v>CNFPRP</v>
          </cell>
          <cell r="B1199" t="str">
            <v xml:space="preserve">  12380000509078552000000000000  0000 OK       0000</v>
          </cell>
          <cell r="C1199" t="str">
            <v>WS</v>
          </cell>
          <cell r="D1199" t="str">
            <v>QPADEV002N</v>
          </cell>
        </row>
        <row r="1200">
          <cell r="A1200" t="str">
            <v>CNFPRP</v>
          </cell>
          <cell r="B1200" t="str">
            <v xml:space="preserve">  12380000509083570000000000000  0000 OK       0000     TZ2 150D</v>
          </cell>
          <cell r="C1200" t="str">
            <v>WS</v>
          </cell>
          <cell r="D1200" t="str">
            <v>QPADEV002P</v>
          </cell>
        </row>
        <row r="1201">
          <cell r="A1201" t="str">
            <v>CNFPRP</v>
          </cell>
          <cell r="B1201" t="str">
            <v xml:space="preserve">  12380000509081845000000000000  0000 OK       0000     MG4</v>
          </cell>
          <cell r="C1201" t="str">
            <v>WS</v>
          </cell>
          <cell r="D1201" t="str">
            <v>QPADEV002Q</v>
          </cell>
        </row>
        <row r="1202">
          <cell r="A1202" t="str">
            <v>CNFPRP</v>
          </cell>
          <cell r="B1202" t="str">
            <v xml:space="preserve">  12380000509079611000000000000  0000 OK       0000     T200E</v>
          </cell>
          <cell r="C1202" t="str">
            <v>WS</v>
          </cell>
          <cell r="D1202" t="str">
            <v>QPADEV002R</v>
          </cell>
        </row>
        <row r="1203">
          <cell r="A1203" t="str">
            <v>CNFPRP</v>
          </cell>
          <cell r="B1203" t="str">
            <v xml:space="preserve">  12380000509082288000000000000  0000 OK       0000     R100C</v>
          </cell>
          <cell r="C1203" t="str">
            <v>WS</v>
          </cell>
          <cell r="D1203" t="str">
            <v>QPADEV002T</v>
          </cell>
        </row>
        <row r="1204">
          <cell r="A1204" t="str">
            <v>CNFPRP</v>
          </cell>
          <cell r="B1204" t="str">
            <v xml:space="preserve">  12380000509080740000000000000  0000 OK       0000     TZ2 150D</v>
          </cell>
          <cell r="C1204" t="str">
            <v>WS</v>
          </cell>
          <cell r="D1204" t="str">
            <v>QPADEV002V</v>
          </cell>
        </row>
        <row r="1205">
          <cell r="A1205" t="str">
            <v>CNFPRP</v>
          </cell>
          <cell r="B1205" t="str">
            <v xml:space="preserve">  KJL80000609082939000000000000  0000 OK       0000</v>
          </cell>
          <cell r="C1205" t="str">
            <v>WS</v>
          </cell>
          <cell r="D1205" t="str">
            <v>QPADEV002X</v>
          </cell>
        </row>
        <row r="1206">
          <cell r="A1206" t="str">
            <v>CNFPRP</v>
          </cell>
          <cell r="B1206" t="str">
            <v xml:space="preserve">  12380000509081181000000000000  0000 OK       0000     TZ2 150D</v>
          </cell>
          <cell r="C1206" t="str">
            <v>WS</v>
          </cell>
          <cell r="D1206" t="str">
            <v>QPADEV002Z</v>
          </cell>
        </row>
        <row r="1207">
          <cell r="A1207" t="str">
            <v>CNFPRP</v>
          </cell>
          <cell r="B1207" t="str">
            <v xml:space="preserve">  BIT80000509075476000000000000  0000 OK       0000     BUC280E</v>
          </cell>
          <cell r="C1207" t="str">
            <v>WS</v>
          </cell>
          <cell r="D1207" t="str">
            <v>QPADEV0020</v>
          </cell>
        </row>
        <row r="1208">
          <cell r="A1208" t="str">
            <v>CNFPRP</v>
          </cell>
          <cell r="B1208" t="str">
            <v xml:space="preserve">  12380000509081914000000000000  0000NOK       0000     BUC150D</v>
          </cell>
          <cell r="C1208" t="str">
            <v>WS</v>
          </cell>
          <cell r="D1208" t="str">
            <v>QPADEV0021</v>
          </cell>
        </row>
        <row r="1209">
          <cell r="A1209" t="str">
            <v>CNFPRP</v>
          </cell>
          <cell r="B1209" t="str">
            <v xml:space="preserve">  12380000509078613000000000000  0000 OK       0000     BUC220E</v>
          </cell>
          <cell r="C1209" t="str">
            <v>WS</v>
          </cell>
          <cell r="D1209" t="str">
            <v>QPADEV0022</v>
          </cell>
        </row>
        <row r="1210">
          <cell r="A1210" t="str">
            <v>CNFPRP</v>
          </cell>
          <cell r="B1210" t="str">
            <v xml:space="preserve">  12380000509082028000000000000  0000 OK       0000     BUC220E</v>
          </cell>
          <cell r="C1210" t="str">
            <v>WS</v>
          </cell>
          <cell r="D1210" t="str">
            <v>QPADEV0023</v>
          </cell>
        </row>
        <row r="1211">
          <cell r="A1211" t="str">
            <v>CNFPRP</v>
          </cell>
          <cell r="B1211" t="str">
            <v xml:space="preserve">  BIT80000509074131000000000000  0000 OK       0000     BUC280E</v>
          </cell>
          <cell r="C1211" t="str">
            <v>WS</v>
          </cell>
          <cell r="D1211" t="str">
            <v>QPADEV0024</v>
          </cell>
        </row>
        <row r="1212">
          <cell r="A1212" t="str">
            <v>CNFPRP</v>
          </cell>
          <cell r="B1212" t="str">
            <v xml:space="preserve">  12380000509081414000000000000  0000 OK       0000</v>
          </cell>
          <cell r="C1212" t="str">
            <v>WS</v>
          </cell>
          <cell r="D1212" t="str">
            <v>QPADEV0025</v>
          </cell>
        </row>
        <row r="1213">
          <cell r="A1213" t="str">
            <v>CNFPRP</v>
          </cell>
          <cell r="B1213" t="str">
            <v xml:space="preserve">  12380000509083757000000000000  0000 OK       0000     BUC160E</v>
          </cell>
          <cell r="C1213" t="str">
            <v>WS</v>
          </cell>
          <cell r="D1213" t="str">
            <v>QPADEV0026</v>
          </cell>
        </row>
        <row r="1214">
          <cell r="A1214" t="str">
            <v>CNFPRP</v>
          </cell>
          <cell r="B1214" t="str">
            <v xml:space="preserve">  12380000509082374000000000000  0000 OK       0000     MG4</v>
          </cell>
          <cell r="C1214" t="str">
            <v>WS</v>
          </cell>
          <cell r="D1214" t="str">
            <v>QPADEV0027</v>
          </cell>
        </row>
        <row r="1215">
          <cell r="A1215" t="str">
            <v>CNFPRP</v>
          </cell>
          <cell r="B1215" t="str">
            <v xml:space="preserve">  BIT80000509074077000000000000  0000 OK       0000     BUC340A</v>
          </cell>
          <cell r="C1215" t="str">
            <v>WS</v>
          </cell>
          <cell r="D1215" t="str">
            <v>QPADEV0028</v>
          </cell>
        </row>
        <row r="1216">
          <cell r="A1216" t="str">
            <v>CNFPRP</v>
          </cell>
          <cell r="B1216" t="str">
            <v xml:space="preserve">  12380000509082118000000000000  0000 OK       0000     BUC220A</v>
          </cell>
          <cell r="C1216" t="str">
            <v>WS</v>
          </cell>
          <cell r="D1216" t="str">
            <v>QPADEV0029</v>
          </cell>
        </row>
        <row r="1217">
          <cell r="A1217" t="str">
            <v>CNFPRP</v>
          </cell>
          <cell r="B1217" t="str">
            <v xml:space="preserve">  BIT80000509072627000000000000  0000 OK       0000     BUC270B/C</v>
          </cell>
          <cell r="C1217" t="str">
            <v>WS</v>
          </cell>
          <cell r="D1217" t="str">
            <v>QPADEV003C</v>
          </cell>
        </row>
        <row r="1218">
          <cell r="A1218" t="str">
            <v>CNFPRP</v>
          </cell>
          <cell r="B1218" t="str">
            <v xml:space="preserve">  12380000609083706000000000000  0000 OK       0000</v>
          </cell>
          <cell r="C1218" t="str">
            <v>WS</v>
          </cell>
          <cell r="D1218" t="str">
            <v>QPADEV003D</v>
          </cell>
        </row>
        <row r="1219">
          <cell r="A1219" t="str">
            <v>CNFPRP</v>
          </cell>
          <cell r="B1219" t="str">
            <v xml:space="preserve">  12380000509083126000000000000  0000 OK       0000     MG4</v>
          </cell>
          <cell r="C1219" t="str">
            <v>WS</v>
          </cell>
          <cell r="D1219" t="str">
            <v>QPADEV003F</v>
          </cell>
        </row>
        <row r="1220">
          <cell r="A1220" t="str">
            <v>CNFPRP</v>
          </cell>
          <cell r="B1220" t="str">
            <v xml:space="preserve">  BIT80000509073065000000000000  0000 OK       0000     BUC190A</v>
          </cell>
          <cell r="C1220" t="str">
            <v>WS</v>
          </cell>
          <cell r="D1220" t="str">
            <v>QPADEV003G</v>
          </cell>
        </row>
        <row r="1221">
          <cell r="A1221" t="str">
            <v>CNFPRP</v>
          </cell>
          <cell r="B1221" t="str">
            <v xml:space="preserve">  12380000509082708000000000000  0000 OK       0000</v>
          </cell>
          <cell r="C1221" t="str">
            <v>WS</v>
          </cell>
          <cell r="D1221" t="str">
            <v>QPADEV003H</v>
          </cell>
        </row>
        <row r="1222">
          <cell r="A1222" t="str">
            <v>CNFPRP</v>
          </cell>
          <cell r="B1222" t="str">
            <v xml:space="preserve">  12380000509083978000000000000  0000 OK       0000</v>
          </cell>
          <cell r="C1222" t="str">
            <v>WS</v>
          </cell>
          <cell r="D1222" t="str">
            <v>QPADEV003J</v>
          </cell>
        </row>
        <row r="1223">
          <cell r="A1223" t="str">
            <v>CNFPRP</v>
          </cell>
          <cell r="B1223" t="str">
            <v xml:space="preserve">  12380000509083326000000000000  0000 OK       0000     MG4</v>
          </cell>
          <cell r="C1223" t="str">
            <v>WS</v>
          </cell>
          <cell r="D1223" t="str">
            <v>QPADEV003K</v>
          </cell>
        </row>
        <row r="1224">
          <cell r="A1224" t="str">
            <v>CNFPRP</v>
          </cell>
          <cell r="B1224" t="str">
            <v xml:space="preserve">  12380000509083069000000000000  0000 OK       0000     TD120B</v>
          </cell>
          <cell r="C1224" t="str">
            <v>WS</v>
          </cell>
          <cell r="D1224" t="str">
            <v>QPADEV003M</v>
          </cell>
        </row>
        <row r="1225">
          <cell r="A1225" t="str">
            <v>CNFPRP</v>
          </cell>
          <cell r="B1225" t="str">
            <v xml:space="preserve">  12380000509082876000000000000  0000 OK       0000     MG4</v>
          </cell>
          <cell r="C1225" t="str">
            <v>WS</v>
          </cell>
          <cell r="D1225" t="str">
            <v>QPADEV003N</v>
          </cell>
        </row>
        <row r="1226">
          <cell r="A1226" t="str">
            <v>CNFPRP</v>
          </cell>
          <cell r="B1226" t="str">
            <v xml:space="preserve">  12380000509083288000000000000  0000 OK       0000     BUP110C</v>
          </cell>
          <cell r="C1226" t="str">
            <v>WS</v>
          </cell>
          <cell r="D1226" t="str">
            <v>QPADEV003P</v>
          </cell>
        </row>
        <row r="1227">
          <cell r="A1227" t="str">
            <v>CNFPRP</v>
          </cell>
          <cell r="B1227" t="str">
            <v xml:space="preserve">  12380000509083606000000000000  0000 OK       0000     T190A</v>
          </cell>
          <cell r="C1227" t="str">
            <v>WS</v>
          </cell>
          <cell r="D1227" t="str">
            <v>QPADEV003Q</v>
          </cell>
        </row>
        <row r="1228">
          <cell r="A1228" t="str">
            <v>CNFPRP</v>
          </cell>
          <cell r="B1228" t="str">
            <v xml:space="preserve">  12380000509084008000000000000  0000 OK       0000     BUC280E</v>
          </cell>
          <cell r="C1228" t="str">
            <v>WS</v>
          </cell>
          <cell r="D1228" t="str">
            <v>QPADEV003R</v>
          </cell>
        </row>
        <row r="1229">
          <cell r="A1229" t="str">
            <v>CNFPRP</v>
          </cell>
          <cell r="B1229" t="str">
            <v xml:space="preserve">  12380000509083579000000000000  0000 OK       0000     MG4</v>
          </cell>
          <cell r="C1229" t="str">
            <v>WS</v>
          </cell>
          <cell r="D1229" t="str">
            <v>QPADEV003S</v>
          </cell>
        </row>
        <row r="1230">
          <cell r="A1230" t="str">
            <v>CNFPRP</v>
          </cell>
          <cell r="B1230" t="str">
            <v xml:space="preserve">  12380000509083731000000000000  0000 OK       0000     BUC320D</v>
          </cell>
          <cell r="C1230" t="str">
            <v>WS</v>
          </cell>
          <cell r="D1230" t="str">
            <v>QPADEV003T</v>
          </cell>
        </row>
        <row r="1231">
          <cell r="A1231" t="str">
            <v>CNFPRP</v>
          </cell>
          <cell r="B1231" t="str">
            <v xml:space="preserve">  12380000509083752000000000000  0000 OK       0000     BUC320D</v>
          </cell>
          <cell r="C1231" t="str">
            <v>WS</v>
          </cell>
          <cell r="D1231" t="str">
            <v>QPADEV003V</v>
          </cell>
        </row>
        <row r="1232">
          <cell r="A1232" t="str">
            <v>CNFPRP</v>
          </cell>
          <cell r="B1232" t="str">
            <v xml:space="preserve">  12380000609080975000000000000  0000 OK       0000</v>
          </cell>
          <cell r="C1232" t="str">
            <v>WS</v>
          </cell>
          <cell r="D1232" t="str">
            <v>QPADEV003W</v>
          </cell>
        </row>
        <row r="1233">
          <cell r="A1233" t="str">
            <v>CNFPRP</v>
          </cell>
          <cell r="B1233" t="str">
            <v xml:space="preserve">  12380000509083125000000000000  0000NOK       0000     BUC190A</v>
          </cell>
          <cell r="C1233" t="str">
            <v>WS</v>
          </cell>
          <cell r="D1233" t="str">
            <v>QPADEV003X</v>
          </cell>
        </row>
        <row r="1234">
          <cell r="A1234" t="str">
            <v>CNFPRP</v>
          </cell>
          <cell r="B1234" t="str">
            <v xml:space="preserve">  12380000509083745000000000000  0000 OK       0000     MG4</v>
          </cell>
          <cell r="C1234" t="str">
            <v>WS</v>
          </cell>
          <cell r="D1234" t="str">
            <v>QPADEV003Z</v>
          </cell>
        </row>
        <row r="1235">
          <cell r="A1235" t="str">
            <v>CNFPRP</v>
          </cell>
          <cell r="B1235" t="str">
            <v xml:space="preserve">  12380000609082130000000000000  0000 OK       0000</v>
          </cell>
          <cell r="C1235" t="str">
            <v>WS</v>
          </cell>
          <cell r="D1235" t="str">
            <v>QPADEV0030</v>
          </cell>
        </row>
        <row r="1236">
          <cell r="A1236" t="str">
            <v>CNFPRP</v>
          </cell>
          <cell r="B1236" t="str">
            <v xml:space="preserve">  12380000609083077000000000000  0000 OK       0000</v>
          </cell>
          <cell r="C1236" t="str">
            <v>WS</v>
          </cell>
          <cell r="D1236" t="str">
            <v>QPADEV0031</v>
          </cell>
        </row>
        <row r="1237">
          <cell r="A1237" t="str">
            <v>CNFPRP</v>
          </cell>
          <cell r="B1237" t="str">
            <v xml:space="preserve">  12380000609083682000000000000  0000 OK       0000</v>
          </cell>
          <cell r="C1237" t="str">
            <v>WS</v>
          </cell>
          <cell r="D1237" t="str">
            <v>QPADEV0032</v>
          </cell>
        </row>
        <row r="1238">
          <cell r="A1238" t="str">
            <v>CNFPRP</v>
          </cell>
          <cell r="B1238" t="str">
            <v xml:space="preserve">  12380000609083484000000000000  0000 OK       0000</v>
          </cell>
          <cell r="C1238" t="str">
            <v>WS</v>
          </cell>
          <cell r="D1238" t="str">
            <v>QPADEV0034</v>
          </cell>
        </row>
        <row r="1239">
          <cell r="A1239" t="str">
            <v>CNFPRP</v>
          </cell>
          <cell r="B1239" t="str">
            <v xml:space="preserve">  12380000509083042000000000000  0000 OK       0000     R100D</v>
          </cell>
          <cell r="C1239" t="str">
            <v>WS</v>
          </cell>
          <cell r="D1239" t="str">
            <v>QPADEV0035</v>
          </cell>
        </row>
        <row r="1240">
          <cell r="A1240" t="str">
            <v>CNFPRP</v>
          </cell>
          <cell r="B1240" t="str">
            <v xml:space="preserve">  12380000509082864000000000000  0000 OK       0000     T160D</v>
          </cell>
          <cell r="C1240" t="str">
            <v>WS</v>
          </cell>
          <cell r="D1240" t="str">
            <v>QPADEV0036</v>
          </cell>
        </row>
        <row r="1241">
          <cell r="A1241" t="str">
            <v>CNFPRP</v>
          </cell>
          <cell r="B1241" t="str">
            <v xml:space="preserve">  12380000509083264000000000000  0000 OK       0000     BU100A</v>
          </cell>
          <cell r="C1241" t="str">
            <v>WS</v>
          </cell>
          <cell r="D1241" t="str">
            <v>QPADEV0037</v>
          </cell>
        </row>
        <row r="1242">
          <cell r="A1242" t="str">
            <v>CNFPRP</v>
          </cell>
          <cell r="B1242" t="str">
            <v xml:space="preserve">  12380000509082686000000000000  0000 OK       0000     BUC270D</v>
          </cell>
          <cell r="C1242" t="str">
            <v>WS</v>
          </cell>
          <cell r="D1242" t="str">
            <v>QPADEV0038</v>
          </cell>
        </row>
        <row r="1243">
          <cell r="A1243" t="str">
            <v>CNFPRP</v>
          </cell>
          <cell r="B1243" t="str">
            <v xml:space="preserve">  12380000509083387000000000000  0000 OK       0000</v>
          </cell>
          <cell r="C1243" t="str">
            <v>WS</v>
          </cell>
          <cell r="D1243" t="str">
            <v>QPADEV0039</v>
          </cell>
        </row>
        <row r="1244">
          <cell r="A1244" t="str">
            <v>CNFPRP</v>
          </cell>
          <cell r="B1244" t="str">
            <v xml:space="preserve">  12380000609083877000000000000  0000 OK       0000</v>
          </cell>
          <cell r="C1244" t="str">
            <v>WS</v>
          </cell>
          <cell r="D1244" t="str">
            <v>QPADEV004C</v>
          </cell>
        </row>
        <row r="1245">
          <cell r="A1245" t="str">
            <v>CNFPRP</v>
          </cell>
          <cell r="B1245" t="str">
            <v xml:space="preserve">  12380000509084065000000000000  0000 OK       0000     T190A</v>
          </cell>
          <cell r="C1245" t="str">
            <v>WS</v>
          </cell>
          <cell r="D1245" t="str">
            <v>QPADEV004D</v>
          </cell>
        </row>
        <row r="1246">
          <cell r="A1246" t="str">
            <v>CNFPRP</v>
          </cell>
          <cell r="B1246" t="str">
            <v xml:space="preserve">  12380000509084052000000000000  0000 OK       0000     T200D</v>
          </cell>
          <cell r="C1246" t="str">
            <v>WS</v>
          </cell>
          <cell r="D1246" t="str">
            <v>QPADEV004G</v>
          </cell>
        </row>
        <row r="1247">
          <cell r="A1247" t="str">
            <v>CNFPRP</v>
          </cell>
          <cell r="B1247" t="str">
            <v xml:space="preserve">  12380000509083991000000000000  0000 OK       0000     T190A</v>
          </cell>
          <cell r="C1247" t="str">
            <v>WS</v>
          </cell>
          <cell r="D1247" t="str">
            <v>QPADEV004H</v>
          </cell>
        </row>
        <row r="1248">
          <cell r="A1248" t="str">
            <v>CNFPRP</v>
          </cell>
          <cell r="B1248" t="str">
            <v xml:space="preserve">  12380000509083961000000000000  0000 OK       0000     MG4</v>
          </cell>
          <cell r="C1248" t="str">
            <v>WS</v>
          </cell>
          <cell r="D1248" t="str">
            <v>QPADEV004J</v>
          </cell>
        </row>
        <row r="1249">
          <cell r="A1249" t="str">
            <v>CNFPRP</v>
          </cell>
          <cell r="B1249" t="str">
            <v xml:space="preserve">  12380000609084003000000000000  0000 OK       0000</v>
          </cell>
          <cell r="C1249" t="str">
            <v>WS</v>
          </cell>
          <cell r="D1249" t="str">
            <v>QPADEV004M</v>
          </cell>
        </row>
        <row r="1250">
          <cell r="A1250" t="str">
            <v>CNFPRP</v>
          </cell>
          <cell r="B1250" t="str">
            <v xml:space="preserve">  12380000509084154000000000000  0000 OK       0000     MG4</v>
          </cell>
          <cell r="C1250" t="str">
            <v>WS</v>
          </cell>
          <cell r="D1250" t="str">
            <v>QPADEV004P</v>
          </cell>
        </row>
        <row r="1251">
          <cell r="A1251" t="str">
            <v>CNFPRP</v>
          </cell>
          <cell r="B1251" t="str">
            <v xml:space="preserve">  12380000509084088000000000000  0000 OK       0000     R100C</v>
          </cell>
          <cell r="C1251" t="str">
            <v>WS</v>
          </cell>
          <cell r="D1251" t="str">
            <v>QPADEV004Q</v>
          </cell>
        </row>
        <row r="1252">
          <cell r="A1252" t="str">
            <v>CNFPRP</v>
          </cell>
          <cell r="B1252" t="str">
            <v xml:space="preserve">  12380000509084023000000000000  0000 OK       0000     BUC300D</v>
          </cell>
          <cell r="C1252" t="str">
            <v>WS</v>
          </cell>
          <cell r="D1252" t="str">
            <v>QPADEV004R</v>
          </cell>
        </row>
        <row r="1253">
          <cell r="A1253" t="str">
            <v>CNFPRP</v>
          </cell>
          <cell r="B1253" t="str">
            <v xml:space="preserve">  12380000509084191000000000000  0000 OK       0000     T190A</v>
          </cell>
          <cell r="C1253" t="str">
            <v>WS</v>
          </cell>
          <cell r="D1253" t="str">
            <v>QPADEV004S</v>
          </cell>
        </row>
        <row r="1254">
          <cell r="A1254" t="str">
            <v>CNFPRP</v>
          </cell>
          <cell r="B1254" t="str">
            <v xml:space="preserve">  12380000609083900000000000000  0000 OK       0000</v>
          </cell>
          <cell r="C1254" t="str">
            <v>WS</v>
          </cell>
          <cell r="D1254" t="str">
            <v>QPADEV004V</v>
          </cell>
        </row>
        <row r="1255">
          <cell r="A1255" t="str">
            <v>CNFPRP</v>
          </cell>
          <cell r="B1255" t="str">
            <v xml:space="preserve">  12380000509084265000000000000  0000 OK       0000     CA120D</v>
          </cell>
          <cell r="C1255" t="str">
            <v>WS</v>
          </cell>
          <cell r="D1255" t="str">
            <v>QPADEV004X</v>
          </cell>
        </row>
        <row r="1256">
          <cell r="A1256" t="str">
            <v>CNFPRP</v>
          </cell>
          <cell r="B1256" t="str">
            <v xml:space="preserve">  12380000509084037000000000000  0000 OK       0000     BUC150D</v>
          </cell>
          <cell r="C1256" t="str">
            <v>WS</v>
          </cell>
          <cell r="D1256" t="str">
            <v>QPADEV004Z</v>
          </cell>
        </row>
        <row r="1257">
          <cell r="A1257" t="str">
            <v>CNFPRP</v>
          </cell>
          <cell r="B1257" t="str">
            <v xml:space="preserve">  12380000509083546000000000000  0000 OK       0000     MG4</v>
          </cell>
          <cell r="C1257" t="str">
            <v>WS</v>
          </cell>
          <cell r="D1257" t="str">
            <v>QPADEV0040</v>
          </cell>
        </row>
        <row r="1258">
          <cell r="A1258" t="str">
            <v>CNFPRP</v>
          </cell>
          <cell r="B1258" t="str">
            <v xml:space="preserve">  12380000509083934000000000000  0000 OK       0000     BUC270D</v>
          </cell>
          <cell r="C1258" t="str">
            <v>WS</v>
          </cell>
          <cell r="D1258" t="str">
            <v>QPADEV0041</v>
          </cell>
        </row>
        <row r="1259">
          <cell r="A1259" t="str">
            <v>CNFPRP</v>
          </cell>
          <cell r="B1259" t="str">
            <v xml:space="preserve">  12380000509083728000000000000  0000 OK       0000     BUC320D</v>
          </cell>
          <cell r="C1259" t="str">
            <v>WS</v>
          </cell>
          <cell r="D1259" t="str">
            <v>QPADEV0043</v>
          </cell>
        </row>
        <row r="1260">
          <cell r="A1260" t="str">
            <v>CNFPRP</v>
          </cell>
          <cell r="B1260" t="str">
            <v xml:space="preserve">  12380000509083789000000000000  0000 OK       0000     MG4</v>
          </cell>
          <cell r="C1260" t="str">
            <v>WS</v>
          </cell>
          <cell r="D1260" t="str">
            <v>QPADEV0044</v>
          </cell>
        </row>
        <row r="1261">
          <cell r="A1261" t="str">
            <v>CNFPRP</v>
          </cell>
          <cell r="B1261" t="str">
            <v xml:space="preserve">  12380000509084481000000000000  0000NOK       0000</v>
          </cell>
          <cell r="C1261" t="str">
            <v>WS</v>
          </cell>
          <cell r="D1261" t="str">
            <v>QPADEV0045</v>
          </cell>
        </row>
        <row r="1262">
          <cell r="A1262" t="str">
            <v>CNFPRP</v>
          </cell>
          <cell r="B1262" t="str">
            <v xml:space="preserve">  12380000609083887000000000000  0000 OK       0000</v>
          </cell>
          <cell r="C1262" t="str">
            <v>WS</v>
          </cell>
          <cell r="D1262" t="str">
            <v>QPADEV0046</v>
          </cell>
        </row>
        <row r="1263">
          <cell r="A1263" t="str">
            <v>CNFPRP</v>
          </cell>
          <cell r="B1263" t="str">
            <v xml:space="preserve">  12380000609083813000000000000  0000 OK       0000</v>
          </cell>
          <cell r="C1263" t="str">
            <v>WS</v>
          </cell>
          <cell r="D1263" t="str">
            <v>QPADEV0047</v>
          </cell>
        </row>
        <row r="1264">
          <cell r="A1264" t="str">
            <v>CNFPRP</v>
          </cell>
          <cell r="B1264" t="str">
            <v xml:space="preserve">  12380000609083773000000000000  0000 OK       0000</v>
          </cell>
          <cell r="C1264" t="str">
            <v>WS</v>
          </cell>
          <cell r="D1264" t="str">
            <v>QPADEV0048</v>
          </cell>
        </row>
        <row r="1265">
          <cell r="A1265" t="str">
            <v>CNFPRP</v>
          </cell>
          <cell r="B1265" t="str">
            <v xml:space="preserve">  12380000509083751000000000000  0000 OK       0000     BUC110D/M3</v>
          </cell>
          <cell r="C1265" t="str">
            <v>WS</v>
          </cell>
          <cell r="D1265" t="str">
            <v>QPADEV0049</v>
          </cell>
        </row>
        <row r="1266">
          <cell r="A1266" t="str">
            <v>CNFPRP</v>
          </cell>
          <cell r="B1266" t="str">
            <v xml:space="preserve">  12380000509084578000000000000  0000 OK       0000     BUC180D</v>
          </cell>
          <cell r="C1266" t="str">
            <v>WS</v>
          </cell>
          <cell r="D1266" t="str">
            <v>QPADEV005B</v>
          </cell>
        </row>
        <row r="1267">
          <cell r="A1267" t="str">
            <v>CNFPRP</v>
          </cell>
          <cell r="B1267" t="str">
            <v xml:space="preserve">  12380000509084967000000000000  0000 OK       0000     BUC280E</v>
          </cell>
          <cell r="C1267" t="str">
            <v>WS</v>
          </cell>
          <cell r="D1267" t="str">
            <v>QPADEV005C</v>
          </cell>
        </row>
        <row r="1268">
          <cell r="A1268" t="str">
            <v>CNFPRP</v>
          </cell>
          <cell r="B1268" t="str">
            <v xml:space="preserve">  12380000509084498000000000000  0000 OK       0000     TZ2 140D</v>
          </cell>
          <cell r="C1268" t="str">
            <v>WS</v>
          </cell>
          <cell r="D1268" t="str">
            <v>QPADEV005D</v>
          </cell>
        </row>
        <row r="1269">
          <cell r="A1269" t="str">
            <v>CNFPRP</v>
          </cell>
          <cell r="B1269" t="str">
            <v xml:space="preserve">  12380000609084581000000000000  0000 OK       0000</v>
          </cell>
          <cell r="C1269" t="str">
            <v>WS</v>
          </cell>
          <cell r="D1269" t="str">
            <v>QPADEV005F</v>
          </cell>
        </row>
        <row r="1270">
          <cell r="A1270" t="str">
            <v>CNFPRP</v>
          </cell>
          <cell r="B1270" t="str">
            <v xml:space="preserve">  12380000509085031000000000000  0000 OK       0000     BUC 290A</v>
          </cell>
          <cell r="C1270" t="str">
            <v>WS</v>
          </cell>
          <cell r="D1270" t="str">
            <v>QPADEV005G</v>
          </cell>
        </row>
        <row r="1271">
          <cell r="A1271" t="str">
            <v>CNFPRP</v>
          </cell>
          <cell r="B1271" t="str">
            <v xml:space="preserve">  12380000609085000000000000000  0000 OK       0000</v>
          </cell>
          <cell r="C1271" t="str">
            <v>WS</v>
          </cell>
          <cell r="D1271" t="str">
            <v>QPADEV005H</v>
          </cell>
        </row>
        <row r="1272">
          <cell r="A1272" t="str">
            <v>CNFPRP</v>
          </cell>
          <cell r="B1272" t="str">
            <v xml:space="preserve">  KJL80000609085444000000000000  0000 OK       0000</v>
          </cell>
          <cell r="C1272" t="str">
            <v>WS</v>
          </cell>
          <cell r="D1272" t="str">
            <v>QPADEV005J</v>
          </cell>
        </row>
        <row r="1273">
          <cell r="A1273" t="str">
            <v>CNFPRP</v>
          </cell>
          <cell r="B1273" t="str">
            <v xml:space="preserve">  12380000509084304000000000000  0000 OK       0000     TZ2 170E</v>
          </cell>
          <cell r="C1273" t="str">
            <v>WS</v>
          </cell>
          <cell r="D1273" t="str">
            <v>QPADEV005K</v>
          </cell>
        </row>
        <row r="1274">
          <cell r="A1274" t="str">
            <v>CNFPRP</v>
          </cell>
          <cell r="B1274" t="str">
            <v xml:space="preserve">  12380000609084632000000000000  0000NOK       0000</v>
          </cell>
          <cell r="C1274" t="str">
            <v>WS</v>
          </cell>
          <cell r="D1274" t="str">
            <v>QPADEV005L</v>
          </cell>
        </row>
        <row r="1275">
          <cell r="A1275" t="str">
            <v>CNFPRP</v>
          </cell>
          <cell r="B1275" t="str">
            <v xml:space="preserve">  12380000509085360000001000000  0000 OK       0000     TZ2 130D</v>
          </cell>
          <cell r="C1275" t="str">
            <v>WS</v>
          </cell>
          <cell r="D1275" t="str">
            <v>QPADEV005M</v>
          </cell>
        </row>
        <row r="1276">
          <cell r="A1276" t="str">
            <v>CNFPRP</v>
          </cell>
          <cell r="B1276" t="str">
            <v xml:space="preserve">  12380000509084821000000000000  0000 OK       0000</v>
          </cell>
          <cell r="C1276" t="str">
            <v>WS</v>
          </cell>
          <cell r="D1276" t="str">
            <v>QPADEV005N</v>
          </cell>
        </row>
        <row r="1277">
          <cell r="A1277" t="str">
            <v>CNFPRP</v>
          </cell>
          <cell r="B1277" t="str">
            <v xml:space="preserve">  KJL80000609084992000000000000  0000NOK       0000</v>
          </cell>
          <cell r="C1277" t="str">
            <v>WS</v>
          </cell>
          <cell r="D1277" t="str">
            <v>QPADEV005P</v>
          </cell>
        </row>
        <row r="1278">
          <cell r="A1278" t="str">
            <v>CNFPRP</v>
          </cell>
          <cell r="B1278" t="str">
            <v xml:space="preserve">  12380000609086427000000000000  0000 OK       0000</v>
          </cell>
          <cell r="C1278" t="str">
            <v>WS</v>
          </cell>
          <cell r="D1278" t="str">
            <v>QPADEV005Q</v>
          </cell>
        </row>
        <row r="1279">
          <cell r="A1279" t="str">
            <v>CNFPRP</v>
          </cell>
          <cell r="B1279" t="str">
            <v xml:space="preserve">  12380000509085829000000000000  0000 OK       0000</v>
          </cell>
          <cell r="C1279" t="str">
            <v>WS</v>
          </cell>
          <cell r="D1279" t="str">
            <v>QPADEV005R</v>
          </cell>
        </row>
        <row r="1280">
          <cell r="A1280" t="str">
            <v>CNFPRP</v>
          </cell>
          <cell r="B1280" t="str">
            <v xml:space="preserve">  12380000509085241000000000000  0000 OK       0000     MG4</v>
          </cell>
          <cell r="C1280" t="str">
            <v>WS</v>
          </cell>
          <cell r="D1280" t="str">
            <v>QPADEV005S</v>
          </cell>
        </row>
        <row r="1281">
          <cell r="A1281" t="str">
            <v>CNFPRP</v>
          </cell>
          <cell r="B1281" t="str">
            <v xml:space="preserve">  12380000509085225000000000000  0000 OK       0000     T130B</v>
          </cell>
          <cell r="C1281" t="str">
            <v>WS</v>
          </cell>
          <cell r="D1281" t="str">
            <v>QPADEV005T</v>
          </cell>
        </row>
        <row r="1282">
          <cell r="A1282" t="str">
            <v>CNFPRP</v>
          </cell>
          <cell r="B1282" t="str">
            <v xml:space="preserve">  12380000509085850000000000000  0000 OK       0000     MG4</v>
          </cell>
          <cell r="C1282" t="str">
            <v>WS</v>
          </cell>
          <cell r="D1282" t="str">
            <v>QPADEV005V</v>
          </cell>
        </row>
        <row r="1283">
          <cell r="A1283" t="str">
            <v>CNFPRP</v>
          </cell>
          <cell r="B1283" t="str">
            <v xml:space="preserve">  12380000609086196000000000000  0000 OK       0000</v>
          </cell>
          <cell r="C1283" t="str">
            <v>WS</v>
          </cell>
          <cell r="D1283" t="str">
            <v>QPADEV005W</v>
          </cell>
        </row>
        <row r="1284">
          <cell r="A1284" t="str">
            <v>CNFPRP</v>
          </cell>
          <cell r="B1284" t="str">
            <v xml:space="preserve">  12380000509084945000000000000  0000 OK       0000     MG4</v>
          </cell>
          <cell r="C1284" t="str">
            <v>WS</v>
          </cell>
          <cell r="D1284" t="str">
            <v>QPADEV005X</v>
          </cell>
        </row>
        <row r="1285">
          <cell r="A1285" t="str">
            <v>CNFPRP</v>
          </cell>
          <cell r="B1285" t="str">
            <v xml:space="preserve">  12380000609086888000000000000  0000 OK       0000</v>
          </cell>
          <cell r="C1285" t="str">
            <v>WS</v>
          </cell>
          <cell r="D1285" t="str">
            <v>QPADEV0050</v>
          </cell>
        </row>
        <row r="1286">
          <cell r="A1286" t="str">
            <v>CNFPRP</v>
          </cell>
          <cell r="B1286" t="str">
            <v xml:space="preserve">  12380000509085383000000000000  0000 OK       0000     BUC330A/B</v>
          </cell>
          <cell r="C1286" t="str">
            <v>WS</v>
          </cell>
          <cell r="D1286" t="str">
            <v>QPADEV0051</v>
          </cell>
        </row>
        <row r="1287">
          <cell r="A1287" t="str">
            <v>CNFPRP</v>
          </cell>
          <cell r="B1287" t="str">
            <v xml:space="preserve">  12380000509084087000000000000  0000 OK       0000     MG4</v>
          </cell>
          <cell r="C1287" t="str">
            <v>WS</v>
          </cell>
          <cell r="D1287" t="str">
            <v>QPADEV0053</v>
          </cell>
        </row>
        <row r="1288">
          <cell r="A1288" t="str">
            <v>CNFPRP</v>
          </cell>
          <cell r="B1288" t="str">
            <v xml:space="preserve">  12380000509085618000000000000  0000NOK       0000     VITRE MG3</v>
          </cell>
          <cell r="C1288" t="str">
            <v>WS</v>
          </cell>
          <cell r="D1288" t="str">
            <v>QPADEV0055</v>
          </cell>
        </row>
        <row r="1289">
          <cell r="A1289" t="str">
            <v>CNFPRP</v>
          </cell>
          <cell r="B1289" t="str">
            <v xml:space="preserve">  12380000609085103000000000000  0000 OK       0000</v>
          </cell>
          <cell r="C1289" t="str">
            <v>WS</v>
          </cell>
          <cell r="D1289" t="str">
            <v>QPADEV0056</v>
          </cell>
        </row>
        <row r="1290">
          <cell r="A1290" t="str">
            <v>CNFPRP</v>
          </cell>
          <cell r="B1290" t="str">
            <v xml:space="preserve">  12380000609084133000000000000  0000 OK       0000</v>
          </cell>
          <cell r="C1290" t="str">
            <v>WS</v>
          </cell>
          <cell r="D1290" t="str">
            <v>QPADEV0058</v>
          </cell>
        </row>
        <row r="1291">
          <cell r="A1291" t="str">
            <v>CNFPRP</v>
          </cell>
          <cell r="B1291" t="str">
            <v xml:space="preserve">  12380000609086813000000000000  0000NOK       0000</v>
          </cell>
          <cell r="C1291" t="str">
            <v>WS</v>
          </cell>
          <cell r="D1291" t="str">
            <v>QPADEV006D</v>
          </cell>
        </row>
        <row r="1292">
          <cell r="A1292" t="str">
            <v>CNFPRP</v>
          </cell>
          <cell r="B1292" t="str">
            <v xml:space="preserve">  KJL80000609085786000000000000  0000 OK       0000</v>
          </cell>
          <cell r="C1292" t="str">
            <v>WS</v>
          </cell>
          <cell r="D1292" t="str">
            <v>QPADEV006F</v>
          </cell>
        </row>
        <row r="1293">
          <cell r="A1293" t="str">
            <v>CNFPRP</v>
          </cell>
          <cell r="B1293" t="str">
            <v xml:space="preserve">  12380000509086434000000000000  0000 OK       0000     BUC190A</v>
          </cell>
          <cell r="C1293" t="str">
            <v>WS</v>
          </cell>
          <cell r="D1293" t="str">
            <v>QPADEV006G</v>
          </cell>
        </row>
        <row r="1294">
          <cell r="A1294" t="str">
            <v>CNFPRP</v>
          </cell>
          <cell r="B1294" t="str">
            <v xml:space="preserve">  12380000509086126000000000000  0000 OK       0000     BUC310E</v>
          </cell>
          <cell r="C1294" t="str">
            <v>WS</v>
          </cell>
          <cell r="D1294" t="str">
            <v>QPADEV006H</v>
          </cell>
        </row>
        <row r="1295">
          <cell r="A1295" t="str">
            <v>CNFPRP</v>
          </cell>
          <cell r="B1295" t="str">
            <v xml:space="preserve">  12380000509086222000000000000  0000NOK       0000     A100E</v>
          </cell>
          <cell r="C1295" t="str">
            <v>WS</v>
          </cell>
          <cell r="D1295" t="str">
            <v>QPADEV006K</v>
          </cell>
        </row>
        <row r="1296">
          <cell r="A1296" t="str">
            <v>CNFPRP</v>
          </cell>
          <cell r="B1296" t="str">
            <v xml:space="preserve">  12380000509085847000000000000  0000 OK       0000     TD100C</v>
          </cell>
          <cell r="C1296" t="str">
            <v>WS</v>
          </cell>
          <cell r="D1296" t="str">
            <v>QPADEV006L</v>
          </cell>
        </row>
        <row r="1297">
          <cell r="A1297" t="str">
            <v>CNFPRP</v>
          </cell>
          <cell r="B1297" t="str">
            <v xml:space="preserve">  12380000509086623000000000000  0000NOK       0000</v>
          </cell>
          <cell r="C1297" t="str">
            <v>WS</v>
          </cell>
          <cell r="D1297" t="str">
            <v>QPADEV006M</v>
          </cell>
        </row>
        <row r="1298">
          <cell r="A1298" t="str">
            <v>CNFPRP</v>
          </cell>
          <cell r="B1298" t="str">
            <v xml:space="preserve">  KJL80000609085771000000000000  0000 OK       0000</v>
          </cell>
          <cell r="C1298" t="str">
            <v>WS</v>
          </cell>
          <cell r="D1298" t="str">
            <v>QPADEV006Q</v>
          </cell>
        </row>
        <row r="1299">
          <cell r="A1299" t="str">
            <v>CNFPRP</v>
          </cell>
          <cell r="B1299" t="str">
            <v xml:space="preserve">  KJL80000609085606000000000000  0000NOK       0000</v>
          </cell>
          <cell r="C1299" t="str">
            <v>WS</v>
          </cell>
          <cell r="D1299" t="str">
            <v>QPADEV006S</v>
          </cell>
        </row>
        <row r="1300">
          <cell r="A1300" t="str">
            <v>CNFPRP</v>
          </cell>
          <cell r="B1300" t="str">
            <v xml:space="preserve">  12380000509085779000000000000  0000 OK       0000     MG4</v>
          </cell>
          <cell r="C1300" t="str">
            <v>WS</v>
          </cell>
          <cell r="D1300" t="str">
            <v>QPADEV006T</v>
          </cell>
        </row>
        <row r="1301">
          <cell r="A1301" t="str">
            <v>CNFPRP</v>
          </cell>
          <cell r="B1301" t="str">
            <v xml:space="preserve">  KJL80000609085741000000000000  0000 OK       0000</v>
          </cell>
          <cell r="C1301" t="str">
            <v>WS</v>
          </cell>
          <cell r="D1301" t="str">
            <v>QPADEV006V</v>
          </cell>
        </row>
        <row r="1302">
          <cell r="A1302" t="str">
            <v>CNFPRP</v>
          </cell>
          <cell r="B1302" t="str">
            <v xml:space="preserve">  KJL80000609085822000000000000  0000 OK       0000</v>
          </cell>
          <cell r="C1302" t="str">
            <v>WS</v>
          </cell>
          <cell r="D1302" t="str">
            <v>QPADEV006X</v>
          </cell>
        </row>
        <row r="1303">
          <cell r="A1303" t="str">
            <v>CNFPRP</v>
          </cell>
          <cell r="B1303" t="str">
            <v xml:space="preserve">  KJL80000609086820000000000000  0000 OK       0000</v>
          </cell>
          <cell r="C1303" t="str">
            <v>WS</v>
          </cell>
          <cell r="D1303" t="str">
            <v>QPADEV006Z</v>
          </cell>
        </row>
        <row r="1304">
          <cell r="A1304" t="str">
            <v>CNFPRP</v>
          </cell>
          <cell r="B1304" t="str">
            <v xml:space="preserve">  KJL80000609085374000000000000  0000NOK       0000</v>
          </cell>
          <cell r="C1304" t="str">
            <v>WS</v>
          </cell>
          <cell r="D1304" t="str">
            <v>QPADEV0061</v>
          </cell>
        </row>
        <row r="1305">
          <cell r="A1305" t="str">
            <v>CNFPRP</v>
          </cell>
          <cell r="B1305" t="str">
            <v xml:space="preserve">  12380000509085819000000000000  0000 OK       0000     TZ2 160C</v>
          </cell>
          <cell r="C1305" t="str">
            <v>WS</v>
          </cell>
          <cell r="D1305" t="str">
            <v>QPADEV0062</v>
          </cell>
        </row>
        <row r="1306">
          <cell r="A1306" t="str">
            <v>CNFPRP</v>
          </cell>
          <cell r="B1306" t="str">
            <v xml:space="preserve">  12380000509085870000000000000  0000 OK       0000     MG4</v>
          </cell>
          <cell r="C1306" t="str">
            <v>WS</v>
          </cell>
          <cell r="D1306" t="str">
            <v>QPADEV0069</v>
          </cell>
        </row>
        <row r="1307">
          <cell r="A1307" t="str">
            <v>CNFPRP</v>
          </cell>
          <cell r="B1307" t="str">
            <v xml:space="preserve">  12380000509086324000000000000  0000 OK       0000     BUP140D</v>
          </cell>
          <cell r="C1307" t="str">
            <v>WS</v>
          </cell>
          <cell r="D1307" t="str">
            <v>QPADEV007B</v>
          </cell>
        </row>
        <row r="1308">
          <cell r="A1308" t="str">
            <v>CNFPRP</v>
          </cell>
          <cell r="B1308" t="str">
            <v xml:space="preserve">  KJL80000609086576000000000000  0000NOK       0000</v>
          </cell>
          <cell r="C1308" t="str">
            <v>WS</v>
          </cell>
          <cell r="D1308" t="str">
            <v>QPADEV007H</v>
          </cell>
        </row>
        <row r="1309">
          <cell r="A1309" t="str">
            <v>CNFPRP</v>
          </cell>
          <cell r="B1309" t="str">
            <v xml:space="preserve">  KJL80000609086799000000000000  0000 OK       0000</v>
          </cell>
          <cell r="C1309" t="str">
            <v>WS</v>
          </cell>
          <cell r="D1309" t="str">
            <v>QPADEV007L</v>
          </cell>
        </row>
        <row r="1310">
          <cell r="A1310" t="str">
            <v>CNFPRP</v>
          </cell>
          <cell r="B1310" t="str">
            <v xml:space="preserve">  12380000219087560010001000000  0000NRETURN   0000     BUC270D</v>
          </cell>
          <cell r="C1310" t="str">
            <v>WS</v>
          </cell>
          <cell r="D1310" t="str">
            <v>QPADEV007P</v>
          </cell>
        </row>
        <row r="1311">
          <cell r="A1311" t="str">
            <v>CNFPRP</v>
          </cell>
          <cell r="B1311" t="str">
            <v xml:space="preserve">  12380000509087468000000000000  0000 OK       0000     BUC 100D</v>
          </cell>
          <cell r="C1311" t="str">
            <v>WS</v>
          </cell>
          <cell r="D1311" t="str">
            <v>QPADEV007R</v>
          </cell>
        </row>
        <row r="1312">
          <cell r="A1312" t="str">
            <v>CNFPRP</v>
          </cell>
          <cell r="B1312" t="str">
            <v xml:space="preserve">  12380000509087451000000000000  0000 OK       0000     BUC220B</v>
          </cell>
          <cell r="C1312" t="str">
            <v>WS</v>
          </cell>
          <cell r="D1312" t="str">
            <v>QPADEV007V</v>
          </cell>
        </row>
        <row r="1313">
          <cell r="A1313" t="str">
            <v>CNFPRP</v>
          </cell>
          <cell r="B1313" t="str">
            <v xml:space="preserve">  12380000229087355010000000000  0000 OK       0000     T190D</v>
          </cell>
          <cell r="C1313" t="str">
            <v>WS</v>
          </cell>
          <cell r="D1313" t="str">
            <v>QPADEV007W</v>
          </cell>
        </row>
        <row r="1314">
          <cell r="A1314" t="str">
            <v>CNFPRP</v>
          </cell>
          <cell r="B1314" t="str">
            <v xml:space="preserve">  12380000509087470000000000000  0000 OK       0000     BUC320E</v>
          </cell>
          <cell r="C1314" t="str">
            <v>WS</v>
          </cell>
          <cell r="D1314" t="str">
            <v>QPADEV007Z</v>
          </cell>
        </row>
        <row r="1315">
          <cell r="A1315" t="str">
            <v>CNFPRP</v>
          </cell>
          <cell r="B1315" t="str">
            <v xml:space="preserve">  KJL80000609086474000000000000  0000 OK       0000</v>
          </cell>
          <cell r="C1315" t="str">
            <v>WS</v>
          </cell>
          <cell r="D1315" t="str">
            <v>QPADEV0070</v>
          </cell>
        </row>
        <row r="1316">
          <cell r="A1316" t="str">
            <v>CNFPRP</v>
          </cell>
          <cell r="B1316" t="str">
            <v xml:space="preserve">  12380000509087369000000000000  0000 OK       0000     MG4</v>
          </cell>
          <cell r="C1316" t="str">
            <v>WS</v>
          </cell>
          <cell r="D1316" t="str">
            <v>QPADEV0071</v>
          </cell>
        </row>
        <row r="1317">
          <cell r="A1317" t="str">
            <v>CNFPRP</v>
          </cell>
          <cell r="B1317" t="str">
            <v xml:space="preserve">  12380000509086542000000000000  0000 OK       0000     TD100E</v>
          </cell>
          <cell r="C1317" t="str">
            <v>WS</v>
          </cell>
          <cell r="D1317" t="str">
            <v>QPADEV0072</v>
          </cell>
        </row>
        <row r="1318">
          <cell r="A1318" t="str">
            <v>CNFPRP</v>
          </cell>
          <cell r="B1318" t="str">
            <v xml:space="preserve">  12380000509086021000000000000  0000 OK       0000     BUC320D</v>
          </cell>
          <cell r="C1318" t="str">
            <v>WS</v>
          </cell>
          <cell r="D1318" t="str">
            <v>QPADEV0073</v>
          </cell>
        </row>
        <row r="1319">
          <cell r="A1319" t="str">
            <v>CNFPRP</v>
          </cell>
          <cell r="B1319" t="str">
            <v xml:space="preserve">  12380000509086142000000000000  0000 OK       0000     MG4</v>
          </cell>
          <cell r="C1319" t="str">
            <v>WS</v>
          </cell>
          <cell r="D1319" t="str">
            <v>QPADEV0074</v>
          </cell>
        </row>
        <row r="1320">
          <cell r="A1320" t="str">
            <v>CNFPRP</v>
          </cell>
          <cell r="B1320" t="str">
            <v xml:space="preserve">  12380000509086600000000000000  0000 OK       0000     MG4</v>
          </cell>
          <cell r="C1320" t="str">
            <v>WS</v>
          </cell>
          <cell r="D1320" t="str">
            <v>QPADEV0075</v>
          </cell>
        </row>
        <row r="1321">
          <cell r="A1321" t="str">
            <v>CNFPRP</v>
          </cell>
          <cell r="B1321" t="str">
            <v xml:space="preserve">  12380000509086480000000000000  0000 OK       0000     MG4</v>
          </cell>
          <cell r="C1321" t="str">
            <v>WS</v>
          </cell>
          <cell r="D1321" t="str">
            <v>QPADEV0076</v>
          </cell>
        </row>
        <row r="1322">
          <cell r="A1322" t="str">
            <v>CNFPRP</v>
          </cell>
          <cell r="B1322" t="str">
            <v xml:space="preserve">  12380000229089044010000000000  0000 OK       0000     BUC260C</v>
          </cell>
          <cell r="C1322" t="str">
            <v>WS</v>
          </cell>
          <cell r="D1322" t="str">
            <v>QPADEV008G</v>
          </cell>
        </row>
        <row r="1323">
          <cell r="A1323" t="str">
            <v>CNFPRP</v>
          </cell>
          <cell r="B1323" t="str">
            <v xml:space="preserve">  12380000509089032000000000000  0000 OK       0000     T190C</v>
          </cell>
          <cell r="C1323" t="str">
            <v>WS</v>
          </cell>
          <cell r="D1323" t="str">
            <v>QPADEV008K</v>
          </cell>
        </row>
        <row r="1324">
          <cell r="A1324" t="str">
            <v>CNFPRP</v>
          </cell>
          <cell r="B1324" t="str">
            <v xml:space="preserve">  12380000509088921000000000000  0000 OK       0000     T120A</v>
          </cell>
          <cell r="C1324" t="str">
            <v>WS</v>
          </cell>
          <cell r="D1324" t="str">
            <v>QPADEV008M</v>
          </cell>
        </row>
        <row r="1325">
          <cell r="A1325" t="str">
            <v>CNFPRP</v>
          </cell>
          <cell r="B1325" t="str">
            <v xml:space="preserve">  12380000509089057000000000000  0000 OK       0000     MG4L6</v>
          </cell>
          <cell r="C1325" t="str">
            <v>WS</v>
          </cell>
          <cell r="D1325" t="str">
            <v>QPADEV008P</v>
          </cell>
        </row>
        <row r="1326">
          <cell r="A1326" t="str">
            <v>CNFPRP</v>
          </cell>
          <cell r="B1326" t="str">
            <v xml:space="preserve">  12380000229088971010000000000  0000 OK       0000     R100D</v>
          </cell>
          <cell r="C1326" t="str">
            <v>WS</v>
          </cell>
          <cell r="D1326" t="str">
            <v>QPADEV008Q</v>
          </cell>
        </row>
        <row r="1327">
          <cell r="A1327" t="str">
            <v>CNFPRP</v>
          </cell>
          <cell r="B1327" t="str">
            <v xml:space="preserve">  12380000229089399010000000000  0000 OK       0000     T200D</v>
          </cell>
          <cell r="C1327" t="str">
            <v>WS</v>
          </cell>
          <cell r="D1327" t="str">
            <v>QPADEV008R</v>
          </cell>
        </row>
        <row r="1328">
          <cell r="A1328" t="str">
            <v>CNFPRP</v>
          </cell>
          <cell r="B1328" t="str">
            <v xml:space="preserve">  12380000229089188010000000000  0000 OK       0000     R120D</v>
          </cell>
          <cell r="C1328" t="str">
            <v>WS</v>
          </cell>
          <cell r="D1328" t="str">
            <v>QPADEV008S</v>
          </cell>
        </row>
        <row r="1329">
          <cell r="A1329" t="str">
            <v>CNFPRP</v>
          </cell>
          <cell r="B1329" t="str">
            <v xml:space="preserve">  12380000509088393000000000000  0000 OK       0000     VITRINE</v>
          </cell>
          <cell r="C1329" t="str">
            <v>WS</v>
          </cell>
          <cell r="D1329" t="str">
            <v>QPADEV008V</v>
          </cell>
        </row>
        <row r="1330">
          <cell r="A1330" t="str">
            <v>CNFPRP</v>
          </cell>
          <cell r="B1330" t="str">
            <v xml:space="preserve">  12380000509089955000000000000  0000 OK       0000     BUP 110D</v>
          </cell>
          <cell r="C1330" t="str">
            <v>WS</v>
          </cell>
          <cell r="D1330" t="str">
            <v>QPADEV008W</v>
          </cell>
        </row>
        <row r="1331">
          <cell r="A1331" t="str">
            <v>CNFPRP</v>
          </cell>
          <cell r="B1331" t="str">
            <v xml:space="preserve">  12380000229087425010000000000  0000 OK       0000     BUC300D</v>
          </cell>
          <cell r="C1331" t="str">
            <v>WS</v>
          </cell>
          <cell r="D1331" t="str">
            <v>QPADEV0081</v>
          </cell>
        </row>
        <row r="1332">
          <cell r="A1332" t="str">
            <v>CNFPRP</v>
          </cell>
          <cell r="B1332" t="str">
            <v xml:space="preserve">  12380000509087373000000000000  0000 OK       0000     T160A</v>
          </cell>
          <cell r="C1332" t="str">
            <v>WS</v>
          </cell>
          <cell r="D1332" t="str">
            <v>QPADEV0084</v>
          </cell>
        </row>
        <row r="1333">
          <cell r="A1333" t="str">
            <v>CNFPRP</v>
          </cell>
          <cell r="B1333" t="str">
            <v xml:space="preserve">  12380000509087440000000000000  0000NOK       0000     BUC150D</v>
          </cell>
          <cell r="C1333" t="str">
            <v>WS</v>
          </cell>
          <cell r="D1333" t="str">
            <v>QPADEV0085</v>
          </cell>
        </row>
        <row r="1334">
          <cell r="A1334" t="str">
            <v>CNFPRP</v>
          </cell>
          <cell r="B1334" t="str">
            <v xml:space="preserve">  AMI80000509087352000001000000  0000NRETURN   0000     MG4</v>
          </cell>
          <cell r="C1334" t="str">
            <v>WS</v>
          </cell>
          <cell r="D1334" t="str">
            <v>QPADEV0086</v>
          </cell>
        </row>
        <row r="1335">
          <cell r="A1335" t="str">
            <v>CNFPRP</v>
          </cell>
          <cell r="B1335" t="str">
            <v xml:space="preserve">  12380000509089834000000000000  0000 OK       0000</v>
          </cell>
          <cell r="C1335" t="str">
            <v>WS</v>
          </cell>
          <cell r="D1335" t="str">
            <v>QPADEV009F</v>
          </cell>
        </row>
        <row r="1336">
          <cell r="A1336" t="str">
            <v>CNFPRP</v>
          </cell>
          <cell r="B1336" t="str">
            <v xml:space="preserve">  12380000509089965000000000000  0000 OK       0000</v>
          </cell>
          <cell r="C1336" t="str">
            <v>WS</v>
          </cell>
          <cell r="D1336" t="str">
            <v>QPADEV009G</v>
          </cell>
        </row>
        <row r="1337">
          <cell r="A1337" t="str">
            <v>CNFPRP</v>
          </cell>
          <cell r="B1337" t="str">
            <v xml:space="preserve">  12380000509089466000000000000  0000 OK       0000</v>
          </cell>
          <cell r="C1337" t="str">
            <v>WS</v>
          </cell>
          <cell r="D1337" t="str">
            <v>QPADEV009H</v>
          </cell>
        </row>
        <row r="1338">
          <cell r="A1338" t="str">
            <v>CNFPRP</v>
          </cell>
          <cell r="B1338" t="str">
            <v xml:space="preserve">  12380000509089415000000000000  0000 OK       0000</v>
          </cell>
          <cell r="C1338" t="str">
            <v>WS</v>
          </cell>
          <cell r="D1338" t="str">
            <v>QPADEV009J</v>
          </cell>
        </row>
        <row r="1339">
          <cell r="A1339" t="str">
            <v>CNFPRP</v>
          </cell>
          <cell r="B1339" t="str">
            <v xml:space="preserve">  12380000509089304000000000000  0000 OK       0000     MG4L3</v>
          </cell>
          <cell r="C1339" t="str">
            <v>WS</v>
          </cell>
          <cell r="D1339" t="str">
            <v>QPADEV009L</v>
          </cell>
        </row>
        <row r="1340">
          <cell r="A1340" t="str">
            <v>CNFPRP</v>
          </cell>
          <cell r="B1340" t="str">
            <v xml:space="preserve">  12380000509089655000000000000  0000 OK       0000     MG4L6</v>
          </cell>
          <cell r="C1340" t="str">
            <v>WS</v>
          </cell>
          <cell r="D1340" t="str">
            <v>QPADEV009P</v>
          </cell>
        </row>
        <row r="1341">
          <cell r="A1341" t="str">
            <v>CNFPRP</v>
          </cell>
          <cell r="B1341" t="str">
            <v xml:space="preserve">  12380000219089452010000000000  0000 OK       0000</v>
          </cell>
          <cell r="C1341" t="str">
            <v>WS</v>
          </cell>
          <cell r="D1341" t="str">
            <v>QPADEV009Q</v>
          </cell>
        </row>
        <row r="1342">
          <cell r="A1342" t="str">
            <v>CNFPRP</v>
          </cell>
          <cell r="B1342" t="str">
            <v xml:space="preserve">  12380000509089051000000000000  0000 OK       0000     MG4L6</v>
          </cell>
          <cell r="C1342" t="str">
            <v>WS</v>
          </cell>
          <cell r="D1342" t="str">
            <v>QPADEV0091</v>
          </cell>
        </row>
        <row r="1343">
          <cell r="A1343" t="str">
            <v>CNFPRP</v>
          </cell>
          <cell r="B1343" t="str">
            <v xml:space="preserve">  12380000509089519000000000000  0000 OK       0000     PLT1MG3</v>
          </cell>
          <cell r="C1343" t="str">
            <v>WS</v>
          </cell>
          <cell r="D1343" t="str">
            <v>QPADEV0093</v>
          </cell>
        </row>
        <row r="1344">
          <cell r="A1344" t="str">
            <v>CNFPRP</v>
          </cell>
          <cell r="B1344" t="str">
            <v xml:space="preserve">  12380000509089056000000000000  0000 OK       0000     MG4</v>
          </cell>
          <cell r="C1344" t="str">
            <v>WS</v>
          </cell>
          <cell r="D1344" t="str">
            <v>QPADEV0094</v>
          </cell>
        </row>
        <row r="1345">
          <cell r="A1345" t="str">
            <v>CNFPRP</v>
          </cell>
          <cell r="B1345" t="str">
            <v xml:space="preserve">  12380000509089123000000000000  0000 OK       0000     MG4L6</v>
          </cell>
          <cell r="C1345" t="str">
            <v>WS</v>
          </cell>
          <cell r="D1345" t="str">
            <v>QPADEV0095</v>
          </cell>
        </row>
        <row r="1346">
          <cell r="A1346" t="str">
            <v>CNFPRP</v>
          </cell>
          <cell r="B1346" t="str">
            <v xml:space="preserve">  12380000229089150010000000000  0000 OK       0000     T200D</v>
          </cell>
          <cell r="C1346" t="str">
            <v>WS</v>
          </cell>
          <cell r="D1346" t="str">
            <v>QPADEV0097</v>
          </cell>
        </row>
        <row r="1347">
          <cell r="A1347" t="str">
            <v>CNFPRP</v>
          </cell>
          <cell r="B1347" t="str">
            <v xml:space="preserve">  12380000509089194000000000000  0000 OK       0000     A100D</v>
          </cell>
          <cell r="C1347" t="str">
            <v>WS</v>
          </cell>
          <cell r="D1347" t="str">
            <v>QPADEV0098</v>
          </cell>
        </row>
        <row r="1348">
          <cell r="A1348" t="str">
            <v>CNFPRP</v>
          </cell>
          <cell r="B1348" t="str">
            <v xml:space="preserve">  12380000509089640000000000000  0000 OK       0000</v>
          </cell>
          <cell r="C1348" t="str">
            <v>WS</v>
          </cell>
          <cell r="D1348" t="str">
            <v>QPADEV0099</v>
          </cell>
        </row>
        <row r="1349">
          <cell r="A1349" t="str">
            <v>CNFPRP</v>
          </cell>
          <cell r="B1349" t="str">
            <v xml:space="preserve">  BOL80000509061068010000000000  0000NRETURN   0000     CA130D</v>
          </cell>
          <cell r="C1349" t="str">
            <v>WS</v>
          </cell>
          <cell r="D1349" t="str">
            <v>RANNOU1</v>
          </cell>
        </row>
        <row r="1350">
          <cell r="A1350" t="str">
            <v>CNFPRP</v>
          </cell>
          <cell r="B1350" t="str">
            <v xml:space="preserve">  DMA80000509060454010000000000  0000NCANCEL   0000</v>
          </cell>
          <cell r="C1350" t="str">
            <v>WS</v>
          </cell>
          <cell r="D1350" t="str">
            <v>RANNOU3</v>
          </cell>
        </row>
        <row r="1351">
          <cell r="A1351" t="str">
            <v>CNFPRP</v>
          </cell>
          <cell r="B1351" t="str">
            <v xml:space="preserve">  BEK80000509064395000000000000  0000 OK       0000     MG4</v>
          </cell>
          <cell r="C1351" t="str">
            <v>WS</v>
          </cell>
          <cell r="D1351" t="str">
            <v>ROCCO</v>
          </cell>
        </row>
        <row r="1352">
          <cell r="A1352" t="str">
            <v>CNFPRP</v>
          </cell>
          <cell r="B1352" t="str">
            <v xml:space="preserve">  IPA80000719051048010000000000  0000NCANCEL   0000</v>
          </cell>
          <cell r="C1352" t="str">
            <v>WS</v>
          </cell>
          <cell r="D1352" t="str">
            <v>SF3£</v>
          </cell>
        </row>
        <row r="1353">
          <cell r="A1353" t="str">
            <v>CNFPRP</v>
          </cell>
          <cell r="B1353" t="str">
            <v xml:space="preserve">  IPA80000719060299010000000000  0000 OK       0000     T300</v>
          </cell>
          <cell r="C1353" t="str">
            <v>WS</v>
          </cell>
          <cell r="D1353" t="str">
            <v>SF5</v>
          </cell>
        </row>
        <row r="1354">
          <cell r="A1354" t="str">
            <v>CNFPRP</v>
          </cell>
          <cell r="B1354" t="str">
            <v xml:space="preserve">  JIF80000509060254010001000000  0000 OK       0000</v>
          </cell>
          <cell r="C1354" t="str">
            <v>WS</v>
          </cell>
          <cell r="D1354" t="str">
            <v>SKITT</v>
          </cell>
        </row>
        <row r="1355">
          <cell r="A1355" t="str">
            <v>CNFPRP</v>
          </cell>
          <cell r="B1355" t="str">
            <v xml:space="preserve">  MBJ80000509062014010000000000  0000NRETURN   0000     MG4</v>
          </cell>
          <cell r="C1355" t="str">
            <v>WS</v>
          </cell>
          <cell r="D1355" t="str">
            <v>SKITT1</v>
          </cell>
        </row>
        <row r="1356">
          <cell r="A1356" t="str">
            <v>CNFPRP</v>
          </cell>
          <cell r="B1356" t="str">
            <v xml:space="preserve">  IND80000609027557010000250299  0299NRETURN   0000</v>
          </cell>
          <cell r="C1356" t="str">
            <v>WS</v>
          </cell>
          <cell r="D1356" t="str">
            <v>TEC5DSP0E</v>
          </cell>
        </row>
        <row r="1357">
          <cell r="A1357" t="str">
            <v>CNFPRP</v>
          </cell>
          <cell r="B1357" t="str">
            <v xml:space="preserve">  IND80000609045597010000000000  0000 OK       0000     49-B</v>
          </cell>
          <cell r="C1357" t="str">
            <v>WS</v>
          </cell>
          <cell r="D1357" t="str">
            <v>TEC5DSP0F</v>
          </cell>
        </row>
        <row r="1358">
          <cell r="A1358" t="str">
            <v>CNFPRP</v>
          </cell>
          <cell r="B1358" t="str">
            <v xml:space="preserve">  IND80000609025682010000241298  1298 OK       0000     38</v>
          </cell>
          <cell r="C1358" t="str">
            <v>WS</v>
          </cell>
          <cell r="D1358" t="str">
            <v>TEC5DSP12</v>
          </cell>
        </row>
        <row r="1359">
          <cell r="A1359" t="str">
            <v>CNFPRP</v>
          </cell>
          <cell r="B1359" t="str">
            <v xml:space="preserve">  IND80000119023189010000300998  0998NOK       0000     31</v>
          </cell>
          <cell r="C1359" t="str">
            <v>WS</v>
          </cell>
          <cell r="D1359" t="str">
            <v>TEC5DSP15</v>
          </cell>
        </row>
        <row r="1360">
          <cell r="A1360" t="str">
            <v>CNFPRP</v>
          </cell>
          <cell r="B1360" t="str">
            <v xml:space="preserve">  IND80000119023534010000091098  1098 OK       0000     13</v>
          </cell>
          <cell r="C1360" t="str">
            <v>WS</v>
          </cell>
          <cell r="D1360" t="str">
            <v>TEC5DSP17</v>
          </cell>
        </row>
        <row r="1361">
          <cell r="A1361" t="str">
            <v>CNFPRP</v>
          </cell>
          <cell r="B1361" t="str">
            <v xml:space="preserve">  IND80000119046768010000000000  0000 OK       0000     27-F</v>
          </cell>
          <cell r="C1361" t="str">
            <v>WS</v>
          </cell>
          <cell r="D1361" t="str">
            <v>TEMANAST</v>
          </cell>
        </row>
        <row r="1362">
          <cell r="A1362" t="str">
            <v>CNFPRP</v>
          </cell>
          <cell r="B1362" t="str">
            <v xml:space="preserve">  12380000509088350000000000000  0000 OK       0000     MG4L3</v>
          </cell>
          <cell r="C1362" t="str">
            <v>WS</v>
          </cell>
          <cell r="D1362" t="str">
            <v>TEMBA</v>
          </cell>
        </row>
        <row r="1363">
          <cell r="A1363" t="str">
            <v>CNFPRP</v>
          </cell>
          <cell r="B1363" t="str">
            <v xml:space="preserve">  12380000509087424000000000000  0000 OK       0000</v>
          </cell>
          <cell r="C1363" t="str">
            <v>WS</v>
          </cell>
          <cell r="D1363" t="str">
            <v>TEMBAA1</v>
          </cell>
        </row>
        <row r="1364">
          <cell r="A1364" t="str">
            <v>CNFPRP</v>
          </cell>
          <cell r="B1364" t="str">
            <v xml:space="preserve">  MBJ80000509062014010000000000  0000NCANCEL   0000     MG4</v>
          </cell>
          <cell r="C1364" t="str">
            <v>WS</v>
          </cell>
          <cell r="D1364" t="str">
            <v>THEO3</v>
          </cell>
        </row>
        <row r="1365">
          <cell r="A1365" t="str">
            <v>CNFPRP</v>
          </cell>
          <cell r="B1365" t="str">
            <v xml:space="preserve">  ALX80000109047547010000000000  0000NOK       0000     B21B03</v>
          </cell>
          <cell r="C1365" t="str">
            <v>WS</v>
          </cell>
          <cell r="D1365" t="str">
            <v>TOURET</v>
          </cell>
        </row>
        <row r="1366">
          <cell r="A1366" t="str">
            <v>CNFPRP</v>
          </cell>
          <cell r="B1366" t="str">
            <v xml:space="preserve">  MBJ80000609067511000000000000  0000 OK       0000</v>
          </cell>
          <cell r="C1366" t="str">
            <v>WS</v>
          </cell>
          <cell r="D1366" t="str">
            <v>TSIBA</v>
          </cell>
        </row>
        <row r="1367">
          <cell r="A1367" t="str">
            <v>CNFPRP</v>
          </cell>
          <cell r="B1367" t="str">
            <v xml:space="preserve">  BEK80000509068672000000000000  0000 OK       0000     VITRINE MG</v>
          </cell>
          <cell r="C1367" t="str">
            <v>WS</v>
          </cell>
          <cell r="D1367" t="str">
            <v>TSIBA1</v>
          </cell>
        </row>
        <row r="1368">
          <cell r="A1368" t="str">
            <v>CNFPRP</v>
          </cell>
          <cell r="B1368" t="str">
            <v xml:space="preserve">  BEK80000509072496000000000000  0000 OK       0000</v>
          </cell>
          <cell r="C1368" t="str">
            <v>WS</v>
          </cell>
          <cell r="D1368" t="str">
            <v>TYDFRD</v>
          </cell>
        </row>
        <row r="1369">
          <cell r="A1369" t="str">
            <v>CODFACTC</v>
          </cell>
          <cell r="B1369" t="str">
            <v>Contrat</v>
          </cell>
          <cell r="C1369">
            <v>0</v>
          </cell>
          <cell r="D1369">
            <v>0</v>
          </cell>
        </row>
        <row r="1370">
          <cell r="A1370" t="str">
            <v>CODFACTF</v>
          </cell>
          <cell r="B1370" t="str">
            <v>Coûts des contrats (OT)</v>
          </cell>
          <cell r="C1370">
            <v>0</v>
          </cell>
          <cell r="D1370">
            <v>0</v>
          </cell>
        </row>
        <row r="1371">
          <cell r="A1371" t="str">
            <v>CODFACTL</v>
          </cell>
          <cell r="B1371" t="str">
            <v>Coûts des contrats (LEASING)</v>
          </cell>
          <cell r="C1371">
            <v>0</v>
          </cell>
          <cell r="D1371">
            <v>0</v>
          </cell>
        </row>
        <row r="1372">
          <cell r="A1372" t="str">
            <v>CODFACTR</v>
          </cell>
          <cell r="B1372" t="str">
            <v>Ajout de revient.                                                       I</v>
          </cell>
          <cell r="C1372">
            <v>0</v>
          </cell>
          <cell r="D1372">
            <v>0</v>
          </cell>
        </row>
        <row r="1373">
          <cell r="A1373" t="str">
            <v>CODFACT1</v>
          </cell>
          <cell r="B1373" t="str">
            <v>Comptant.                                                               E</v>
          </cell>
          <cell r="C1373">
            <v>0</v>
          </cell>
          <cell r="D1373">
            <v>0</v>
          </cell>
        </row>
        <row r="1374">
          <cell r="A1374" t="str">
            <v>CODFACT2</v>
          </cell>
          <cell r="B1374" t="str">
            <v>Terme.                                                                  E</v>
          </cell>
          <cell r="C1374">
            <v>0</v>
          </cell>
          <cell r="D1374">
            <v>0</v>
          </cell>
        </row>
        <row r="1375">
          <cell r="A1375" t="str">
            <v>CODFACT3</v>
          </cell>
          <cell r="B1375" t="str">
            <v>Cessions internes.                                                      I</v>
          </cell>
          <cell r="C1375">
            <v>0</v>
          </cell>
          <cell r="D1375">
            <v>0</v>
          </cell>
        </row>
        <row r="1376">
          <cell r="A1376" t="str">
            <v>CODFACT4</v>
          </cell>
          <cell r="B1376" t="str">
            <v>Consommations internes.                                                 I</v>
          </cell>
          <cell r="C1376">
            <v>0</v>
          </cell>
          <cell r="D1376">
            <v>0</v>
          </cell>
        </row>
        <row r="1377">
          <cell r="A1377" t="str">
            <v>CODFACT5</v>
          </cell>
          <cell r="B1377" t="str">
            <v>Cessions inter-villes.                                                  I</v>
          </cell>
          <cell r="C1377">
            <v>0</v>
          </cell>
          <cell r="D1377">
            <v>0</v>
          </cell>
        </row>
        <row r="1378">
          <cell r="A1378" t="str">
            <v>CODFACT6</v>
          </cell>
          <cell r="B1378" t="str">
            <v>Cessions SAV.                                                           I</v>
          </cell>
          <cell r="C1378">
            <v>0</v>
          </cell>
          <cell r="D1378">
            <v>0</v>
          </cell>
        </row>
        <row r="1379">
          <cell r="A1379" t="str">
            <v>CODFACT7</v>
          </cell>
          <cell r="B1379" t="str">
            <v>Ventes groupe.                                                          E</v>
          </cell>
          <cell r="C1379">
            <v>0</v>
          </cell>
          <cell r="D1379">
            <v>0</v>
          </cell>
        </row>
        <row r="1380">
          <cell r="A1380" t="str">
            <v>CODFACT8</v>
          </cell>
          <cell r="B1380" t="str">
            <v>Claims de garanties                                                     I</v>
          </cell>
          <cell r="C1380">
            <v>0</v>
          </cell>
          <cell r="D1380">
            <v>0</v>
          </cell>
        </row>
        <row r="1381">
          <cell r="A1381" t="str">
            <v>CODTARA1</v>
          </cell>
          <cell r="B1381" t="str">
            <v>Retour en atelier              005000                                                      *</v>
          </cell>
          <cell r="C1381">
            <v>0</v>
          </cell>
          <cell r="D1381">
            <v>0</v>
          </cell>
        </row>
        <row r="1382">
          <cell r="A1382" t="str">
            <v>CODTARI1</v>
          </cell>
          <cell r="B1382" t="str">
            <v>Intervention sous 2h           020000                                                      *</v>
          </cell>
          <cell r="C1382">
            <v>0</v>
          </cell>
          <cell r="D1382">
            <v>0</v>
          </cell>
        </row>
        <row r="1383">
          <cell r="A1383" t="str">
            <v>CODTARI3</v>
          </cell>
          <cell r="B1383" t="str">
            <v>Interventions sous 4h          015000                                                      *</v>
          </cell>
          <cell r="C1383">
            <v>0</v>
          </cell>
          <cell r="D1383">
            <v>0</v>
          </cell>
        </row>
        <row r="1384">
          <cell r="A1384" t="str">
            <v>CODTARI5</v>
          </cell>
          <cell r="B1384" t="str">
            <v>Intervention sous 8h           010000                                                      *</v>
          </cell>
          <cell r="C1384">
            <v>0</v>
          </cell>
          <cell r="D1384">
            <v>0</v>
          </cell>
        </row>
        <row r="1385">
          <cell r="A1385" t="str">
            <v>CODTARI7</v>
          </cell>
          <cell r="B1385" t="str">
            <v>Interventions sous 24h         008000                                                      *</v>
          </cell>
          <cell r="C1385">
            <v>0</v>
          </cell>
          <cell r="D1385">
            <v>0</v>
          </cell>
        </row>
        <row r="1386">
          <cell r="A1386" t="str">
            <v>CODTARI9</v>
          </cell>
          <cell r="B1386" t="str">
            <v>Interventions sous 36h         006000                                                      *</v>
          </cell>
          <cell r="C1386">
            <v>0</v>
          </cell>
          <cell r="D1386">
            <v>0</v>
          </cell>
        </row>
        <row r="1387">
          <cell r="A1387" t="str">
            <v>CODTARR1</v>
          </cell>
          <cell r="B1387" t="str">
            <v>Remise en service sous 2h      030000                                                      *</v>
          </cell>
          <cell r="C1387">
            <v>0</v>
          </cell>
          <cell r="D1387">
            <v>0</v>
          </cell>
        </row>
        <row r="1388">
          <cell r="A1388" t="str">
            <v>CODTARR3</v>
          </cell>
          <cell r="B1388" t="str">
            <v>Remise en service sous 4h      020000                                                      *</v>
          </cell>
          <cell r="C1388">
            <v>0</v>
          </cell>
          <cell r="D1388">
            <v>0</v>
          </cell>
        </row>
        <row r="1389">
          <cell r="A1389" t="str">
            <v>CODTARR5</v>
          </cell>
          <cell r="B1389" t="str">
            <v>Remise en service sous 8h      015000                                                      *</v>
          </cell>
          <cell r="C1389">
            <v>0</v>
          </cell>
          <cell r="D1389">
            <v>0</v>
          </cell>
        </row>
        <row r="1390">
          <cell r="A1390" t="str">
            <v>CODTARR7</v>
          </cell>
          <cell r="B1390" t="str">
            <v>Remise en service sous 24h     010000                                                      *</v>
          </cell>
          <cell r="C1390">
            <v>0</v>
          </cell>
          <cell r="D1390">
            <v>0</v>
          </cell>
        </row>
        <row r="1391">
          <cell r="A1391" t="str">
            <v>CODTARSP</v>
          </cell>
          <cell r="B1391" t="str">
            <v>Technicien(s) sur place        050000                                                      *</v>
          </cell>
          <cell r="C1391">
            <v>0</v>
          </cell>
          <cell r="D1391">
            <v>0</v>
          </cell>
        </row>
        <row r="1392">
          <cell r="A1392" t="str">
            <v>CONCUHPB</v>
          </cell>
          <cell r="B1392" t="str">
            <v>HP Bureautique</v>
          </cell>
          <cell r="C1392">
            <v>0</v>
          </cell>
          <cell r="D1392">
            <v>0</v>
          </cell>
        </row>
        <row r="1393">
          <cell r="A1393" t="str">
            <v>CONCUHPS</v>
          </cell>
          <cell r="B1393" t="str">
            <v>HP Server</v>
          </cell>
          <cell r="C1393">
            <v>0</v>
          </cell>
          <cell r="D1393">
            <v>0</v>
          </cell>
        </row>
        <row r="1394">
          <cell r="A1394" t="str">
            <v>CRECLI</v>
          </cell>
          <cell r="B1394" t="str">
            <v xml:space="preserve">            0000000</v>
          </cell>
          <cell r="C1394">
            <v>0</v>
          </cell>
          <cell r="D1394">
            <v>0</v>
          </cell>
        </row>
        <row r="1395">
          <cell r="A1395" t="str">
            <v>CREFIFO</v>
          </cell>
          <cell r="B1395">
            <v>0</v>
          </cell>
          <cell r="C1395">
            <v>0</v>
          </cell>
          <cell r="D1395">
            <v>0</v>
          </cell>
        </row>
        <row r="1396">
          <cell r="A1396" t="str">
            <v>CREFOU</v>
          </cell>
          <cell r="B1396">
            <v>0</v>
          </cell>
          <cell r="C1396">
            <v>0</v>
          </cell>
          <cell r="D1396">
            <v>0</v>
          </cell>
        </row>
        <row r="1397">
          <cell r="A1397" t="str">
            <v>CREMAT</v>
          </cell>
          <cell r="B1397">
            <v>0</v>
          </cell>
          <cell r="C1397">
            <v>0</v>
          </cell>
          <cell r="D1397">
            <v>0</v>
          </cell>
        </row>
        <row r="1398">
          <cell r="A1398" t="str">
            <v>CRETARIF</v>
          </cell>
          <cell r="B1398" t="str">
            <v xml:space="preserve">  02809</v>
          </cell>
          <cell r="C1398">
            <v>0</v>
          </cell>
          <cell r="D1398">
            <v>0</v>
          </cell>
        </row>
        <row r="1399">
          <cell r="A1399" t="str">
            <v>CSO02</v>
          </cell>
          <cell r="B1399" t="str">
            <v>?</v>
          </cell>
          <cell r="C1399">
            <v>0</v>
          </cell>
          <cell r="D1399">
            <v>0</v>
          </cell>
        </row>
        <row r="1400">
          <cell r="A1400" t="str">
            <v>CSO25</v>
          </cell>
          <cell r="B1400" t="str">
            <v>Citroën</v>
          </cell>
          <cell r="C1400">
            <v>0</v>
          </cell>
          <cell r="D1400">
            <v>0</v>
          </cell>
        </row>
        <row r="1401">
          <cell r="A1401" t="str">
            <v>CSO26</v>
          </cell>
          <cell r="B1401" t="str">
            <v>Peugeot</v>
          </cell>
          <cell r="C1401">
            <v>0</v>
          </cell>
          <cell r="D1401">
            <v>0</v>
          </cell>
        </row>
        <row r="1402">
          <cell r="A1402" t="str">
            <v>CSO27</v>
          </cell>
          <cell r="B1402" t="str">
            <v>RVI</v>
          </cell>
          <cell r="C1402">
            <v>0</v>
          </cell>
          <cell r="D1402">
            <v>0</v>
          </cell>
        </row>
        <row r="1403">
          <cell r="A1403" t="str">
            <v>CSO28</v>
          </cell>
          <cell r="B1403" t="str">
            <v>Suzuki</v>
          </cell>
          <cell r="C1403">
            <v>0</v>
          </cell>
          <cell r="D1403">
            <v>0</v>
          </cell>
        </row>
        <row r="1404">
          <cell r="A1404" t="str">
            <v>CSO30</v>
          </cell>
          <cell r="B1404" t="str">
            <v>Accessoires</v>
          </cell>
          <cell r="C1404">
            <v>0</v>
          </cell>
          <cell r="D1404">
            <v>0</v>
          </cell>
        </row>
        <row r="1405">
          <cell r="A1405" t="str">
            <v>CSO31</v>
          </cell>
          <cell r="B1405" t="str">
            <v>Pneus</v>
          </cell>
          <cell r="C1405">
            <v>0</v>
          </cell>
          <cell r="D1405">
            <v>0</v>
          </cell>
        </row>
        <row r="1406">
          <cell r="A1406" t="str">
            <v>CSO32</v>
          </cell>
          <cell r="B1406" t="str">
            <v>Divers</v>
          </cell>
          <cell r="C1406">
            <v>0</v>
          </cell>
          <cell r="D1406">
            <v>0</v>
          </cell>
        </row>
        <row r="1407">
          <cell r="A1407" t="str">
            <v>CSO33</v>
          </cell>
          <cell r="B1407" t="str">
            <v>Batteries</v>
          </cell>
          <cell r="C1407">
            <v>0</v>
          </cell>
          <cell r="D1407">
            <v>0</v>
          </cell>
        </row>
        <row r="1408">
          <cell r="A1408" t="str">
            <v>CSO34</v>
          </cell>
          <cell r="B1408" t="str">
            <v>Lubrifiants</v>
          </cell>
          <cell r="C1408">
            <v>0</v>
          </cell>
          <cell r="D1408">
            <v>0</v>
          </cell>
        </row>
        <row r="1409">
          <cell r="A1409" t="str">
            <v>CSO44</v>
          </cell>
          <cell r="B1409" t="str">
            <v>Massey-Ferguson</v>
          </cell>
          <cell r="C1409">
            <v>0</v>
          </cell>
          <cell r="D1409">
            <v>0</v>
          </cell>
        </row>
        <row r="1410">
          <cell r="A1410" t="str">
            <v>CSO51</v>
          </cell>
          <cell r="B1410" t="str">
            <v>Nissan Motors</v>
          </cell>
          <cell r="C1410">
            <v>0</v>
          </cell>
          <cell r="D1410">
            <v>0</v>
          </cell>
        </row>
        <row r="1411">
          <cell r="A1411" t="str">
            <v>CSO52</v>
          </cell>
          <cell r="B1411" t="str">
            <v>Nissan Diesel</v>
          </cell>
          <cell r="C1411">
            <v>0</v>
          </cell>
          <cell r="D1411">
            <v>0</v>
          </cell>
        </row>
        <row r="1412">
          <cell r="A1412" t="str">
            <v>CSO53</v>
          </cell>
          <cell r="B1412" t="str">
            <v>M.A.N</v>
          </cell>
          <cell r="C1412">
            <v>0</v>
          </cell>
          <cell r="D1412">
            <v>0</v>
          </cell>
        </row>
        <row r="1413">
          <cell r="A1413" t="str">
            <v>CSO54</v>
          </cell>
          <cell r="B1413" t="str">
            <v>Hyster</v>
          </cell>
          <cell r="C1413">
            <v>0</v>
          </cell>
          <cell r="D1413">
            <v>0</v>
          </cell>
        </row>
        <row r="1414">
          <cell r="A1414" t="str">
            <v>CSO55</v>
          </cell>
          <cell r="B1414" t="str">
            <v>Bridgestone</v>
          </cell>
          <cell r="C1414">
            <v>0</v>
          </cell>
          <cell r="D1414">
            <v>0</v>
          </cell>
        </row>
        <row r="1415">
          <cell r="A1415" t="str">
            <v>CSO57</v>
          </cell>
          <cell r="B1415" t="str">
            <v>Divers</v>
          </cell>
          <cell r="C1415">
            <v>0</v>
          </cell>
          <cell r="D1415">
            <v>0</v>
          </cell>
        </row>
        <row r="1416">
          <cell r="A1416" t="str">
            <v>CSO61</v>
          </cell>
          <cell r="B1416" t="str">
            <v>Nissan Europe</v>
          </cell>
          <cell r="C1416">
            <v>0</v>
          </cell>
          <cell r="D1416">
            <v>0</v>
          </cell>
        </row>
        <row r="1417">
          <cell r="A1417" t="str">
            <v>CSO62</v>
          </cell>
          <cell r="B1417" t="str">
            <v>Tatamobile</v>
          </cell>
          <cell r="C1417">
            <v>0</v>
          </cell>
          <cell r="D1417">
            <v>0</v>
          </cell>
        </row>
        <row r="1418">
          <cell r="A1418" t="str">
            <v>CTFINHT</v>
          </cell>
          <cell r="B1418" t="str">
            <v>HORS TAXE</v>
          </cell>
          <cell r="C1418">
            <v>0</v>
          </cell>
          <cell r="D1418">
            <v>0</v>
          </cell>
        </row>
        <row r="1419">
          <cell r="A1419" t="str">
            <v>CTFINTVA</v>
          </cell>
          <cell r="B1419" t="str">
            <v>TVA</v>
          </cell>
          <cell r="C1419">
            <v>0</v>
          </cell>
          <cell r="D1419">
            <v>0</v>
          </cell>
        </row>
        <row r="1420">
          <cell r="A1420" t="str">
            <v>CTRBAS</v>
          </cell>
          <cell r="B1420" t="str">
            <v xml:space="preserve">    00001001</v>
          </cell>
          <cell r="C1420">
            <v>0</v>
          </cell>
          <cell r="D1420">
            <v>0</v>
          </cell>
        </row>
        <row r="1421">
          <cell r="A1421" t="str">
            <v>CTRDFA_A</v>
          </cell>
          <cell r="B1421" t="str">
            <v xml:space="preserve">                                0093134</v>
          </cell>
          <cell r="C1421">
            <v>0</v>
          </cell>
          <cell r="D1421">
            <v>0</v>
          </cell>
        </row>
        <row r="1422">
          <cell r="A1422" t="str">
            <v>CTRDFA_C</v>
          </cell>
          <cell r="B1422" t="str">
            <v xml:space="preserve">                                0093134</v>
          </cell>
          <cell r="C1422">
            <v>0</v>
          </cell>
          <cell r="D1422">
            <v>0</v>
          </cell>
        </row>
        <row r="1423">
          <cell r="A1423" t="str">
            <v>CTRDFA_D</v>
          </cell>
          <cell r="B1423" t="str">
            <v xml:space="preserve">                                0093134</v>
          </cell>
          <cell r="C1423">
            <v>0</v>
          </cell>
          <cell r="D1423">
            <v>0</v>
          </cell>
        </row>
        <row r="1424">
          <cell r="A1424" t="str">
            <v>CTRDFA_E</v>
          </cell>
          <cell r="B1424">
            <v>0</v>
          </cell>
          <cell r="C1424">
            <v>0</v>
          </cell>
          <cell r="D1424">
            <v>0</v>
          </cell>
        </row>
        <row r="1425">
          <cell r="A1425" t="str">
            <v>CTRDFA_L</v>
          </cell>
          <cell r="B1425" t="str">
            <v xml:space="preserve">                                0093134</v>
          </cell>
          <cell r="C1425">
            <v>0</v>
          </cell>
          <cell r="D1425">
            <v>0</v>
          </cell>
        </row>
        <row r="1426">
          <cell r="A1426" t="str">
            <v>CTRDFA_T</v>
          </cell>
          <cell r="B1426" t="str">
            <v xml:space="preserve">                             O  0093134</v>
          </cell>
          <cell r="C1426">
            <v>0</v>
          </cell>
          <cell r="D1426">
            <v>0</v>
          </cell>
        </row>
        <row r="1427">
          <cell r="A1427" t="str">
            <v>C21ABONN</v>
          </cell>
          <cell r="B1427" t="str">
            <v>Abonnement                     D  0000000BASE      FABONN</v>
          </cell>
          <cell r="C1427">
            <v>0</v>
          </cell>
          <cell r="D1427">
            <v>0</v>
          </cell>
        </row>
        <row r="1428">
          <cell r="A1428" t="str">
            <v>C21COPIE</v>
          </cell>
          <cell r="B1428" t="str">
            <v>A la copie                     T  0000000BASE      FCOPIE</v>
          </cell>
          <cell r="C1428">
            <v>0</v>
          </cell>
          <cell r="D1428">
            <v>0</v>
          </cell>
        </row>
        <row r="1429">
          <cell r="A1429" t="str">
            <v>C21FORIN</v>
          </cell>
          <cell r="B1429" t="str">
            <v>Forfait d'intervention         C  0000000BASE      FFORIN</v>
          </cell>
          <cell r="C1429">
            <v>0</v>
          </cell>
          <cell r="D1429">
            <v>0</v>
          </cell>
        </row>
        <row r="1430">
          <cell r="A1430" t="str">
            <v>C21MANU</v>
          </cell>
          <cell r="B1430" t="str">
            <v>Facturation manuelle           E  0000000BASE</v>
          </cell>
          <cell r="C1430">
            <v>0</v>
          </cell>
          <cell r="D1430">
            <v>0</v>
          </cell>
        </row>
        <row r="1431">
          <cell r="A1431" t="str">
            <v>C21PARC</v>
          </cell>
          <cell r="B1431" t="str">
            <v>Au parc                        A  0000000BASE      FPARC</v>
          </cell>
          <cell r="C1431">
            <v>0</v>
          </cell>
          <cell r="D1431">
            <v>0</v>
          </cell>
        </row>
        <row r="1432">
          <cell r="A1432" t="str">
            <v>DATPUR</v>
          </cell>
          <cell r="B1432" t="str">
            <v>Cdes cli: 31122001 Factures: 31122001 Dossier Imp: 31122001 Cde four: 31122001 Mvt stock: 31122001 FIFO: 31122001 Réception: 31122001 Ctl facture: 31122001</v>
          </cell>
          <cell r="C1432">
            <v>0</v>
          </cell>
          <cell r="D1432">
            <v>0</v>
          </cell>
        </row>
        <row r="1433">
          <cell r="A1433" t="str">
            <v>DATPURNT</v>
          </cell>
          <cell r="B1433" t="str">
            <v>Cdes cli: 31122001 Factures: 31122001 Dossier Imp: 31122001 Cde four: 31122001 Mvt stock: 31122001 FIFO: 31122001 Réception: 31122001 Ctl facture: 31122001</v>
          </cell>
          <cell r="C1433">
            <v>0</v>
          </cell>
          <cell r="D1433">
            <v>0</v>
          </cell>
        </row>
        <row r="1434">
          <cell r="A1434" t="str">
            <v>DELINT A</v>
          </cell>
          <cell r="B1434" t="str">
            <v>Retour en atelier</v>
          </cell>
          <cell r="C1434">
            <v>0</v>
          </cell>
          <cell r="D1434">
            <v>0</v>
          </cell>
        </row>
        <row r="1435">
          <cell r="A1435" t="str">
            <v>DELINT I</v>
          </cell>
          <cell r="B1435" t="str">
            <v>Délai d'intervention</v>
          </cell>
          <cell r="C1435">
            <v>0</v>
          </cell>
          <cell r="D1435">
            <v>0</v>
          </cell>
        </row>
        <row r="1436">
          <cell r="A1436" t="str">
            <v>DELINT R</v>
          </cell>
          <cell r="B1436" t="str">
            <v>Délai de remise en service</v>
          </cell>
          <cell r="C1436">
            <v>0</v>
          </cell>
          <cell r="D1436">
            <v>0</v>
          </cell>
        </row>
        <row r="1437">
          <cell r="A1437" t="str">
            <v>DELUNI H</v>
          </cell>
          <cell r="B1437" t="str">
            <v>Heure</v>
          </cell>
          <cell r="C1437">
            <v>0</v>
          </cell>
          <cell r="D1437">
            <v>0</v>
          </cell>
        </row>
        <row r="1438">
          <cell r="A1438" t="str">
            <v>DERDOF</v>
          </cell>
          <cell r="B1438" t="str">
            <v>0051679</v>
          </cell>
          <cell r="C1438">
            <v>0</v>
          </cell>
          <cell r="D1438">
            <v>0</v>
          </cell>
        </row>
        <row r="1439">
          <cell r="A1439" t="str">
            <v>DERDOS</v>
          </cell>
          <cell r="B1439" t="str">
            <v>0787836</v>
          </cell>
          <cell r="C1439">
            <v>0</v>
          </cell>
          <cell r="D1439">
            <v>0</v>
          </cell>
        </row>
        <row r="1440">
          <cell r="A1440" t="str">
            <v>DERIL</v>
          </cell>
          <cell r="B1440" t="str">
            <v>0016156</v>
          </cell>
          <cell r="C1440">
            <v>0</v>
          </cell>
          <cell r="D1440">
            <v>0</v>
          </cell>
        </row>
        <row r="1441">
          <cell r="A1441" t="str">
            <v>DERSAV</v>
          </cell>
          <cell r="B1441" t="str">
            <v>1080852</v>
          </cell>
          <cell r="C1441">
            <v>0</v>
          </cell>
          <cell r="D1441">
            <v>0</v>
          </cell>
        </row>
        <row r="1442">
          <cell r="A1442" t="str">
            <v>DETENT</v>
          </cell>
          <cell r="B1442" t="str">
            <v>Stock                                                                                      *</v>
          </cell>
          <cell r="C1442">
            <v>0</v>
          </cell>
          <cell r="D1442">
            <v>0</v>
          </cell>
        </row>
        <row r="1443">
          <cell r="A1443" t="str">
            <v>DETENT P</v>
          </cell>
          <cell r="B1443" t="str">
            <v>Prêt                                                                                       *</v>
          </cell>
          <cell r="C1443">
            <v>0</v>
          </cell>
          <cell r="D1443">
            <v>0</v>
          </cell>
        </row>
        <row r="1444">
          <cell r="A1444" t="str">
            <v>DETENT S</v>
          </cell>
          <cell r="B1444" t="str">
            <v>Attente suppression                                                                        *</v>
          </cell>
          <cell r="C1444">
            <v>0</v>
          </cell>
          <cell r="D1444">
            <v>0</v>
          </cell>
        </row>
        <row r="1445">
          <cell r="A1445" t="str">
            <v>DETENT V</v>
          </cell>
          <cell r="B1445" t="str">
            <v>Vendu                                                                                      *</v>
          </cell>
          <cell r="C1445">
            <v>0</v>
          </cell>
          <cell r="D1445">
            <v>0</v>
          </cell>
        </row>
        <row r="1446">
          <cell r="A1446" t="str">
            <v>DETENT X</v>
          </cell>
          <cell r="B1446" t="str">
            <v>Indisponible Stock                                                                         *</v>
          </cell>
          <cell r="C1446">
            <v>0</v>
          </cell>
          <cell r="D1446">
            <v>0</v>
          </cell>
        </row>
        <row r="1447">
          <cell r="A1447" t="str">
            <v>DETEN2 P</v>
          </cell>
          <cell r="B1447" t="str">
            <v>Préparation</v>
          </cell>
          <cell r="C1447">
            <v>0</v>
          </cell>
          <cell r="D1447">
            <v>0</v>
          </cell>
        </row>
        <row r="1448">
          <cell r="A1448" t="str">
            <v>DETEN2 R</v>
          </cell>
          <cell r="B1448" t="str">
            <v>Réservé</v>
          </cell>
          <cell r="C1448">
            <v>0</v>
          </cell>
          <cell r="D1448">
            <v>0</v>
          </cell>
        </row>
        <row r="1449">
          <cell r="A1449" t="str">
            <v>DEVISCFA</v>
          </cell>
          <cell r="B1449" t="str">
            <v xml:space="preserve"> 0000100000 Franc CFA.              311002                                                 *</v>
          </cell>
          <cell r="C1449">
            <v>0</v>
          </cell>
          <cell r="D1449">
            <v>0</v>
          </cell>
        </row>
        <row r="1450">
          <cell r="A1450" t="str">
            <v>DEVISDEM</v>
          </cell>
          <cell r="B1450" t="str">
            <v xml:space="preserve"> 2035000000 Deutsch Mark            010703                                                 *</v>
          </cell>
          <cell r="C1450">
            <v>0</v>
          </cell>
          <cell r="D1450">
            <v>0</v>
          </cell>
        </row>
        <row r="1451">
          <cell r="A1451" t="str">
            <v>DEVISEUR</v>
          </cell>
          <cell r="B1451" t="str">
            <v xml:space="preserve"> 2065595700 EURO                    270603                                                 *</v>
          </cell>
          <cell r="C1451">
            <v>0</v>
          </cell>
          <cell r="D1451">
            <v>0</v>
          </cell>
        </row>
        <row r="1452">
          <cell r="A1452" t="str">
            <v>DEVISFLG</v>
          </cell>
          <cell r="B1452" t="str">
            <v xml:space="preserve"> 2029800000 Florins                 010703                                                 *</v>
          </cell>
          <cell r="C1452">
            <v>0</v>
          </cell>
          <cell r="D1452">
            <v>0</v>
          </cell>
        </row>
        <row r="1453">
          <cell r="A1453" t="str">
            <v>DEVISFRF</v>
          </cell>
          <cell r="B1453" t="str">
            <v xml:space="preserve"> 2010000000 Franc français          270603                                                 *</v>
          </cell>
          <cell r="C1453">
            <v>0</v>
          </cell>
          <cell r="D1453">
            <v>0</v>
          </cell>
        </row>
        <row r="1454">
          <cell r="A1454" t="str">
            <v>DEVISGBP</v>
          </cell>
          <cell r="B1454" t="str">
            <v xml:space="preserve"> 2080000000 Livre sterling          010703                                                 *</v>
          </cell>
          <cell r="C1454">
            <v>0</v>
          </cell>
          <cell r="D1454">
            <v>0</v>
          </cell>
        </row>
        <row r="1455">
          <cell r="A1455" t="str">
            <v>DEVISJPY</v>
          </cell>
          <cell r="B1455" t="str">
            <v xml:space="preserve"> 0000710000 Yen                     010703                                                 *</v>
          </cell>
          <cell r="C1455">
            <v>0</v>
          </cell>
          <cell r="D1455">
            <v>0</v>
          </cell>
        </row>
        <row r="1456">
          <cell r="A1456" t="str">
            <v>DEVISLIT</v>
          </cell>
          <cell r="B1456" t="str">
            <v xml:space="preserve"> 0000033600 Lire italienne          010703                                                 *</v>
          </cell>
          <cell r="C1456">
            <v>0</v>
          </cell>
          <cell r="D1456">
            <v>0</v>
          </cell>
        </row>
        <row r="1457">
          <cell r="A1457" t="str">
            <v>DEVISUSD</v>
          </cell>
          <cell r="B1457" t="str">
            <v xml:space="preserve"> 2077080000 Dollar US.              010703                                                 *</v>
          </cell>
          <cell r="C1457">
            <v>0</v>
          </cell>
          <cell r="D1457">
            <v>0</v>
          </cell>
        </row>
        <row r="1458">
          <cell r="A1458" t="str">
            <v>DIVCFF</v>
          </cell>
          <cell r="B1458" t="str">
            <v>ON00        N00        NN00000000000000000000000000</v>
          </cell>
          <cell r="C1458">
            <v>0</v>
          </cell>
          <cell r="D1458">
            <v>0</v>
          </cell>
        </row>
        <row r="1459">
          <cell r="A1459" t="str">
            <v>DIVERFAC</v>
          </cell>
          <cell r="B1459" t="str">
            <v xml:space="preserve"> 000000000000000000000000000000                 00000                                      *          000000000000000000000000000000000000000000000000000000000000000000000000000000</v>
          </cell>
          <cell r="C1459">
            <v>0</v>
          </cell>
          <cell r="D1459">
            <v>0</v>
          </cell>
        </row>
        <row r="1460">
          <cell r="A1460" t="str">
            <v>DVTACDAO</v>
          </cell>
          <cell r="B1460" t="str">
            <v xml:space="preserve">                         Retrait d'appel d'offre</v>
          </cell>
          <cell r="C1460">
            <v>0</v>
          </cell>
          <cell r="D1460">
            <v>0</v>
          </cell>
        </row>
        <row r="1461">
          <cell r="A1461" t="str">
            <v>DVTACRAO</v>
          </cell>
          <cell r="B1461" t="str">
            <v xml:space="preserve">                         Remise d'appel d'offre</v>
          </cell>
          <cell r="C1461">
            <v>0</v>
          </cell>
          <cell r="D1461">
            <v>0</v>
          </cell>
        </row>
        <row r="1462">
          <cell r="A1462" t="str">
            <v>DVTTVETA</v>
          </cell>
          <cell r="B1462" t="str">
            <v xml:space="preserve"> chgetat                 Changement d'état commercial</v>
          </cell>
          <cell r="C1462">
            <v>0</v>
          </cell>
          <cell r="D1462">
            <v>0</v>
          </cell>
        </row>
        <row r="1463">
          <cell r="A1463" t="str">
            <v>DVTTVRDV</v>
          </cell>
          <cell r="B1463" t="str">
            <v xml:space="preserve"> RDV                     Rendez-vous</v>
          </cell>
          <cell r="C1463">
            <v>0</v>
          </cell>
          <cell r="D1463">
            <v>0</v>
          </cell>
        </row>
        <row r="1464">
          <cell r="A1464" t="str">
            <v>ENTET_AR</v>
          </cell>
          <cell r="B1464" t="str">
            <v xml:space="preserve">  00000000000000000000000000000000000000000000000000000000000000000000000000000000</v>
          </cell>
          <cell r="C1464">
            <v>0</v>
          </cell>
          <cell r="D1464">
            <v>0</v>
          </cell>
        </row>
        <row r="1465">
          <cell r="A1465" t="str">
            <v>ENTET_CC</v>
          </cell>
          <cell r="B1465" t="str">
            <v xml:space="preserve">  02000000000000000000000000000000000000000000000000000000000000000000000000000000</v>
          </cell>
          <cell r="C1465">
            <v>0</v>
          </cell>
          <cell r="D1465">
            <v>0</v>
          </cell>
        </row>
        <row r="1466">
          <cell r="A1466" t="str">
            <v>ENTET_MA</v>
          </cell>
          <cell r="B1466" t="str">
            <v xml:space="preserve">  00000000000000000000000000000000000000000000000000000000000000000000000000000000</v>
          </cell>
          <cell r="C1466">
            <v>0</v>
          </cell>
          <cell r="D1466">
            <v>0</v>
          </cell>
        </row>
        <row r="1467">
          <cell r="A1467" t="str">
            <v>ENTET_PF</v>
          </cell>
          <cell r="B1467" t="str">
            <v xml:space="preserve">  02000000000000000000000000000000000000000000000000000000000000000000000000000000</v>
          </cell>
          <cell r="C1467">
            <v>0</v>
          </cell>
          <cell r="D1467">
            <v>0</v>
          </cell>
        </row>
        <row r="1468">
          <cell r="A1468" t="str">
            <v>ENTET_PS</v>
          </cell>
          <cell r="B1468" t="str">
            <v xml:space="preserve">  02000000000000000000000000000000000000000000000000000000000000000000000000000000</v>
          </cell>
          <cell r="C1468">
            <v>0</v>
          </cell>
          <cell r="D1468">
            <v>0</v>
          </cell>
        </row>
        <row r="1469">
          <cell r="A1469" t="str">
            <v>ENTETRUB</v>
          </cell>
          <cell r="B1469" t="str">
            <v xml:space="preserve">  00000000000000000000000000000000000000000000000000000000000000000000000000000000</v>
          </cell>
          <cell r="C1469">
            <v>0</v>
          </cell>
          <cell r="D1469">
            <v>0</v>
          </cell>
        </row>
        <row r="1470">
          <cell r="A1470" t="str">
            <v>ENTSGB01</v>
          </cell>
          <cell r="B1470" t="str">
            <v xml:space="preserve">                                                                                           *</v>
          </cell>
          <cell r="C1470">
            <v>0</v>
          </cell>
          <cell r="D1470">
            <v>0</v>
          </cell>
        </row>
        <row r="1471">
          <cell r="A1471" t="str">
            <v>ENTSGB02</v>
          </cell>
          <cell r="B1471" t="str">
            <v xml:space="preserve">                  C F A O                                                                  *</v>
          </cell>
          <cell r="C1471">
            <v>0</v>
          </cell>
          <cell r="D1471">
            <v>0</v>
          </cell>
        </row>
        <row r="1472">
          <cell r="A1472" t="str">
            <v>ENTSGB03</v>
          </cell>
          <cell r="B1472" t="str">
            <v xml:space="preserve">                                                                                           *</v>
          </cell>
          <cell r="C1472">
            <v>0</v>
          </cell>
          <cell r="D1472">
            <v>0</v>
          </cell>
        </row>
        <row r="1473">
          <cell r="A1473" t="str">
            <v>ENTSGB04</v>
          </cell>
          <cell r="B1473" t="str">
            <v xml:space="preserve">                 G A B O N                                                                 *</v>
          </cell>
          <cell r="C1473">
            <v>0</v>
          </cell>
          <cell r="D1473">
            <v>0</v>
          </cell>
        </row>
        <row r="1474">
          <cell r="A1474" t="str">
            <v>ENTSGB05</v>
          </cell>
          <cell r="B1474" t="str">
            <v xml:space="preserve">                                                                                           *</v>
          </cell>
          <cell r="C1474">
            <v>0</v>
          </cell>
          <cell r="D1474">
            <v>0</v>
          </cell>
        </row>
        <row r="1475">
          <cell r="A1475" t="str">
            <v>ENTSGB06</v>
          </cell>
          <cell r="B1475" t="str">
            <v xml:space="preserve">                                                                                           *</v>
          </cell>
          <cell r="C1475">
            <v>0</v>
          </cell>
          <cell r="D1475">
            <v>0</v>
          </cell>
        </row>
        <row r="1476">
          <cell r="A1476" t="str">
            <v>EQ1§§</v>
          </cell>
          <cell r="B1476" t="str">
            <v>9Z</v>
          </cell>
          <cell r="C1476">
            <v>0</v>
          </cell>
          <cell r="D1476">
            <v>0</v>
          </cell>
        </row>
        <row r="1477">
          <cell r="A1477" t="str">
            <v>EQ1$+</v>
          </cell>
          <cell r="B1477" t="str">
            <v>9Z</v>
          </cell>
          <cell r="C1477">
            <v>0</v>
          </cell>
          <cell r="D1477">
            <v>0</v>
          </cell>
        </row>
        <row r="1478">
          <cell r="A1478" t="str">
            <v>EQ1$-</v>
          </cell>
          <cell r="B1478" t="str">
            <v>9Z</v>
          </cell>
          <cell r="C1478">
            <v>0</v>
          </cell>
          <cell r="D1478">
            <v>0</v>
          </cell>
        </row>
        <row r="1479">
          <cell r="A1479" t="str">
            <v>EQ1AS</v>
          </cell>
          <cell r="B1479" t="str">
            <v>1B</v>
          </cell>
          <cell r="C1479">
            <v>0</v>
          </cell>
          <cell r="D1479">
            <v>0</v>
          </cell>
        </row>
        <row r="1480">
          <cell r="A1480" t="str">
            <v>EQ1AV</v>
          </cell>
          <cell r="B1480" t="str">
            <v>2D</v>
          </cell>
          <cell r="C1480">
            <v>0</v>
          </cell>
          <cell r="D1480">
            <v>0</v>
          </cell>
        </row>
        <row r="1481">
          <cell r="A1481" t="str">
            <v>EQ1CP</v>
          </cell>
          <cell r="B1481" t="str">
            <v>3F</v>
          </cell>
          <cell r="C1481">
            <v>0</v>
          </cell>
          <cell r="D1481">
            <v>0</v>
          </cell>
        </row>
        <row r="1482">
          <cell r="A1482" t="str">
            <v>EQ1CS</v>
          </cell>
          <cell r="B1482" t="str">
            <v>2E</v>
          </cell>
          <cell r="C1482">
            <v>0</v>
          </cell>
          <cell r="D1482">
            <v>0</v>
          </cell>
        </row>
        <row r="1483">
          <cell r="A1483" t="str">
            <v>EQ1E+</v>
          </cell>
          <cell r="B1483" t="str">
            <v>9Z</v>
          </cell>
          <cell r="C1483">
            <v>0</v>
          </cell>
          <cell r="D1483">
            <v>0</v>
          </cell>
        </row>
        <row r="1484">
          <cell r="A1484" t="str">
            <v>EQ1E-</v>
          </cell>
          <cell r="B1484" t="str">
            <v>9Z</v>
          </cell>
          <cell r="C1484">
            <v>0</v>
          </cell>
          <cell r="D1484">
            <v>0</v>
          </cell>
        </row>
        <row r="1485">
          <cell r="A1485" t="str">
            <v>EQ1EM</v>
          </cell>
          <cell r="B1485" t="str">
            <v>9Z</v>
          </cell>
          <cell r="C1485">
            <v>0</v>
          </cell>
          <cell r="D1485">
            <v>0</v>
          </cell>
        </row>
        <row r="1486">
          <cell r="A1486" t="str">
            <v>EQ1FA</v>
          </cell>
          <cell r="B1486" t="str">
            <v>2C</v>
          </cell>
          <cell r="C1486">
            <v>0</v>
          </cell>
          <cell r="D1486">
            <v>0</v>
          </cell>
        </row>
        <row r="1487">
          <cell r="A1487" t="str">
            <v>EQ1I+</v>
          </cell>
          <cell r="B1487" t="str">
            <v>9Z</v>
          </cell>
          <cell r="C1487">
            <v>0</v>
          </cell>
          <cell r="D1487">
            <v>0</v>
          </cell>
        </row>
        <row r="1488">
          <cell r="A1488" t="str">
            <v>EQ1I-</v>
          </cell>
          <cell r="B1488" t="str">
            <v>9Z</v>
          </cell>
          <cell r="C1488">
            <v>0</v>
          </cell>
          <cell r="D1488">
            <v>0</v>
          </cell>
        </row>
        <row r="1489">
          <cell r="A1489" t="str">
            <v>EQ1M+</v>
          </cell>
          <cell r="B1489" t="str">
            <v>5K</v>
          </cell>
          <cell r="C1489">
            <v>0</v>
          </cell>
          <cell r="D1489">
            <v>0</v>
          </cell>
        </row>
        <row r="1490">
          <cell r="A1490" t="str">
            <v>EQ1M-</v>
          </cell>
          <cell r="B1490" t="str">
            <v>5L</v>
          </cell>
          <cell r="C1490">
            <v>0</v>
          </cell>
          <cell r="D1490">
            <v>0</v>
          </cell>
        </row>
        <row r="1491">
          <cell r="A1491" t="str">
            <v>EQ1P+</v>
          </cell>
          <cell r="B1491" t="str">
            <v>9Z</v>
          </cell>
          <cell r="C1491">
            <v>0</v>
          </cell>
          <cell r="D1491">
            <v>0</v>
          </cell>
        </row>
        <row r="1492">
          <cell r="A1492" t="str">
            <v>EQ1P-</v>
          </cell>
          <cell r="B1492" t="str">
            <v>9Z</v>
          </cell>
          <cell r="C1492">
            <v>0</v>
          </cell>
          <cell r="D1492">
            <v>0</v>
          </cell>
        </row>
        <row r="1493">
          <cell r="A1493" t="str">
            <v>EQ1RA</v>
          </cell>
          <cell r="B1493" t="str">
            <v>9Z</v>
          </cell>
          <cell r="C1493">
            <v>0</v>
          </cell>
          <cell r="D1493">
            <v>0</v>
          </cell>
        </row>
        <row r="1494">
          <cell r="A1494" t="str">
            <v>EQ1RD</v>
          </cell>
          <cell r="B1494" t="str">
            <v>1A</v>
          </cell>
          <cell r="C1494">
            <v>0</v>
          </cell>
          <cell r="D1494">
            <v>0</v>
          </cell>
        </row>
        <row r="1495">
          <cell r="A1495" t="str">
            <v>EQ1RF</v>
          </cell>
          <cell r="B1495" t="str">
            <v>1A</v>
          </cell>
          <cell r="C1495">
            <v>0</v>
          </cell>
          <cell r="D1495">
            <v>0</v>
          </cell>
        </row>
        <row r="1496">
          <cell r="A1496" t="str">
            <v>EQ1RM</v>
          </cell>
          <cell r="B1496" t="str">
            <v>9Z</v>
          </cell>
          <cell r="C1496">
            <v>0</v>
          </cell>
          <cell r="D1496">
            <v>0</v>
          </cell>
        </row>
        <row r="1497">
          <cell r="A1497" t="str">
            <v>EQ1S+</v>
          </cell>
          <cell r="B1497" t="str">
            <v>9Z</v>
          </cell>
          <cell r="C1497">
            <v>0</v>
          </cell>
          <cell r="D1497">
            <v>0</v>
          </cell>
        </row>
        <row r="1498">
          <cell r="A1498" t="str">
            <v>EQ1SM</v>
          </cell>
          <cell r="B1498" t="str">
            <v>9Z</v>
          </cell>
          <cell r="C1498">
            <v>0</v>
          </cell>
          <cell r="D1498">
            <v>0</v>
          </cell>
        </row>
        <row r="1499">
          <cell r="A1499" t="str">
            <v>EQ1T+</v>
          </cell>
          <cell r="B1499" t="str">
            <v>4I</v>
          </cell>
          <cell r="C1499">
            <v>0</v>
          </cell>
          <cell r="D1499">
            <v>0</v>
          </cell>
        </row>
        <row r="1500">
          <cell r="A1500" t="str">
            <v>EQ1T-</v>
          </cell>
          <cell r="B1500" t="str">
            <v>4-</v>
          </cell>
          <cell r="C1500">
            <v>0</v>
          </cell>
          <cell r="D1500">
            <v>0</v>
          </cell>
        </row>
        <row r="1501">
          <cell r="A1501" t="str">
            <v>EQ1XC</v>
          </cell>
          <cell r="B1501" t="str">
            <v>3H</v>
          </cell>
          <cell r="C1501">
            <v>0</v>
          </cell>
          <cell r="D1501">
            <v>0</v>
          </cell>
        </row>
        <row r="1502">
          <cell r="A1502" t="str">
            <v>EQ1XF</v>
          </cell>
          <cell r="B1502" t="str">
            <v>9Z</v>
          </cell>
          <cell r="C1502">
            <v>0</v>
          </cell>
          <cell r="D1502">
            <v>0</v>
          </cell>
        </row>
        <row r="1503">
          <cell r="A1503" t="str">
            <v>EQ101</v>
          </cell>
          <cell r="B1503" t="str">
            <v>9Z</v>
          </cell>
          <cell r="C1503">
            <v>0</v>
          </cell>
          <cell r="D1503">
            <v>0</v>
          </cell>
        </row>
        <row r="1504">
          <cell r="A1504" t="str">
            <v>EQ102</v>
          </cell>
          <cell r="B1504" t="str">
            <v>9Z</v>
          </cell>
          <cell r="C1504">
            <v>0</v>
          </cell>
          <cell r="D1504">
            <v>0</v>
          </cell>
        </row>
        <row r="1505">
          <cell r="A1505" t="str">
            <v>EQ103</v>
          </cell>
          <cell r="B1505" t="str">
            <v>9Z</v>
          </cell>
          <cell r="C1505">
            <v>0</v>
          </cell>
          <cell r="D1505">
            <v>0</v>
          </cell>
        </row>
        <row r="1506">
          <cell r="A1506" t="str">
            <v>EQ104</v>
          </cell>
          <cell r="B1506" t="str">
            <v>9Z</v>
          </cell>
          <cell r="C1506">
            <v>0</v>
          </cell>
          <cell r="D1506">
            <v>0</v>
          </cell>
        </row>
        <row r="1507">
          <cell r="A1507" t="str">
            <v>EQ105</v>
          </cell>
          <cell r="B1507" t="str">
            <v>9Z</v>
          </cell>
          <cell r="C1507">
            <v>0</v>
          </cell>
          <cell r="D1507">
            <v>0</v>
          </cell>
        </row>
        <row r="1508">
          <cell r="A1508" t="str">
            <v>EQ21</v>
          </cell>
          <cell r="B1508" t="str">
            <v>Achats.</v>
          </cell>
          <cell r="C1508">
            <v>0</v>
          </cell>
          <cell r="D1508">
            <v>0</v>
          </cell>
        </row>
        <row r="1509">
          <cell r="A1509" t="str">
            <v>EQ22</v>
          </cell>
          <cell r="B1509" t="str">
            <v>Ventes.</v>
          </cell>
          <cell r="C1509">
            <v>0</v>
          </cell>
          <cell r="D1509">
            <v>0</v>
          </cell>
        </row>
        <row r="1510">
          <cell r="A1510" t="str">
            <v>EQ23</v>
          </cell>
          <cell r="B1510" t="str">
            <v>Tsf SAV.</v>
          </cell>
          <cell r="C1510">
            <v>0</v>
          </cell>
          <cell r="D1510">
            <v>0</v>
          </cell>
        </row>
        <row r="1511">
          <cell r="A1511" t="str">
            <v>EQ24</v>
          </cell>
          <cell r="B1511" t="str">
            <v>Transfert.</v>
          </cell>
          <cell r="C1511">
            <v>0</v>
          </cell>
          <cell r="D1511">
            <v>0</v>
          </cell>
        </row>
        <row r="1512">
          <cell r="A1512" t="str">
            <v>EQ25</v>
          </cell>
          <cell r="B1512" t="str">
            <v>Mutations.</v>
          </cell>
          <cell r="C1512">
            <v>0</v>
          </cell>
          <cell r="D1512">
            <v>0</v>
          </cell>
        </row>
        <row r="1513">
          <cell r="A1513" t="str">
            <v>EQ29</v>
          </cell>
          <cell r="B1513" t="str">
            <v>Mvts Divers.</v>
          </cell>
          <cell r="C1513">
            <v>0</v>
          </cell>
          <cell r="D1513">
            <v>0</v>
          </cell>
        </row>
        <row r="1514">
          <cell r="A1514" t="str">
            <v>EQ3A</v>
          </cell>
          <cell r="B1514" t="str">
            <v>Achats Imports</v>
          </cell>
          <cell r="C1514">
            <v>0</v>
          </cell>
          <cell r="D1514">
            <v>0</v>
          </cell>
        </row>
        <row r="1515">
          <cell r="A1515" t="str">
            <v>EQ3B</v>
          </cell>
          <cell r="B1515" t="str">
            <v>Asp.</v>
          </cell>
          <cell r="C1515">
            <v>0</v>
          </cell>
          <cell r="D1515">
            <v>0</v>
          </cell>
        </row>
        <row r="1516">
          <cell r="A1516" t="str">
            <v>EQ3C</v>
          </cell>
          <cell r="B1516" t="str">
            <v>Factures.</v>
          </cell>
          <cell r="C1516">
            <v>0</v>
          </cell>
          <cell r="D1516">
            <v>0</v>
          </cell>
        </row>
        <row r="1517">
          <cell r="A1517" t="str">
            <v>EQ3D</v>
          </cell>
          <cell r="B1517" t="str">
            <v>Avoirs.</v>
          </cell>
          <cell r="C1517">
            <v>0</v>
          </cell>
          <cell r="D1517">
            <v>0</v>
          </cell>
        </row>
        <row r="1518">
          <cell r="A1518" t="str">
            <v>EQ3E</v>
          </cell>
          <cell r="B1518" t="str">
            <v>Fact. SAV.</v>
          </cell>
          <cell r="C1518">
            <v>0</v>
          </cell>
          <cell r="D1518">
            <v>0</v>
          </cell>
        </row>
        <row r="1519">
          <cell r="A1519" t="str">
            <v>EQ3F</v>
          </cell>
          <cell r="B1519" t="str">
            <v>Livraison au SAV.</v>
          </cell>
          <cell r="C1519">
            <v>0</v>
          </cell>
          <cell r="D1519">
            <v>0</v>
          </cell>
        </row>
        <row r="1520">
          <cell r="A1520" t="str">
            <v>EQ3G</v>
          </cell>
          <cell r="B1520" t="str">
            <v>Reception par SAV.</v>
          </cell>
          <cell r="C1520">
            <v>0</v>
          </cell>
          <cell r="D1520">
            <v>0</v>
          </cell>
        </row>
        <row r="1521">
          <cell r="A1521" t="str">
            <v>EQ3H</v>
          </cell>
          <cell r="B1521" t="str">
            <v>Retour du SAV.</v>
          </cell>
          <cell r="C1521">
            <v>0</v>
          </cell>
          <cell r="D1521">
            <v>0</v>
          </cell>
        </row>
        <row r="1522">
          <cell r="A1522" t="str">
            <v>EQ3I</v>
          </cell>
          <cell r="B1522" t="str">
            <v>Entrées.</v>
          </cell>
          <cell r="C1522">
            <v>0</v>
          </cell>
          <cell r="D1522">
            <v>0</v>
          </cell>
        </row>
        <row r="1523">
          <cell r="A1523" t="str">
            <v>EQ3J</v>
          </cell>
          <cell r="B1523" t="str">
            <v>Sorties.</v>
          </cell>
          <cell r="C1523">
            <v>0</v>
          </cell>
          <cell r="D1523">
            <v>0</v>
          </cell>
        </row>
        <row r="1524">
          <cell r="A1524" t="str">
            <v>EQ3K</v>
          </cell>
          <cell r="B1524" t="str">
            <v>Entrées.</v>
          </cell>
          <cell r="C1524">
            <v>0</v>
          </cell>
          <cell r="D1524">
            <v>0</v>
          </cell>
        </row>
        <row r="1525">
          <cell r="A1525" t="str">
            <v>EQ3L</v>
          </cell>
          <cell r="B1525" t="str">
            <v>Sorties.</v>
          </cell>
          <cell r="C1525">
            <v>0</v>
          </cell>
          <cell r="D1525">
            <v>0</v>
          </cell>
        </row>
        <row r="1526">
          <cell r="A1526" t="str">
            <v>EQ3Z</v>
          </cell>
          <cell r="B1526" t="str">
            <v>Divers.</v>
          </cell>
          <cell r="C1526">
            <v>0</v>
          </cell>
          <cell r="D1526">
            <v>0</v>
          </cell>
        </row>
        <row r="1527">
          <cell r="A1527" t="str">
            <v>ETABLIFR</v>
          </cell>
          <cell r="B1527" t="str">
            <v xml:space="preserve">  FRANCEVILLE                  GB</v>
          </cell>
          <cell r="C1527">
            <v>0</v>
          </cell>
          <cell r="D1527">
            <v>0</v>
          </cell>
        </row>
        <row r="1528">
          <cell r="A1528" t="str">
            <v>ETABLILI</v>
          </cell>
          <cell r="B1528" t="str">
            <v xml:space="preserve">  LIBREVILLE                   GB</v>
          </cell>
          <cell r="C1528">
            <v>0</v>
          </cell>
          <cell r="D1528">
            <v>0</v>
          </cell>
        </row>
        <row r="1529">
          <cell r="A1529" t="str">
            <v>ETABLIPO</v>
          </cell>
          <cell r="B1529" t="str">
            <v xml:space="preserve">  PORT GENTIL                  GB</v>
          </cell>
          <cell r="C1529">
            <v>0</v>
          </cell>
          <cell r="D1529">
            <v>0</v>
          </cell>
        </row>
        <row r="1530">
          <cell r="A1530" t="str">
            <v>ETAPEIL</v>
          </cell>
          <cell r="B1530" t="str">
            <v>0140493</v>
          </cell>
          <cell r="C1530">
            <v>0</v>
          </cell>
          <cell r="D1530">
            <v>0</v>
          </cell>
        </row>
        <row r="1531">
          <cell r="A1531" t="str">
            <v>ETAT1</v>
          </cell>
          <cell r="B1531" t="str">
            <v>Ouvert      O</v>
          </cell>
          <cell r="C1531">
            <v>0</v>
          </cell>
          <cell r="D1531">
            <v>0</v>
          </cell>
        </row>
        <row r="1532">
          <cell r="A1532" t="str">
            <v>ETAT1  F</v>
          </cell>
          <cell r="B1532" t="str">
            <v>Fermé       N</v>
          </cell>
          <cell r="C1532">
            <v>0</v>
          </cell>
          <cell r="D1532">
            <v>0</v>
          </cell>
        </row>
        <row r="1533">
          <cell r="A1533" t="str">
            <v>ETAT1  O</v>
          </cell>
          <cell r="B1533" t="str">
            <v>Ouvert      O</v>
          </cell>
          <cell r="C1533">
            <v>0</v>
          </cell>
          <cell r="D1533">
            <v>0</v>
          </cell>
        </row>
        <row r="1534">
          <cell r="A1534" t="str">
            <v>ETAT1  P</v>
          </cell>
          <cell r="B1534" t="str">
            <v>Prospect.</v>
          </cell>
          <cell r="C1534">
            <v>0</v>
          </cell>
          <cell r="D1534">
            <v>0</v>
          </cell>
        </row>
        <row r="1535">
          <cell r="A1535" t="str">
            <v>ETIMPARF</v>
          </cell>
          <cell r="B1535" t="str">
            <v>Attendu recu / fictif     EDO</v>
          </cell>
          <cell r="C1535">
            <v>0</v>
          </cell>
          <cell r="D1535">
            <v>0</v>
          </cell>
        </row>
        <row r="1536">
          <cell r="A1536" t="str">
            <v>ETIMPARS</v>
          </cell>
          <cell r="B1536" t="str">
            <v>Attendu recu / stock com  EDO</v>
          </cell>
          <cell r="C1536">
            <v>0</v>
          </cell>
          <cell r="D1536">
            <v>0</v>
          </cell>
        </row>
        <row r="1537">
          <cell r="A1537" t="str">
            <v>ETIMPASG</v>
          </cell>
          <cell r="B1537" t="str">
            <v>Attestation SGS           RDN</v>
          </cell>
          <cell r="C1537">
            <v>0</v>
          </cell>
          <cell r="D1537">
            <v>0</v>
          </cell>
        </row>
        <row r="1538">
          <cell r="A1538" t="str">
            <v>ETIMPBRC</v>
          </cell>
          <cell r="B1538" t="str">
            <v>Ed. des revients/conso.   BRN</v>
          </cell>
          <cell r="C1538">
            <v>0</v>
          </cell>
          <cell r="D1538">
            <v>0</v>
          </cell>
        </row>
        <row r="1539">
          <cell r="A1539" t="str">
            <v>ETIMPBRF</v>
          </cell>
          <cell r="B1539" t="str">
            <v>Ed. des revients/fictif   BR</v>
          </cell>
          <cell r="C1539">
            <v>0</v>
          </cell>
          <cell r="D1539">
            <v>0</v>
          </cell>
        </row>
        <row r="1540">
          <cell r="A1540" t="str">
            <v>ETIMPBRG</v>
          </cell>
          <cell r="B1540" t="str">
            <v>Ed. borderau revient / FG BRN    FG FAC</v>
          </cell>
          <cell r="C1540">
            <v>0</v>
          </cell>
          <cell r="D1540">
            <v>0</v>
          </cell>
        </row>
        <row r="1541">
          <cell r="A1541" t="str">
            <v>ETIMPCNS</v>
          </cell>
          <cell r="B1541" t="str">
            <v>Connaissement             RD</v>
          </cell>
          <cell r="C1541">
            <v>0</v>
          </cell>
          <cell r="D1541">
            <v>0</v>
          </cell>
        </row>
        <row r="1542">
          <cell r="A1542" t="str">
            <v>ETIMPDDD</v>
          </cell>
          <cell r="B1542" t="str">
            <v>Dossier dédouanement      RD</v>
          </cell>
          <cell r="C1542">
            <v>0</v>
          </cell>
          <cell r="D1542">
            <v>0</v>
          </cell>
        </row>
        <row r="1543">
          <cell r="A1543" t="str">
            <v>ETIMPDOM</v>
          </cell>
          <cell r="B1543" t="str">
            <v>Domiciliation bancaire    EDO</v>
          </cell>
          <cell r="C1543">
            <v>0</v>
          </cell>
          <cell r="D1543">
            <v>0</v>
          </cell>
        </row>
        <row r="1544">
          <cell r="A1544" t="str">
            <v>ETIMPESC</v>
          </cell>
          <cell r="B1544" t="str">
            <v>Stock commercial          ESN           OO</v>
          </cell>
          <cell r="C1544">
            <v>0</v>
          </cell>
          <cell r="D1544">
            <v>0</v>
          </cell>
        </row>
        <row r="1545">
          <cell r="A1545" t="str">
            <v>ETIMPEST</v>
          </cell>
          <cell r="B1545" t="str">
            <v>Entrée Fictif MiMa        ESN  TF</v>
          </cell>
          <cell r="C1545">
            <v>0</v>
          </cell>
          <cell r="D1545">
            <v>0</v>
          </cell>
        </row>
        <row r="1546">
          <cell r="A1546" t="str">
            <v>ETIMPES1</v>
          </cell>
          <cell r="B1546" t="str">
            <v>Entrée fictif SOMEMAGA.   ESN  SF</v>
          </cell>
          <cell r="C1546">
            <v>0</v>
          </cell>
          <cell r="D1546">
            <v>0</v>
          </cell>
        </row>
        <row r="1547">
          <cell r="A1547" t="str">
            <v>ETIMPES2</v>
          </cell>
          <cell r="B1547" t="str">
            <v>Entrée fictif AC.         ESN  CF</v>
          </cell>
          <cell r="C1547">
            <v>0</v>
          </cell>
          <cell r="D1547">
            <v>0</v>
          </cell>
        </row>
        <row r="1548">
          <cell r="A1548" t="str">
            <v>ETIMPFAC</v>
          </cell>
          <cell r="B1548" t="str">
            <v>Saisie Facture SFCE       RD           NOO</v>
          </cell>
          <cell r="C1548">
            <v>0</v>
          </cell>
          <cell r="D1548">
            <v>0</v>
          </cell>
        </row>
        <row r="1549">
          <cell r="A1549" t="str">
            <v>ETIMPFG</v>
          </cell>
          <cell r="B1549" t="str">
            <v>Saisie frais / CAF        SFN          NOO</v>
          </cell>
          <cell r="C1549">
            <v>0</v>
          </cell>
          <cell r="D1549">
            <v>0</v>
          </cell>
        </row>
        <row r="1550">
          <cell r="A1550" t="str">
            <v>ETIMPFIN</v>
          </cell>
          <cell r="B1550" t="str">
            <v>Cloture de l'IL           RD</v>
          </cell>
          <cell r="C1550">
            <v>0</v>
          </cell>
          <cell r="D1550">
            <v>0</v>
          </cell>
        </row>
        <row r="1551">
          <cell r="A1551" t="str">
            <v>ETIMPFMF</v>
          </cell>
          <cell r="B1551" t="str">
            <v>Frais / mise en fictif    SF</v>
          </cell>
          <cell r="C1551">
            <v>0</v>
          </cell>
          <cell r="D1551">
            <v>0</v>
          </cell>
        </row>
        <row r="1552">
          <cell r="A1552" t="str">
            <v>ETIMPFMS</v>
          </cell>
          <cell r="B1552" t="str">
            <v>Frais / mise en stock     SF           NOO</v>
          </cell>
          <cell r="C1552">
            <v>0</v>
          </cell>
          <cell r="D1552">
            <v>0</v>
          </cell>
        </row>
        <row r="1553">
          <cell r="A1553" t="str">
            <v>ETIMPLTA</v>
          </cell>
          <cell r="B1553" t="str">
            <v>Lettre transport aérien   RD</v>
          </cell>
          <cell r="C1553">
            <v>0</v>
          </cell>
          <cell r="D1553">
            <v>0</v>
          </cell>
        </row>
        <row r="1554">
          <cell r="A1554" t="str">
            <v>ETIMPMTD</v>
          </cell>
          <cell r="B1554" t="str">
            <v>Montant Théorique DOUANE  TDN</v>
          </cell>
          <cell r="C1554">
            <v>0</v>
          </cell>
          <cell r="D1554">
            <v>0</v>
          </cell>
        </row>
        <row r="1555">
          <cell r="A1555" t="str">
            <v>ETIMPOT</v>
          </cell>
          <cell r="B1555" t="str">
            <v>Transit. Mise à Conso     EDO          OOO</v>
          </cell>
          <cell r="C1555">
            <v>0</v>
          </cell>
          <cell r="D1555">
            <v>0</v>
          </cell>
        </row>
        <row r="1556">
          <cell r="A1556" t="str">
            <v>ETIMPOTF</v>
          </cell>
          <cell r="B1556" t="str">
            <v>Transit. Mise en Fictif.  EDO          OOO</v>
          </cell>
          <cell r="C1556">
            <v>0</v>
          </cell>
          <cell r="D1556">
            <v>0</v>
          </cell>
        </row>
        <row r="1557">
          <cell r="A1557" t="str">
            <v>ETIMPPRO</v>
          </cell>
          <cell r="B1557" t="str">
            <v>Proforma SFCE             RDN</v>
          </cell>
          <cell r="C1557">
            <v>0</v>
          </cell>
          <cell r="D1557">
            <v>0</v>
          </cell>
        </row>
        <row r="1558">
          <cell r="A1558" t="str">
            <v>ETIMPSGS</v>
          </cell>
          <cell r="B1558" t="str">
            <v>Demande SGS               EDO</v>
          </cell>
          <cell r="C1558">
            <v>0</v>
          </cell>
          <cell r="D1558">
            <v>0</v>
          </cell>
        </row>
        <row r="1559">
          <cell r="A1559" t="str">
            <v>ETIMPVFC</v>
          </cell>
          <cell r="B1559" t="str">
            <v>Valid Frais Mise en Stock VFN    FMSOT</v>
          </cell>
          <cell r="C1559">
            <v>0</v>
          </cell>
          <cell r="D1559">
            <v>0</v>
          </cell>
        </row>
        <row r="1560">
          <cell r="A1560" t="str">
            <v>ETIMPVFF</v>
          </cell>
          <cell r="B1560" t="str">
            <v>Valid Frais Mise / Fictif VFN    FMFOTF</v>
          </cell>
          <cell r="C1560">
            <v>0</v>
          </cell>
          <cell r="D1560">
            <v>0</v>
          </cell>
        </row>
        <row r="1561">
          <cell r="A1561" t="str">
            <v>ETIMPVFG</v>
          </cell>
          <cell r="B1561" t="str">
            <v>Validation Frais / CAF    VFN    FG FAC</v>
          </cell>
          <cell r="C1561">
            <v>0</v>
          </cell>
          <cell r="D1561">
            <v>0</v>
          </cell>
        </row>
        <row r="1562">
          <cell r="A1562" t="str">
            <v>FACCTR</v>
          </cell>
          <cell r="B1562" t="str">
            <v xml:space="preserve">           0004177  0003929   00021568</v>
          </cell>
          <cell r="C1562">
            <v>0</v>
          </cell>
          <cell r="D1562">
            <v>0</v>
          </cell>
        </row>
        <row r="1563">
          <cell r="A1563" t="str">
            <v>FACINT</v>
          </cell>
          <cell r="B1563" t="str">
            <v xml:space="preserve">                     084282</v>
          </cell>
          <cell r="C1563">
            <v>0</v>
          </cell>
          <cell r="D1563">
            <v>0</v>
          </cell>
        </row>
        <row r="1564">
          <cell r="A1564" t="str">
            <v>FACTUR</v>
          </cell>
          <cell r="B1564" t="str">
            <v xml:space="preserve">      1295</v>
          </cell>
          <cell r="C1564">
            <v>0</v>
          </cell>
          <cell r="D1564">
            <v>0</v>
          </cell>
        </row>
        <row r="1565">
          <cell r="A1565" t="str">
            <v>FACTYP A</v>
          </cell>
          <cell r="B1565" t="str">
            <v>ENTRETIEN AU PARC</v>
          </cell>
          <cell r="C1565">
            <v>0</v>
          </cell>
          <cell r="D1565">
            <v>0</v>
          </cell>
        </row>
        <row r="1566">
          <cell r="A1566" t="str">
            <v>FACTYP C</v>
          </cell>
          <cell r="B1566" t="str">
            <v>FORFAIT D'INTERVENTION</v>
          </cell>
          <cell r="C1566">
            <v>0</v>
          </cell>
          <cell r="D1566">
            <v>0</v>
          </cell>
        </row>
        <row r="1567">
          <cell r="A1567" t="str">
            <v>FACTYP D</v>
          </cell>
          <cell r="B1567" t="str">
            <v>ABONNEMENT D'ENTRETIEN          Abon.</v>
          </cell>
          <cell r="C1567">
            <v>0</v>
          </cell>
          <cell r="D1567">
            <v>0</v>
          </cell>
        </row>
        <row r="1568">
          <cell r="A1568" t="str">
            <v>FACTYP E</v>
          </cell>
          <cell r="B1568" t="str">
            <v>FACTURATION MANUELLE</v>
          </cell>
          <cell r="C1568">
            <v>0</v>
          </cell>
          <cell r="D1568">
            <v>0</v>
          </cell>
        </row>
        <row r="1569">
          <cell r="A1569" t="str">
            <v>FACTYP L</v>
          </cell>
          <cell r="B1569" t="str">
            <v>LOCATION &amp; MAINTENANCE</v>
          </cell>
          <cell r="C1569">
            <v>0</v>
          </cell>
          <cell r="D1569">
            <v>0</v>
          </cell>
        </row>
        <row r="1570">
          <cell r="A1570" t="str">
            <v>FACTYP T</v>
          </cell>
          <cell r="B1570" t="str">
            <v>Contrat à la copie              Copie     O</v>
          </cell>
          <cell r="C1570">
            <v>0</v>
          </cell>
          <cell r="D1570">
            <v>0</v>
          </cell>
        </row>
        <row r="1571">
          <cell r="A1571" t="str">
            <v>FAMREM01</v>
          </cell>
          <cell r="B1571" t="str">
            <v>PRIX NETS                                                                                  *</v>
          </cell>
          <cell r="C1571">
            <v>0</v>
          </cell>
          <cell r="D1571">
            <v>0</v>
          </cell>
        </row>
        <row r="1572">
          <cell r="A1572" t="str">
            <v>FAMREM98</v>
          </cell>
          <cell r="B1572" t="str">
            <v>Fam. Remise Promo                                                                          *</v>
          </cell>
          <cell r="C1572">
            <v>0</v>
          </cell>
          <cell r="D1572">
            <v>0</v>
          </cell>
        </row>
        <row r="1573">
          <cell r="A1573" t="str">
            <v>FAMREM99</v>
          </cell>
          <cell r="B1573" t="str">
            <v>Famille globale.                                                                           *</v>
          </cell>
          <cell r="C1573">
            <v>0</v>
          </cell>
          <cell r="D1573">
            <v>0</v>
          </cell>
        </row>
        <row r="1574">
          <cell r="A1574" t="str">
            <v>FIMCOL01</v>
          </cell>
          <cell r="B1574" t="str">
            <v>Fournisseur</v>
          </cell>
          <cell r="C1574">
            <v>0</v>
          </cell>
          <cell r="D1574">
            <v>0</v>
          </cell>
        </row>
        <row r="1575">
          <cell r="A1575" t="str">
            <v>FIMCOL02</v>
          </cell>
          <cell r="B1575" t="str">
            <v>Achats march.</v>
          </cell>
          <cell r="C1575">
            <v>0</v>
          </cell>
          <cell r="D1575">
            <v>0</v>
          </cell>
        </row>
        <row r="1576">
          <cell r="A1576" t="str">
            <v>FIMCOL03</v>
          </cell>
          <cell r="B1576" t="str">
            <v>ASP prest.</v>
          </cell>
          <cell r="C1576">
            <v>0</v>
          </cell>
          <cell r="D1576">
            <v>0</v>
          </cell>
        </row>
        <row r="1577">
          <cell r="A1577" t="str">
            <v>FIMCOL04</v>
          </cell>
          <cell r="B1577" t="str">
            <v>Fret</v>
          </cell>
          <cell r="C1577">
            <v>0</v>
          </cell>
          <cell r="D1577">
            <v>0</v>
          </cell>
        </row>
        <row r="1578">
          <cell r="A1578" t="str">
            <v>FIMCOL05</v>
          </cell>
          <cell r="B1578" t="str">
            <v>Douanes</v>
          </cell>
          <cell r="C1578">
            <v>0</v>
          </cell>
          <cell r="D1578">
            <v>0</v>
          </cell>
        </row>
        <row r="1579">
          <cell r="A1579" t="str">
            <v>FIMCOL06</v>
          </cell>
          <cell r="B1579" t="str">
            <v>Transit</v>
          </cell>
          <cell r="C1579">
            <v>0</v>
          </cell>
          <cell r="D1579">
            <v>0</v>
          </cell>
        </row>
        <row r="1580">
          <cell r="A1580" t="str">
            <v>FIMCOL07</v>
          </cell>
          <cell r="B1580" t="str">
            <v>Garantie/Pub.</v>
          </cell>
          <cell r="C1580">
            <v>0</v>
          </cell>
          <cell r="D1580">
            <v>0</v>
          </cell>
        </row>
        <row r="1581">
          <cell r="A1581" t="str">
            <v>FIMCOL08</v>
          </cell>
          <cell r="B1581" t="str">
            <v>Divers</v>
          </cell>
          <cell r="C1581">
            <v>0</v>
          </cell>
          <cell r="D1581">
            <v>0</v>
          </cell>
        </row>
        <row r="1582">
          <cell r="A1582" t="str">
            <v>FIMCOL09</v>
          </cell>
          <cell r="B1582" t="str">
            <v>TVA</v>
          </cell>
          <cell r="C1582">
            <v>0</v>
          </cell>
          <cell r="D1582">
            <v>0</v>
          </cell>
        </row>
        <row r="1583">
          <cell r="A1583" t="str">
            <v>FOU90</v>
          </cell>
          <cell r="B1583" t="str">
            <v>STADO</v>
          </cell>
          <cell r="C1583" t="str">
            <v>WS</v>
          </cell>
          <cell r="D1583" t="str">
            <v>ADOLPHE</v>
          </cell>
        </row>
        <row r="1584">
          <cell r="A1584" t="str">
            <v>FOU90</v>
          </cell>
          <cell r="B1584" t="str">
            <v>STIPA</v>
          </cell>
          <cell r="C1584" t="str">
            <v>WS</v>
          </cell>
          <cell r="D1584" t="str">
            <v>AIBINGA</v>
          </cell>
        </row>
        <row r="1585">
          <cell r="A1585" t="str">
            <v>FOU90</v>
          </cell>
          <cell r="B1585" t="str">
            <v>STASK</v>
          </cell>
          <cell r="C1585" t="str">
            <v>WS</v>
          </cell>
          <cell r="D1585" t="str">
            <v>ALEX</v>
          </cell>
        </row>
        <row r="1586">
          <cell r="A1586" t="str">
            <v>FOU90</v>
          </cell>
          <cell r="B1586" t="str">
            <v>STASK</v>
          </cell>
          <cell r="C1586" t="str">
            <v>WS</v>
          </cell>
          <cell r="D1586" t="str">
            <v>ALEX1</v>
          </cell>
        </row>
        <row r="1587">
          <cell r="A1587" t="str">
            <v>FOU90</v>
          </cell>
          <cell r="B1587" t="str">
            <v>STASK</v>
          </cell>
          <cell r="C1587" t="str">
            <v>WS</v>
          </cell>
          <cell r="D1587" t="str">
            <v>ALEX2</v>
          </cell>
        </row>
        <row r="1588">
          <cell r="A1588" t="str">
            <v>FOU90</v>
          </cell>
          <cell r="B1588" t="str">
            <v>STASK</v>
          </cell>
          <cell r="C1588" t="str">
            <v>WS</v>
          </cell>
          <cell r="D1588" t="str">
            <v>ALEX4</v>
          </cell>
        </row>
        <row r="1589">
          <cell r="A1589" t="str">
            <v>FOU90</v>
          </cell>
          <cell r="B1589" t="str">
            <v>STTEM</v>
          </cell>
          <cell r="C1589" t="str">
            <v>WS</v>
          </cell>
          <cell r="D1589" t="str">
            <v>ANASTASIE</v>
          </cell>
        </row>
        <row r="1590">
          <cell r="A1590" t="str">
            <v>FOU90</v>
          </cell>
          <cell r="B1590" t="str">
            <v>STBEK</v>
          </cell>
          <cell r="C1590" t="str">
            <v>WS</v>
          </cell>
          <cell r="D1590" t="str">
            <v>ANDONG</v>
          </cell>
        </row>
        <row r="1591">
          <cell r="A1591" t="str">
            <v>FOU90</v>
          </cell>
          <cell r="B1591" t="str">
            <v>DPBEK</v>
          </cell>
          <cell r="C1591" t="str">
            <v>WS</v>
          </cell>
          <cell r="D1591" t="str">
            <v>ANDONG1</v>
          </cell>
        </row>
        <row r="1592">
          <cell r="A1592" t="str">
            <v>FOU90</v>
          </cell>
          <cell r="B1592" t="str">
            <v>STBEK</v>
          </cell>
          <cell r="C1592" t="str">
            <v>WS</v>
          </cell>
          <cell r="D1592" t="str">
            <v>ANICET</v>
          </cell>
        </row>
        <row r="1593">
          <cell r="A1593" t="str">
            <v>FOU90</v>
          </cell>
          <cell r="B1593" t="str">
            <v>STIND</v>
          </cell>
          <cell r="C1593" t="str">
            <v>WS</v>
          </cell>
          <cell r="D1593" t="str">
            <v>APTIVA03S1</v>
          </cell>
        </row>
        <row r="1594">
          <cell r="A1594" t="str">
            <v>FOU90</v>
          </cell>
          <cell r="B1594" t="str">
            <v>DPIND</v>
          </cell>
          <cell r="C1594" t="str">
            <v>WS</v>
          </cell>
          <cell r="D1594" t="str">
            <v>APTIVA03S2</v>
          </cell>
        </row>
        <row r="1595">
          <cell r="A1595" t="str">
            <v>FOU90</v>
          </cell>
          <cell r="B1595" t="str">
            <v>STIND</v>
          </cell>
          <cell r="C1595" t="str">
            <v>WS</v>
          </cell>
          <cell r="D1595" t="str">
            <v>APTIVA03S3</v>
          </cell>
        </row>
        <row r="1596">
          <cell r="A1596" t="str">
            <v>FOU90</v>
          </cell>
          <cell r="B1596" t="str">
            <v>STIND</v>
          </cell>
          <cell r="C1596" t="str">
            <v>WS</v>
          </cell>
          <cell r="D1596" t="str">
            <v>APTIVA04S1</v>
          </cell>
        </row>
        <row r="1597">
          <cell r="A1597" t="str">
            <v>FOU90</v>
          </cell>
          <cell r="B1597" t="str">
            <v>STIND</v>
          </cell>
          <cell r="C1597" t="str">
            <v>WS</v>
          </cell>
          <cell r="D1597" t="str">
            <v>APTIVA04S2</v>
          </cell>
        </row>
        <row r="1598">
          <cell r="A1598" t="str">
            <v>FOU90</v>
          </cell>
          <cell r="B1598" t="str">
            <v>PAIND</v>
          </cell>
          <cell r="C1598" t="str">
            <v>WS</v>
          </cell>
          <cell r="D1598" t="str">
            <v>APTIVA06S1</v>
          </cell>
        </row>
        <row r="1599">
          <cell r="A1599" t="str">
            <v>FOU90</v>
          </cell>
          <cell r="B1599" t="str">
            <v>STIND</v>
          </cell>
          <cell r="C1599" t="str">
            <v>WS</v>
          </cell>
          <cell r="D1599" t="str">
            <v>APTIVA06S2</v>
          </cell>
        </row>
        <row r="1600">
          <cell r="A1600" t="str">
            <v>FOU90</v>
          </cell>
          <cell r="B1600" t="str">
            <v>DPIND</v>
          </cell>
          <cell r="C1600" t="str">
            <v>WS</v>
          </cell>
          <cell r="D1600" t="str">
            <v>APTIVA07S1</v>
          </cell>
        </row>
        <row r="1601">
          <cell r="A1601" t="str">
            <v>FOU90</v>
          </cell>
          <cell r="B1601" t="str">
            <v>STIPA</v>
          </cell>
          <cell r="C1601" t="str">
            <v>WS</v>
          </cell>
          <cell r="D1601" t="str">
            <v>AUDITEUR</v>
          </cell>
        </row>
        <row r="1602">
          <cell r="A1602" t="str">
            <v>FOU90</v>
          </cell>
          <cell r="B1602" t="str">
            <v>STIND</v>
          </cell>
          <cell r="C1602" t="str">
            <v>WS</v>
          </cell>
          <cell r="D1602" t="str">
            <v>BAYONNE</v>
          </cell>
        </row>
        <row r="1603">
          <cell r="A1603" t="str">
            <v>FOU90</v>
          </cell>
          <cell r="B1603" t="str">
            <v>TFTEM</v>
          </cell>
          <cell r="C1603" t="str">
            <v>WS</v>
          </cell>
          <cell r="D1603" t="str">
            <v>BEKALE</v>
          </cell>
        </row>
        <row r="1604">
          <cell r="A1604" t="str">
            <v>FOU90</v>
          </cell>
          <cell r="B1604" t="str">
            <v>STIND</v>
          </cell>
          <cell r="C1604" t="str">
            <v>WS</v>
          </cell>
          <cell r="D1604" t="str">
            <v>BOCKSTAELE</v>
          </cell>
        </row>
        <row r="1605">
          <cell r="A1605" t="str">
            <v>FOU90</v>
          </cell>
          <cell r="B1605" t="str">
            <v>STIND</v>
          </cell>
          <cell r="C1605" t="str">
            <v>WS</v>
          </cell>
          <cell r="D1605" t="str">
            <v>BOURG</v>
          </cell>
        </row>
        <row r="1606">
          <cell r="A1606" t="str">
            <v>FOU90</v>
          </cell>
          <cell r="B1606" t="str">
            <v>STBOU</v>
          </cell>
          <cell r="C1606" t="str">
            <v>WS</v>
          </cell>
          <cell r="D1606" t="str">
            <v>BOUTRY</v>
          </cell>
        </row>
        <row r="1607">
          <cell r="A1607" t="str">
            <v>FOU90</v>
          </cell>
          <cell r="B1607" t="str">
            <v>STBOU</v>
          </cell>
          <cell r="C1607" t="str">
            <v>WS</v>
          </cell>
          <cell r="D1607" t="str">
            <v>BOUTRY2</v>
          </cell>
        </row>
        <row r="1608">
          <cell r="A1608" t="str">
            <v>FOU90</v>
          </cell>
          <cell r="B1608" t="str">
            <v>TFBEK</v>
          </cell>
          <cell r="C1608" t="str">
            <v>WS</v>
          </cell>
          <cell r="D1608" t="str">
            <v>B1</v>
          </cell>
        </row>
        <row r="1609">
          <cell r="A1609" t="str">
            <v>FOU90</v>
          </cell>
          <cell r="B1609" t="str">
            <v>TFIND</v>
          </cell>
          <cell r="C1609" t="str">
            <v>WS</v>
          </cell>
          <cell r="D1609" t="str">
            <v>CONSOLE1</v>
          </cell>
        </row>
        <row r="1610">
          <cell r="A1610" t="str">
            <v>FOU90</v>
          </cell>
          <cell r="B1610" t="str">
            <v>TFIND</v>
          </cell>
          <cell r="C1610" t="str">
            <v>WS</v>
          </cell>
          <cell r="D1610" t="str">
            <v>CONSOLE2</v>
          </cell>
        </row>
        <row r="1611">
          <cell r="A1611" t="str">
            <v>FOU90</v>
          </cell>
          <cell r="B1611" t="str">
            <v>TFBEK</v>
          </cell>
          <cell r="C1611" t="str">
            <v>WS</v>
          </cell>
          <cell r="D1611" t="str">
            <v>C1</v>
          </cell>
        </row>
        <row r="1612">
          <cell r="A1612" t="str">
            <v>FOU90</v>
          </cell>
          <cell r="B1612" t="str">
            <v>STIND</v>
          </cell>
          <cell r="C1612" t="str">
            <v>WS</v>
          </cell>
          <cell r="D1612" t="str">
            <v>DAFS1</v>
          </cell>
        </row>
        <row r="1613">
          <cell r="A1613" t="str">
            <v>FOU90</v>
          </cell>
          <cell r="B1613" t="str">
            <v>TFIND</v>
          </cell>
          <cell r="C1613" t="str">
            <v>WS</v>
          </cell>
          <cell r="D1613" t="str">
            <v>DELL00S1</v>
          </cell>
        </row>
        <row r="1614">
          <cell r="A1614" t="str">
            <v>FOU90</v>
          </cell>
          <cell r="B1614" t="str">
            <v>TFIND</v>
          </cell>
          <cell r="C1614" t="str">
            <v>WS</v>
          </cell>
          <cell r="D1614" t="str">
            <v>DELL00S2</v>
          </cell>
        </row>
        <row r="1615">
          <cell r="A1615" t="str">
            <v>FOU90</v>
          </cell>
          <cell r="B1615" t="str">
            <v>TFIND</v>
          </cell>
          <cell r="C1615" t="str">
            <v>WS</v>
          </cell>
          <cell r="D1615" t="str">
            <v>DELL00S3</v>
          </cell>
        </row>
        <row r="1616">
          <cell r="A1616" t="str">
            <v>FOU90</v>
          </cell>
          <cell r="B1616" t="str">
            <v>STIND</v>
          </cell>
          <cell r="C1616" t="str">
            <v>WS</v>
          </cell>
          <cell r="D1616" t="str">
            <v>DELL02S1</v>
          </cell>
        </row>
        <row r="1617">
          <cell r="A1617" t="str">
            <v>FOU90</v>
          </cell>
          <cell r="B1617" t="str">
            <v>TFIND</v>
          </cell>
          <cell r="C1617" t="str">
            <v>WS</v>
          </cell>
          <cell r="D1617" t="str">
            <v>DELL02S2</v>
          </cell>
        </row>
        <row r="1618">
          <cell r="A1618" t="str">
            <v>FOU90</v>
          </cell>
          <cell r="B1618" t="str">
            <v>DPMAN</v>
          </cell>
          <cell r="C1618" t="str">
            <v>WS</v>
          </cell>
          <cell r="D1618" t="str">
            <v>DELL03S1</v>
          </cell>
        </row>
        <row r="1619">
          <cell r="A1619" t="str">
            <v>FOU90</v>
          </cell>
          <cell r="B1619" t="str">
            <v>STMAN</v>
          </cell>
          <cell r="C1619" t="str">
            <v>WS</v>
          </cell>
          <cell r="D1619" t="str">
            <v>DELL03S2</v>
          </cell>
        </row>
        <row r="1620">
          <cell r="A1620" t="str">
            <v>FOU90</v>
          </cell>
          <cell r="B1620" t="str">
            <v>STIND</v>
          </cell>
          <cell r="C1620" t="str">
            <v>WS</v>
          </cell>
          <cell r="D1620" t="str">
            <v>DELL05S1</v>
          </cell>
        </row>
        <row r="1621">
          <cell r="A1621" t="str">
            <v>FOU90</v>
          </cell>
          <cell r="B1621" t="str">
            <v>STIND</v>
          </cell>
          <cell r="C1621" t="str">
            <v>WS</v>
          </cell>
          <cell r="D1621" t="str">
            <v>DELL05S2</v>
          </cell>
        </row>
        <row r="1622">
          <cell r="A1622" t="str">
            <v>FOU90</v>
          </cell>
          <cell r="B1622" t="str">
            <v>STIND</v>
          </cell>
          <cell r="C1622" t="str">
            <v>WS</v>
          </cell>
          <cell r="D1622" t="str">
            <v>DELL07S1</v>
          </cell>
        </row>
        <row r="1623">
          <cell r="A1623" t="str">
            <v>FOU90</v>
          </cell>
          <cell r="B1623" t="str">
            <v>TFBEK</v>
          </cell>
          <cell r="C1623" t="str">
            <v>WS</v>
          </cell>
          <cell r="D1623" t="str">
            <v>DIANE</v>
          </cell>
        </row>
        <row r="1624">
          <cell r="A1624" t="str">
            <v>FOU90</v>
          </cell>
          <cell r="B1624" t="str">
            <v>STBEK</v>
          </cell>
          <cell r="C1624" t="str">
            <v>WS</v>
          </cell>
          <cell r="D1624" t="str">
            <v>DSPYR01</v>
          </cell>
        </row>
        <row r="1625">
          <cell r="A1625" t="str">
            <v>FOU90</v>
          </cell>
          <cell r="B1625" t="str">
            <v>STBOU</v>
          </cell>
          <cell r="C1625" t="str">
            <v>WS</v>
          </cell>
          <cell r="D1625" t="str">
            <v>DSP01</v>
          </cell>
        </row>
        <row r="1626">
          <cell r="A1626" t="str">
            <v>FOU90</v>
          </cell>
          <cell r="B1626" t="str">
            <v>STBOU</v>
          </cell>
          <cell r="C1626" t="str">
            <v>WS</v>
          </cell>
          <cell r="D1626" t="str">
            <v>DSP010103</v>
          </cell>
        </row>
        <row r="1627">
          <cell r="A1627" t="str">
            <v>FOU90</v>
          </cell>
          <cell r="B1627" t="str">
            <v>STADO</v>
          </cell>
          <cell r="C1627" t="str">
            <v>WS</v>
          </cell>
          <cell r="D1627" t="str">
            <v>DSP010204</v>
          </cell>
        </row>
        <row r="1628">
          <cell r="A1628" t="str">
            <v>FOU90</v>
          </cell>
          <cell r="B1628" t="str">
            <v>DPMAN</v>
          </cell>
          <cell r="C1628" t="str">
            <v>WS</v>
          </cell>
          <cell r="D1628" t="str">
            <v>DSP010206</v>
          </cell>
        </row>
        <row r="1629">
          <cell r="A1629" t="str">
            <v>FOU90</v>
          </cell>
          <cell r="B1629" t="str">
            <v>STADO</v>
          </cell>
          <cell r="C1629" t="str">
            <v>WS</v>
          </cell>
          <cell r="D1629" t="str">
            <v>DSP010304</v>
          </cell>
        </row>
        <row r="1630">
          <cell r="A1630" t="str">
            <v>FOU90</v>
          </cell>
          <cell r="B1630" t="str">
            <v>STNNB</v>
          </cell>
          <cell r="C1630" t="str">
            <v>WS</v>
          </cell>
          <cell r="D1630" t="str">
            <v>DSP010403</v>
          </cell>
        </row>
        <row r="1631">
          <cell r="A1631" t="str">
            <v>FOU90</v>
          </cell>
          <cell r="B1631" t="str">
            <v>STPAP</v>
          </cell>
          <cell r="C1631" t="str">
            <v>WS</v>
          </cell>
          <cell r="D1631" t="str">
            <v>DSP010500</v>
          </cell>
        </row>
        <row r="1632">
          <cell r="A1632" t="str">
            <v>FOU90</v>
          </cell>
          <cell r="B1632" t="str">
            <v>STIND</v>
          </cell>
          <cell r="C1632" t="str">
            <v>WS</v>
          </cell>
          <cell r="D1632" t="str">
            <v>DSP010501</v>
          </cell>
        </row>
        <row r="1633">
          <cell r="A1633" t="str">
            <v>FOU90</v>
          </cell>
          <cell r="B1633" t="str">
            <v>TFIND</v>
          </cell>
          <cell r="C1633" t="str">
            <v>WS</v>
          </cell>
          <cell r="D1633" t="str">
            <v>DSP010601</v>
          </cell>
        </row>
        <row r="1634">
          <cell r="A1634" t="str">
            <v>FOU90</v>
          </cell>
          <cell r="B1634" t="str">
            <v>DPIND</v>
          </cell>
          <cell r="C1634" t="str">
            <v>WS</v>
          </cell>
          <cell r="D1634" t="str">
            <v>DSP010603</v>
          </cell>
        </row>
        <row r="1635">
          <cell r="A1635" t="str">
            <v>FOU90</v>
          </cell>
          <cell r="B1635" t="str">
            <v>DPIND</v>
          </cell>
          <cell r="C1635" t="str">
            <v>WS</v>
          </cell>
          <cell r="D1635" t="str">
            <v>DSP010606</v>
          </cell>
        </row>
        <row r="1636">
          <cell r="A1636" t="str">
            <v>FOU90</v>
          </cell>
          <cell r="B1636" t="str">
            <v>TFBOU</v>
          </cell>
          <cell r="C1636" t="str">
            <v>WS</v>
          </cell>
          <cell r="D1636" t="str">
            <v>DSP02</v>
          </cell>
        </row>
        <row r="1637">
          <cell r="A1637" t="str">
            <v>FOU90</v>
          </cell>
          <cell r="B1637" t="str">
            <v>DAIND</v>
          </cell>
          <cell r="C1637" t="str">
            <v>WS</v>
          </cell>
          <cell r="D1637" t="str">
            <v>DSP030000</v>
          </cell>
        </row>
        <row r="1638">
          <cell r="A1638" t="str">
            <v>FOU90</v>
          </cell>
          <cell r="B1638" t="str">
            <v>STIND</v>
          </cell>
          <cell r="C1638" t="str">
            <v>WS</v>
          </cell>
          <cell r="D1638" t="str">
            <v>DSP030001</v>
          </cell>
        </row>
        <row r="1639">
          <cell r="A1639" t="str">
            <v>FOU90</v>
          </cell>
          <cell r="B1639" t="str">
            <v>TFIND</v>
          </cell>
          <cell r="C1639" t="str">
            <v>WS</v>
          </cell>
          <cell r="D1639" t="str">
            <v>DSP030003</v>
          </cell>
        </row>
        <row r="1640">
          <cell r="A1640" t="str">
            <v>FOU90</v>
          </cell>
          <cell r="B1640" t="str">
            <v>STIND</v>
          </cell>
          <cell r="C1640" t="str">
            <v>WS</v>
          </cell>
          <cell r="D1640" t="str">
            <v>DSP030005</v>
          </cell>
        </row>
        <row r="1641">
          <cell r="A1641" t="str">
            <v>FOU90</v>
          </cell>
          <cell r="B1641" t="str">
            <v>DPIND</v>
          </cell>
          <cell r="C1641" t="str">
            <v>WS</v>
          </cell>
          <cell r="D1641" t="str">
            <v>DSP030202</v>
          </cell>
        </row>
        <row r="1642">
          <cell r="A1642" t="str">
            <v>FOU90</v>
          </cell>
          <cell r="B1642" t="str">
            <v>DPIND</v>
          </cell>
          <cell r="C1642" t="str">
            <v>WS</v>
          </cell>
          <cell r="D1642" t="str">
            <v>DSP030203</v>
          </cell>
        </row>
        <row r="1643">
          <cell r="A1643" t="str">
            <v>FOU90</v>
          </cell>
          <cell r="B1643" t="str">
            <v>DPIND</v>
          </cell>
          <cell r="C1643" t="str">
            <v>WS</v>
          </cell>
          <cell r="D1643" t="str">
            <v>DSP030204</v>
          </cell>
        </row>
        <row r="1644">
          <cell r="A1644" t="str">
            <v>FOU90</v>
          </cell>
          <cell r="B1644" t="str">
            <v>DPIND</v>
          </cell>
          <cell r="C1644" t="str">
            <v>WS</v>
          </cell>
          <cell r="D1644" t="str">
            <v>DSP030205</v>
          </cell>
        </row>
        <row r="1645">
          <cell r="A1645" t="str">
            <v>FOU90</v>
          </cell>
          <cell r="B1645" t="str">
            <v>DPIND</v>
          </cell>
          <cell r="C1645" t="str">
            <v>WS</v>
          </cell>
          <cell r="D1645" t="str">
            <v>DSP030303</v>
          </cell>
        </row>
        <row r="1646">
          <cell r="A1646" t="str">
            <v>FOU90</v>
          </cell>
          <cell r="B1646" t="str">
            <v>STIND</v>
          </cell>
          <cell r="C1646" t="str">
            <v>WS</v>
          </cell>
          <cell r="D1646" t="str">
            <v>DSP030304</v>
          </cell>
        </row>
        <row r="1647">
          <cell r="A1647" t="str">
            <v>FOU90</v>
          </cell>
          <cell r="B1647" t="str">
            <v>STIND</v>
          </cell>
          <cell r="C1647" t="str">
            <v>WS</v>
          </cell>
          <cell r="D1647" t="str">
            <v>DSP030500</v>
          </cell>
        </row>
        <row r="1648">
          <cell r="A1648" t="str">
            <v>FOU90</v>
          </cell>
          <cell r="B1648" t="str">
            <v>DPMAN</v>
          </cell>
          <cell r="C1648" t="str">
            <v>WS</v>
          </cell>
          <cell r="D1648" t="str">
            <v>DSP030501</v>
          </cell>
        </row>
        <row r="1649">
          <cell r="A1649" t="str">
            <v>FOU90</v>
          </cell>
          <cell r="B1649" t="str">
            <v>TFIND</v>
          </cell>
          <cell r="C1649" t="str">
            <v>WS</v>
          </cell>
          <cell r="D1649" t="str">
            <v>DSP030701</v>
          </cell>
        </row>
        <row r="1650">
          <cell r="A1650" t="str">
            <v>FOU90</v>
          </cell>
          <cell r="B1650" t="str">
            <v>DPIND</v>
          </cell>
          <cell r="C1650" t="str">
            <v>WS</v>
          </cell>
          <cell r="D1650" t="str">
            <v>DSP030702</v>
          </cell>
        </row>
        <row r="1651">
          <cell r="A1651" t="str">
            <v>FOU90</v>
          </cell>
          <cell r="B1651" t="str">
            <v>TFIND</v>
          </cell>
          <cell r="C1651" t="str">
            <v>WS</v>
          </cell>
          <cell r="D1651" t="str">
            <v>DSP030705</v>
          </cell>
        </row>
        <row r="1652">
          <cell r="A1652" t="str">
            <v>FOU90</v>
          </cell>
          <cell r="B1652" t="str">
            <v>DPSIA</v>
          </cell>
          <cell r="C1652" t="str">
            <v>WS</v>
          </cell>
          <cell r="D1652" t="str">
            <v>DSP030706</v>
          </cell>
        </row>
        <row r="1653">
          <cell r="A1653" t="str">
            <v>FOU90</v>
          </cell>
          <cell r="B1653" t="str">
            <v>STIPA</v>
          </cell>
          <cell r="C1653" t="str">
            <v>WS</v>
          </cell>
          <cell r="D1653" t="str">
            <v>DSP04</v>
          </cell>
        </row>
        <row r="1654">
          <cell r="A1654" t="str">
            <v>FOU90</v>
          </cell>
          <cell r="B1654" t="str">
            <v>DPBOU</v>
          </cell>
          <cell r="C1654" t="str">
            <v>WS</v>
          </cell>
          <cell r="D1654" t="str">
            <v>DSP05</v>
          </cell>
        </row>
        <row r="1655">
          <cell r="A1655" t="str">
            <v>FOU90</v>
          </cell>
          <cell r="B1655" t="str">
            <v>STFAR</v>
          </cell>
          <cell r="C1655" t="str">
            <v>WS</v>
          </cell>
          <cell r="D1655" t="str">
            <v>DSP06</v>
          </cell>
        </row>
        <row r="1656">
          <cell r="A1656" t="str">
            <v>FOU90</v>
          </cell>
          <cell r="B1656" t="str">
            <v>STIPA</v>
          </cell>
          <cell r="C1656" t="str">
            <v>WS</v>
          </cell>
          <cell r="D1656" t="str">
            <v>DSP07</v>
          </cell>
        </row>
        <row r="1657">
          <cell r="A1657" t="str">
            <v>FOU90</v>
          </cell>
          <cell r="B1657" t="str">
            <v>STIPA</v>
          </cell>
          <cell r="C1657" t="str">
            <v>WS</v>
          </cell>
          <cell r="D1657" t="str">
            <v>DSP08</v>
          </cell>
        </row>
        <row r="1658">
          <cell r="A1658" t="str">
            <v>FOU90</v>
          </cell>
          <cell r="B1658" t="str">
            <v>STMAN</v>
          </cell>
          <cell r="C1658" t="str">
            <v>WS</v>
          </cell>
          <cell r="D1658" t="str">
            <v>DSP09</v>
          </cell>
        </row>
        <row r="1659">
          <cell r="A1659" t="str">
            <v>FOU90</v>
          </cell>
          <cell r="B1659" t="str">
            <v>TFNDO</v>
          </cell>
          <cell r="C1659" t="str">
            <v>WS</v>
          </cell>
          <cell r="D1659" t="str">
            <v>DSP10</v>
          </cell>
        </row>
        <row r="1660">
          <cell r="A1660" t="str">
            <v>FOU90</v>
          </cell>
          <cell r="B1660" t="str">
            <v>STPAP</v>
          </cell>
          <cell r="C1660" t="str">
            <v>WS</v>
          </cell>
          <cell r="D1660" t="str">
            <v>DSP11</v>
          </cell>
        </row>
        <row r="1661">
          <cell r="A1661" t="str">
            <v>FOU90</v>
          </cell>
          <cell r="B1661" t="str">
            <v>DASIA</v>
          </cell>
          <cell r="C1661" t="str">
            <v>WS</v>
          </cell>
          <cell r="D1661" t="str">
            <v>DSP12</v>
          </cell>
        </row>
        <row r="1662">
          <cell r="A1662" t="str">
            <v>FOU90</v>
          </cell>
          <cell r="B1662" t="str">
            <v>DPMOA</v>
          </cell>
          <cell r="C1662" t="str">
            <v>WS</v>
          </cell>
          <cell r="D1662" t="str">
            <v>DSP13</v>
          </cell>
        </row>
        <row r="1663">
          <cell r="A1663" t="str">
            <v>FOU90</v>
          </cell>
          <cell r="B1663" t="str">
            <v>STFAR</v>
          </cell>
          <cell r="C1663" t="str">
            <v>WS</v>
          </cell>
          <cell r="D1663" t="str">
            <v>DSP15</v>
          </cell>
        </row>
        <row r="1664">
          <cell r="A1664" t="str">
            <v>FOU90</v>
          </cell>
          <cell r="B1664" t="str">
            <v>STNYA</v>
          </cell>
          <cell r="C1664" t="str">
            <v>WS</v>
          </cell>
          <cell r="D1664" t="str">
            <v>DSP21</v>
          </cell>
        </row>
        <row r="1665">
          <cell r="A1665" t="str">
            <v>FOU90</v>
          </cell>
          <cell r="B1665" t="str">
            <v>STSER</v>
          </cell>
          <cell r="C1665" t="str">
            <v>WS</v>
          </cell>
          <cell r="D1665" t="str">
            <v>DSP22</v>
          </cell>
        </row>
        <row r="1666">
          <cell r="A1666" t="str">
            <v>FOU90</v>
          </cell>
          <cell r="B1666" t="str">
            <v>TFIND</v>
          </cell>
          <cell r="C1666" t="str">
            <v>WS</v>
          </cell>
          <cell r="D1666" t="str">
            <v>DSP23</v>
          </cell>
        </row>
        <row r="1667">
          <cell r="A1667" t="str">
            <v>FOU90</v>
          </cell>
          <cell r="B1667" t="str">
            <v>DPSIA</v>
          </cell>
          <cell r="C1667" t="str">
            <v>WS</v>
          </cell>
          <cell r="D1667" t="str">
            <v>DSP25</v>
          </cell>
        </row>
        <row r="1668">
          <cell r="A1668" t="str">
            <v>FOU90</v>
          </cell>
          <cell r="B1668" t="str">
            <v>TFIND</v>
          </cell>
          <cell r="C1668" t="str">
            <v>WS</v>
          </cell>
          <cell r="D1668" t="str">
            <v>DSP27</v>
          </cell>
        </row>
        <row r="1669">
          <cell r="A1669" t="str">
            <v>FOU90</v>
          </cell>
          <cell r="B1669" t="str">
            <v>DPIND</v>
          </cell>
          <cell r="C1669" t="str">
            <v>WS</v>
          </cell>
          <cell r="D1669" t="str">
            <v>DSP28</v>
          </cell>
        </row>
        <row r="1670">
          <cell r="A1670" t="str">
            <v>FOU90</v>
          </cell>
          <cell r="B1670" t="str">
            <v>DPSIA</v>
          </cell>
          <cell r="C1670" t="str">
            <v>WS</v>
          </cell>
          <cell r="D1670" t="str">
            <v>DSP29</v>
          </cell>
        </row>
        <row r="1671">
          <cell r="A1671" t="str">
            <v>FOU90</v>
          </cell>
          <cell r="B1671" t="str">
            <v>TFADO</v>
          </cell>
          <cell r="C1671" t="str">
            <v>WS</v>
          </cell>
          <cell r="D1671" t="str">
            <v>DSP30</v>
          </cell>
        </row>
        <row r="1672">
          <cell r="A1672" t="str">
            <v>FOU90</v>
          </cell>
          <cell r="B1672" t="str">
            <v>DPSIA</v>
          </cell>
          <cell r="C1672" t="str">
            <v>WS</v>
          </cell>
          <cell r="D1672" t="str">
            <v>DSP32</v>
          </cell>
        </row>
        <row r="1673">
          <cell r="A1673" t="str">
            <v>FOU90</v>
          </cell>
          <cell r="B1673" t="str">
            <v>STFAR</v>
          </cell>
          <cell r="C1673" t="str">
            <v>WS</v>
          </cell>
          <cell r="D1673" t="str">
            <v>DSP33</v>
          </cell>
        </row>
        <row r="1674">
          <cell r="A1674" t="str">
            <v>FOU90</v>
          </cell>
          <cell r="B1674" t="str">
            <v>DPFAR</v>
          </cell>
          <cell r="C1674" t="str">
            <v>WS</v>
          </cell>
          <cell r="D1674" t="str">
            <v>DSP34</v>
          </cell>
        </row>
        <row r="1675">
          <cell r="A1675" t="str">
            <v>FOU90</v>
          </cell>
          <cell r="B1675" t="str">
            <v>STNNB</v>
          </cell>
          <cell r="C1675" t="str">
            <v>WS</v>
          </cell>
          <cell r="D1675" t="str">
            <v>DSP35</v>
          </cell>
        </row>
        <row r="1676">
          <cell r="A1676" t="str">
            <v>FOU90</v>
          </cell>
          <cell r="B1676" t="str">
            <v>STADO</v>
          </cell>
          <cell r="C1676" t="str">
            <v>WS</v>
          </cell>
          <cell r="D1676" t="str">
            <v>DSP39</v>
          </cell>
        </row>
        <row r="1677">
          <cell r="A1677" t="str">
            <v>FOU90</v>
          </cell>
          <cell r="B1677" t="str">
            <v>STFAR</v>
          </cell>
          <cell r="C1677" t="str">
            <v>WS</v>
          </cell>
          <cell r="D1677" t="str">
            <v>DSP44</v>
          </cell>
        </row>
        <row r="1678">
          <cell r="A1678" t="str">
            <v>FOU90</v>
          </cell>
          <cell r="B1678" t="str">
            <v>DASIA</v>
          </cell>
          <cell r="C1678" t="str">
            <v>WS</v>
          </cell>
          <cell r="D1678" t="str">
            <v>DSP45</v>
          </cell>
        </row>
        <row r="1679">
          <cell r="A1679" t="str">
            <v>FOU90</v>
          </cell>
          <cell r="B1679" t="str">
            <v>STADO</v>
          </cell>
          <cell r="C1679" t="str">
            <v>WS</v>
          </cell>
          <cell r="D1679" t="str">
            <v>DUMASB1</v>
          </cell>
        </row>
        <row r="1680">
          <cell r="A1680" t="str">
            <v>FOU90</v>
          </cell>
          <cell r="B1680" t="str">
            <v>DPADO</v>
          </cell>
          <cell r="C1680" t="str">
            <v>WS</v>
          </cell>
          <cell r="D1680" t="str">
            <v>DUMASC1</v>
          </cell>
        </row>
        <row r="1681">
          <cell r="A1681" t="str">
            <v>FOU90</v>
          </cell>
          <cell r="B1681" t="str">
            <v>TFBOU</v>
          </cell>
          <cell r="C1681" t="str">
            <v>WS</v>
          </cell>
          <cell r="D1681" t="str">
            <v>DUMASL1</v>
          </cell>
        </row>
        <row r="1682">
          <cell r="A1682" t="str">
            <v>FOU90</v>
          </cell>
          <cell r="B1682" t="str">
            <v>STSIA</v>
          </cell>
          <cell r="C1682" t="str">
            <v>WS</v>
          </cell>
          <cell r="D1682" t="str">
            <v>ECL011</v>
          </cell>
        </row>
        <row r="1683">
          <cell r="A1683" t="str">
            <v>FOU90</v>
          </cell>
          <cell r="B1683" t="str">
            <v>DPNDO</v>
          </cell>
          <cell r="C1683" t="str">
            <v>WS</v>
          </cell>
          <cell r="D1683" t="str">
            <v>ECL013</v>
          </cell>
        </row>
        <row r="1684">
          <cell r="A1684" t="str">
            <v>FOU90</v>
          </cell>
          <cell r="B1684" t="str">
            <v>STNNB</v>
          </cell>
          <cell r="C1684" t="str">
            <v>WS</v>
          </cell>
          <cell r="D1684" t="str">
            <v>ECL014</v>
          </cell>
        </row>
        <row r="1685">
          <cell r="A1685" t="str">
            <v>FOU90</v>
          </cell>
          <cell r="B1685" t="str">
            <v>STPAP</v>
          </cell>
          <cell r="C1685" t="str">
            <v>WS</v>
          </cell>
          <cell r="D1685" t="str">
            <v>ECP101</v>
          </cell>
        </row>
        <row r="1686">
          <cell r="A1686" t="str">
            <v>FOU90</v>
          </cell>
          <cell r="B1686" t="str">
            <v>STIND</v>
          </cell>
          <cell r="C1686" t="str">
            <v>WS</v>
          </cell>
          <cell r="D1686" t="str">
            <v>ECP105</v>
          </cell>
        </row>
        <row r="1687">
          <cell r="A1687" t="str">
            <v>FOU90</v>
          </cell>
          <cell r="B1687" t="str">
            <v>STIND</v>
          </cell>
          <cell r="C1687" t="str">
            <v>WS</v>
          </cell>
          <cell r="D1687" t="str">
            <v>ECP106</v>
          </cell>
        </row>
        <row r="1688">
          <cell r="A1688" t="str">
            <v>FOU90</v>
          </cell>
          <cell r="B1688" t="str">
            <v>STIND</v>
          </cell>
          <cell r="C1688" t="str">
            <v>WS</v>
          </cell>
          <cell r="D1688" t="str">
            <v>ECP107</v>
          </cell>
        </row>
        <row r="1689">
          <cell r="A1689" t="str">
            <v>FOU90</v>
          </cell>
          <cell r="B1689" t="str">
            <v>STIND</v>
          </cell>
          <cell r="C1689" t="str">
            <v>WS</v>
          </cell>
          <cell r="D1689" t="str">
            <v>ECP108</v>
          </cell>
        </row>
        <row r="1690">
          <cell r="A1690" t="str">
            <v>FOU90</v>
          </cell>
          <cell r="B1690" t="str">
            <v>DPIND</v>
          </cell>
          <cell r="C1690" t="str">
            <v>WS</v>
          </cell>
          <cell r="D1690" t="str">
            <v>ECP109</v>
          </cell>
        </row>
        <row r="1691">
          <cell r="A1691" t="str">
            <v>FOU90</v>
          </cell>
          <cell r="B1691" t="str">
            <v>STIND</v>
          </cell>
          <cell r="C1691" t="str">
            <v>WS</v>
          </cell>
          <cell r="D1691" t="str">
            <v>ECP110</v>
          </cell>
        </row>
        <row r="1692">
          <cell r="A1692" t="str">
            <v>FOU90</v>
          </cell>
          <cell r="B1692" t="str">
            <v>TFIND</v>
          </cell>
          <cell r="C1692" t="str">
            <v>WS</v>
          </cell>
          <cell r="D1692" t="str">
            <v>EEH201</v>
          </cell>
        </row>
        <row r="1693">
          <cell r="A1693" t="str">
            <v>FOU90</v>
          </cell>
          <cell r="B1693" t="str">
            <v>STIND</v>
          </cell>
          <cell r="C1693" t="str">
            <v>WS</v>
          </cell>
          <cell r="D1693" t="str">
            <v>EEH202</v>
          </cell>
        </row>
        <row r="1694">
          <cell r="A1694" t="str">
            <v>FOU90</v>
          </cell>
          <cell r="B1694" t="str">
            <v>TFIND</v>
          </cell>
          <cell r="C1694" t="str">
            <v>WS</v>
          </cell>
          <cell r="D1694" t="str">
            <v>EIN00A</v>
          </cell>
        </row>
        <row r="1695">
          <cell r="A1695" t="str">
            <v>FOU90</v>
          </cell>
          <cell r="B1695" t="str">
            <v>STIND</v>
          </cell>
          <cell r="C1695" t="str">
            <v>WS</v>
          </cell>
          <cell r="D1695" t="str">
            <v>EIN001</v>
          </cell>
        </row>
        <row r="1696">
          <cell r="A1696" t="str">
            <v>FOU90</v>
          </cell>
          <cell r="B1696" t="str">
            <v>STIND</v>
          </cell>
          <cell r="C1696" t="str">
            <v>WS</v>
          </cell>
          <cell r="D1696" t="str">
            <v>EIN002</v>
          </cell>
        </row>
        <row r="1697">
          <cell r="A1697" t="str">
            <v>FOU90</v>
          </cell>
          <cell r="B1697" t="str">
            <v>STIND</v>
          </cell>
          <cell r="C1697" t="str">
            <v>WS</v>
          </cell>
          <cell r="D1697" t="str">
            <v>EIN004</v>
          </cell>
        </row>
        <row r="1698">
          <cell r="A1698" t="str">
            <v>FOU90</v>
          </cell>
          <cell r="B1698" t="str">
            <v>STIND</v>
          </cell>
          <cell r="C1698" t="str">
            <v>WS</v>
          </cell>
          <cell r="D1698" t="str">
            <v>EIN010</v>
          </cell>
        </row>
        <row r="1699">
          <cell r="A1699" t="str">
            <v>FOU90</v>
          </cell>
          <cell r="B1699" t="str">
            <v>STIND</v>
          </cell>
          <cell r="C1699" t="str">
            <v>WS</v>
          </cell>
          <cell r="D1699" t="str">
            <v>ELT301</v>
          </cell>
        </row>
        <row r="1700">
          <cell r="A1700" t="str">
            <v>FOU90</v>
          </cell>
          <cell r="B1700" t="str">
            <v>TFIND</v>
          </cell>
          <cell r="C1700" t="str">
            <v>WS</v>
          </cell>
          <cell r="D1700" t="str">
            <v>ELT302</v>
          </cell>
        </row>
        <row r="1701">
          <cell r="A1701" t="str">
            <v>FOU90</v>
          </cell>
          <cell r="B1701" t="str">
            <v>STIND</v>
          </cell>
          <cell r="C1701" t="str">
            <v>WS</v>
          </cell>
          <cell r="D1701" t="str">
            <v>ESA190</v>
          </cell>
        </row>
        <row r="1702">
          <cell r="A1702" t="str">
            <v>FOU90</v>
          </cell>
          <cell r="B1702" t="str">
            <v>STIND</v>
          </cell>
          <cell r="C1702" t="str">
            <v>WS</v>
          </cell>
          <cell r="D1702" t="str">
            <v>ESA191</v>
          </cell>
        </row>
        <row r="1703">
          <cell r="A1703" t="str">
            <v>FOU90</v>
          </cell>
          <cell r="B1703" t="str">
            <v>STIND</v>
          </cell>
          <cell r="C1703" t="str">
            <v>WS</v>
          </cell>
          <cell r="D1703" t="str">
            <v>ESA192</v>
          </cell>
        </row>
        <row r="1704">
          <cell r="A1704" t="str">
            <v>FOU90</v>
          </cell>
          <cell r="B1704" t="str">
            <v>TFIND</v>
          </cell>
          <cell r="C1704" t="str">
            <v>WS</v>
          </cell>
          <cell r="D1704" t="str">
            <v>ESA193</v>
          </cell>
        </row>
        <row r="1705">
          <cell r="A1705" t="str">
            <v>FOU90</v>
          </cell>
          <cell r="B1705" t="str">
            <v>STIND</v>
          </cell>
          <cell r="C1705" t="str">
            <v>WS</v>
          </cell>
          <cell r="D1705" t="str">
            <v>ESA194</v>
          </cell>
        </row>
        <row r="1706">
          <cell r="A1706" t="str">
            <v>FOU90</v>
          </cell>
          <cell r="B1706" t="str">
            <v>STIND</v>
          </cell>
          <cell r="C1706" t="str">
            <v>WS</v>
          </cell>
          <cell r="D1706" t="str">
            <v>ESA195</v>
          </cell>
        </row>
        <row r="1707">
          <cell r="A1707" t="str">
            <v>FOU90</v>
          </cell>
          <cell r="B1707" t="str">
            <v>STIND</v>
          </cell>
          <cell r="C1707" t="str">
            <v>WS</v>
          </cell>
          <cell r="D1707" t="str">
            <v>ESA196</v>
          </cell>
        </row>
        <row r="1708">
          <cell r="A1708" t="str">
            <v>FOU90</v>
          </cell>
          <cell r="B1708" t="str">
            <v>TFIND</v>
          </cell>
          <cell r="C1708" t="str">
            <v>WS</v>
          </cell>
          <cell r="D1708" t="str">
            <v>ETC030</v>
          </cell>
        </row>
        <row r="1709">
          <cell r="A1709" t="str">
            <v>FOU90</v>
          </cell>
          <cell r="B1709" t="str">
            <v>TFIND</v>
          </cell>
          <cell r="C1709" t="str">
            <v>WS</v>
          </cell>
          <cell r="D1709" t="str">
            <v>ETC031</v>
          </cell>
        </row>
        <row r="1710">
          <cell r="A1710" t="str">
            <v>FOU90</v>
          </cell>
          <cell r="B1710" t="str">
            <v>DPIND</v>
          </cell>
          <cell r="C1710" t="str">
            <v>WS</v>
          </cell>
          <cell r="D1710" t="str">
            <v>ETC032</v>
          </cell>
        </row>
        <row r="1711">
          <cell r="A1711" t="str">
            <v>FOU90</v>
          </cell>
          <cell r="B1711" t="str">
            <v>TFIND</v>
          </cell>
          <cell r="C1711" t="str">
            <v>WS</v>
          </cell>
          <cell r="D1711" t="str">
            <v>ETC033</v>
          </cell>
        </row>
        <row r="1712">
          <cell r="A1712" t="str">
            <v>FOU90</v>
          </cell>
          <cell r="B1712" t="str">
            <v>STIND</v>
          </cell>
          <cell r="C1712" t="str">
            <v>WS</v>
          </cell>
          <cell r="D1712" t="str">
            <v>ETC034</v>
          </cell>
        </row>
        <row r="1713">
          <cell r="A1713" t="str">
            <v>FOU90</v>
          </cell>
          <cell r="B1713" t="str">
            <v>STIND</v>
          </cell>
          <cell r="C1713" t="str">
            <v>WS</v>
          </cell>
          <cell r="D1713" t="str">
            <v>ETC035</v>
          </cell>
        </row>
        <row r="1714">
          <cell r="A1714" t="str">
            <v>FOU90</v>
          </cell>
          <cell r="B1714" t="str">
            <v>STIND</v>
          </cell>
          <cell r="C1714" t="str">
            <v>WS</v>
          </cell>
          <cell r="D1714" t="str">
            <v>ETC036</v>
          </cell>
        </row>
        <row r="1715">
          <cell r="A1715" t="str">
            <v>FOU90</v>
          </cell>
          <cell r="B1715" t="str">
            <v>TFIND</v>
          </cell>
          <cell r="C1715" t="str">
            <v>WS</v>
          </cell>
          <cell r="D1715" t="str">
            <v>ETC039</v>
          </cell>
        </row>
        <row r="1716">
          <cell r="A1716" t="str">
            <v>FOU90</v>
          </cell>
          <cell r="B1716" t="str">
            <v>STIND</v>
          </cell>
          <cell r="C1716" t="str">
            <v>WS</v>
          </cell>
          <cell r="D1716" t="str">
            <v>ETC040</v>
          </cell>
        </row>
        <row r="1717">
          <cell r="A1717" t="str">
            <v>FOU90</v>
          </cell>
          <cell r="B1717" t="str">
            <v>TFIND</v>
          </cell>
          <cell r="C1717" t="str">
            <v>WS</v>
          </cell>
          <cell r="D1717" t="str">
            <v>ETC041</v>
          </cell>
        </row>
        <row r="1718">
          <cell r="A1718" t="str">
            <v>FOU90</v>
          </cell>
          <cell r="B1718" t="str">
            <v>STIND</v>
          </cell>
          <cell r="C1718" t="str">
            <v>WS</v>
          </cell>
          <cell r="D1718" t="str">
            <v>EVM01</v>
          </cell>
        </row>
        <row r="1719">
          <cell r="A1719" t="str">
            <v>FOU90</v>
          </cell>
          <cell r="B1719" t="str">
            <v>STIND</v>
          </cell>
          <cell r="C1719" t="str">
            <v>WS</v>
          </cell>
          <cell r="D1719" t="str">
            <v>EVM03</v>
          </cell>
        </row>
        <row r="1720">
          <cell r="A1720" t="str">
            <v>FOU90</v>
          </cell>
          <cell r="B1720" t="str">
            <v>STPRO</v>
          </cell>
          <cell r="C1720" t="str">
            <v>WS</v>
          </cell>
          <cell r="D1720" t="str">
            <v>FAUBERT</v>
          </cell>
        </row>
        <row r="1721">
          <cell r="A1721" t="str">
            <v>FOU90</v>
          </cell>
          <cell r="B1721" t="str">
            <v>STIPA</v>
          </cell>
          <cell r="C1721" t="str">
            <v>WS</v>
          </cell>
          <cell r="D1721" t="str">
            <v>FDGDG</v>
          </cell>
        </row>
        <row r="1722">
          <cell r="A1722" t="str">
            <v>FOU90</v>
          </cell>
          <cell r="B1722" t="str">
            <v>DPSIA</v>
          </cell>
          <cell r="C1722" t="str">
            <v>WS</v>
          </cell>
          <cell r="D1722" t="str">
            <v>HELENE</v>
          </cell>
        </row>
        <row r="1723">
          <cell r="A1723" t="str">
            <v>FOU90</v>
          </cell>
          <cell r="B1723" t="str">
            <v>STIPA</v>
          </cell>
          <cell r="C1723" t="str">
            <v>WS</v>
          </cell>
          <cell r="D1723" t="str">
            <v>IBINGA</v>
          </cell>
        </row>
        <row r="1724">
          <cell r="A1724" t="str">
            <v>FOU90</v>
          </cell>
          <cell r="B1724" t="str">
            <v>STIPA</v>
          </cell>
          <cell r="C1724" t="str">
            <v>WS</v>
          </cell>
          <cell r="D1724" t="str">
            <v>IBINGADVD</v>
          </cell>
        </row>
        <row r="1725">
          <cell r="A1725" t="str">
            <v>FOU90</v>
          </cell>
          <cell r="B1725" t="str">
            <v>STIPA</v>
          </cell>
          <cell r="C1725" t="str">
            <v>WS</v>
          </cell>
          <cell r="D1725" t="str">
            <v>IBINGA01</v>
          </cell>
        </row>
        <row r="1726">
          <cell r="A1726" t="str">
            <v>FOU90</v>
          </cell>
          <cell r="B1726" t="str">
            <v>STIPA</v>
          </cell>
          <cell r="C1726" t="str">
            <v>WS</v>
          </cell>
          <cell r="D1726" t="str">
            <v>IBINGA1</v>
          </cell>
        </row>
        <row r="1727">
          <cell r="A1727" t="str">
            <v>FOU90</v>
          </cell>
          <cell r="B1727" t="str">
            <v>STIPA</v>
          </cell>
          <cell r="C1727" t="str">
            <v>WS</v>
          </cell>
          <cell r="D1727" t="str">
            <v>IBINGA2</v>
          </cell>
        </row>
        <row r="1728">
          <cell r="A1728" t="str">
            <v>FOU90</v>
          </cell>
          <cell r="B1728" t="str">
            <v>STASK</v>
          </cell>
          <cell r="C1728" t="str">
            <v>WS</v>
          </cell>
          <cell r="D1728" t="str">
            <v>INVITE</v>
          </cell>
        </row>
        <row r="1729">
          <cell r="A1729" t="str">
            <v>FOU90</v>
          </cell>
          <cell r="B1729" t="str">
            <v>STASK</v>
          </cell>
          <cell r="C1729" t="str">
            <v>WS</v>
          </cell>
          <cell r="D1729" t="str">
            <v>INVITE1</v>
          </cell>
        </row>
        <row r="1730">
          <cell r="A1730" t="str">
            <v>FOU90</v>
          </cell>
          <cell r="B1730" t="str">
            <v>DPIND</v>
          </cell>
          <cell r="C1730" t="str">
            <v>WS</v>
          </cell>
          <cell r="D1730" t="str">
            <v>JEANF</v>
          </cell>
        </row>
        <row r="1731">
          <cell r="A1731" t="str">
            <v>FOU90</v>
          </cell>
          <cell r="B1731" t="str">
            <v>TFBEK</v>
          </cell>
          <cell r="C1731" t="str">
            <v>WS</v>
          </cell>
          <cell r="D1731" t="str">
            <v>JM£MBOUAC1</v>
          </cell>
        </row>
        <row r="1732">
          <cell r="A1732" t="str">
            <v>FOU90</v>
          </cell>
          <cell r="B1732" t="str">
            <v>TFBEK</v>
          </cell>
          <cell r="C1732" t="str">
            <v>WS</v>
          </cell>
          <cell r="D1732" t="str">
            <v>JM£MBOUAKA</v>
          </cell>
        </row>
        <row r="1733">
          <cell r="A1733" t="str">
            <v>FOU90</v>
          </cell>
          <cell r="B1733" t="str">
            <v>STASK</v>
          </cell>
          <cell r="C1733" t="str">
            <v>WS</v>
          </cell>
          <cell r="D1733" t="str">
            <v>KARINE</v>
          </cell>
        </row>
        <row r="1734">
          <cell r="A1734" t="str">
            <v>FOU90</v>
          </cell>
          <cell r="B1734" t="str">
            <v>TFBEK</v>
          </cell>
          <cell r="C1734" t="str">
            <v>WS</v>
          </cell>
          <cell r="D1734" t="str">
            <v>KOUMBA</v>
          </cell>
        </row>
        <row r="1735">
          <cell r="A1735" t="str">
            <v>FOU90</v>
          </cell>
          <cell r="B1735" t="str">
            <v>STIPA</v>
          </cell>
          <cell r="C1735" t="str">
            <v>WS</v>
          </cell>
          <cell r="D1735" t="str">
            <v>LAFARGUE</v>
          </cell>
        </row>
        <row r="1736">
          <cell r="A1736" t="str">
            <v>FOU90</v>
          </cell>
          <cell r="B1736" t="str">
            <v>STASK</v>
          </cell>
          <cell r="C1736" t="str">
            <v>WS</v>
          </cell>
          <cell r="D1736" t="str">
            <v>LAFARGUE1</v>
          </cell>
        </row>
        <row r="1737">
          <cell r="A1737" t="str">
            <v>FOU90</v>
          </cell>
          <cell r="B1737" t="str">
            <v>STBOU</v>
          </cell>
          <cell r="C1737" t="str">
            <v>WS</v>
          </cell>
          <cell r="D1737" t="str">
            <v>LAZARE</v>
          </cell>
        </row>
        <row r="1738">
          <cell r="A1738" t="str">
            <v>FOU90</v>
          </cell>
          <cell r="B1738" t="str">
            <v>STFAR</v>
          </cell>
          <cell r="C1738" t="str">
            <v>WS</v>
          </cell>
          <cell r="D1738" t="str">
            <v>LAZARE1</v>
          </cell>
        </row>
        <row r="1739">
          <cell r="A1739" t="str">
            <v>FOU90</v>
          </cell>
          <cell r="B1739" t="str">
            <v>DPMAN</v>
          </cell>
          <cell r="C1739" t="str">
            <v>WS</v>
          </cell>
          <cell r="D1739" t="str">
            <v>LOPEZ</v>
          </cell>
        </row>
        <row r="1740">
          <cell r="A1740" t="str">
            <v>FOU90</v>
          </cell>
          <cell r="B1740" t="str">
            <v>STJOS</v>
          </cell>
          <cell r="C1740" t="str">
            <v>WS</v>
          </cell>
          <cell r="D1740" t="str">
            <v>MANDARANO</v>
          </cell>
        </row>
        <row r="1741">
          <cell r="A1741" t="str">
            <v>FOU90</v>
          </cell>
          <cell r="B1741" t="str">
            <v>DAJOS</v>
          </cell>
          <cell r="C1741" t="str">
            <v>WS</v>
          </cell>
          <cell r="D1741" t="str">
            <v>MANDARANO1</v>
          </cell>
        </row>
        <row r="1742">
          <cell r="A1742" t="str">
            <v>FOU90</v>
          </cell>
          <cell r="B1742" t="str">
            <v>STMAN</v>
          </cell>
          <cell r="C1742" t="str">
            <v>WS</v>
          </cell>
          <cell r="D1742" t="str">
            <v>MANNERIE</v>
          </cell>
        </row>
        <row r="1743">
          <cell r="A1743" t="str">
            <v>FOU90</v>
          </cell>
          <cell r="B1743" t="str">
            <v>STMAN</v>
          </cell>
          <cell r="C1743" t="str">
            <v>WS</v>
          </cell>
          <cell r="D1743" t="str">
            <v>MANNERIE2</v>
          </cell>
        </row>
        <row r="1744">
          <cell r="A1744" t="str">
            <v>FOU90</v>
          </cell>
          <cell r="B1744" t="str">
            <v>STMNT</v>
          </cell>
          <cell r="C1744" t="str">
            <v>WS</v>
          </cell>
          <cell r="D1744" t="str">
            <v>MARIAM1</v>
          </cell>
        </row>
        <row r="1745">
          <cell r="A1745" t="str">
            <v>FOU90</v>
          </cell>
          <cell r="B1745" t="str">
            <v>STMNT</v>
          </cell>
          <cell r="C1745" t="str">
            <v>WS</v>
          </cell>
          <cell r="D1745" t="str">
            <v>MARIAM2</v>
          </cell>
        </row>
        <row r="1746">
          <cell r="A1746" t="str">
            <v>FOU90</v>
          </cell>
          <cell r="B1746" t="str">
            <v>STMAN</v>
          </cell>
          <cell r="C1746" t="str">
            <v>WS</v>
          </cell>
          <cell r="D1746" t="str">
            <v>MAVOUNGOU</v>
          </cell>
        </row>
        <row r="1747">
          <cell r="A1747" t="str">
            <v>FOU90</v>
          </cell>
          <cell r="B1747" t="str">
            <v>STBEK</v>
          </cell>
          <cell r="C1747" t="str">
            <v>WS</v>
          </cell>
          <cell r="D1747" t="str">
            <v>MBELE</v>
          </cell>
        </row>
        <row r="1748">
          <cell r="A1748" t="str">
            <v>FOU90</v>
          </cell>
          <cell r="B1748" t="str">
            <v>DPTEM</v>
          </cell>
          <cell r="C1748" t="str">
            <v>WS</v>
          </cell>
          <cell r="D1748" t="str">
            <v>MBINA</v>
          </cell>
        </row>
        <row r="1749">
          <cell r="A1749" t="str">
            <v>FOU90</v>
          </cell>
          <cell r="B1749" t="str">
            <v>DPIPA</v>
          </cell>
          <cell r="C1749" t="str">
            <v>WS</v>
          </cell>
          <cell r="D1749" t="str">
            <v>MBONGO</v>
          </cell>
        </row>
        <row r="1750">
          <cell r="A1750" t="str">
            <v>FOU90</v>
          </cell>
          <cell r="B1750" t="str">
            <v>STIPA</v>
          </cell>
          <cell r="C1750" t="str">
            <v>WS</v>
          </cell>
          <cell r="D1750" t="str">
            <v>MBONGO1</v>
          </cell>
        </row>
        <row r="1751">
          <cell r="A1751" t="str">
            <v>FOU90</v>
          </cell>
          <cell r="B1751" t="str">
            <v>TFBEK</v>
          </cell>
          <cell r="C1751" t="str">
            <v>WS</v>
          </cell>
          <cell r="D1751" t="str">
            <v>MBOUAKA</v>
          </cell>
        </row>
        <row r="1752">
          <cell r="A1752" t="str">
            <v>FOU90</v>
          </cell>
          <cell r="B1752" t="str">
            <v>TFBEK</v>
          </cell>
          <cell r="C1752" t="str">
            <v>WS</v>
          </cell>
          <cell r="D1752" t="str">
            <v>MBOUAKAC1</v>
          </cell>
        </row>
        <row r="1753">
          <cell r="A1753" t="str">
            <v>FOU90</v>
          </cell>
          <cell r="B1753" t="str">
            <v>TFIND</v>
          </cell>
          <cell r="C1753" t="str">
            <v>WS</v>
          </cell>
          <cell r="D1753" t="str">
            <v>MBOUMBA</v>
          </cell>
        </row>
        <row r="1754">
          <cell r="A1754" t="str">
            <v>FOU90</v>
          </cell>
          <cell r="B1754" t="str">
            <v>DPPRO</v>
          </cell>
          <cell r="C1754" t="str">
            <v>WS</v>
          </cell>
          <cell r="D1754" t="str">
            <v>MIYIMOU</v>
          </cell>
        </row>
        <row r="1755">
          <cell r="A1755" t="str">
            <v>FOU90</v>
          </cell>
          <cell r="B1755" t="str">
            <v>STADO</v>
          </cell>
          <cell r="C1755" t="str">
            <v>WS</v>
          </cell>
          <cell r="D1755" t="str">
            <v>MPNADOLPH</v>
          </cell>
        </row>
        <row r="1756">
          <cell r="A1756" t="str">
            <v>FOU90</v>
          </cell>
          <cell r="B1756" t="str">
            <v>STSER</v>
          </cell>
          <cell r="C1756" t="str">
            <v>WS</v>
          </cell>
          <cell r="D1756" t="str">
            <v>MPPSERGE</v>
          </cell>
        </row>
        <row r="1757">
          <cell r="A1757" t="str">
            <v>FOU90</v>
          </cell>
          <cell r="B1757" t="str">
            <v>STIPA</v>
          </cell>
          <cell r="C1757" t="str">
            <v>WS</v>
          </cell>
          <cell r="D1757" t="str">
            <v>NANDY</v>
          </cell>
        </row>
        <row r="1758">
          <cell r="A1758" t="str">
            <v>FOU90</v>
          </cell>
          <cell r="B1758" t="str">
            <v>TFBEK</v>
          </cell>
          <cell r="C1758" t="str">
            <v>WS</v>
          </cell>
          <cell r="D1758" t="str">
            <v>NDONG</v>
          </cell>
        </row>
        <row r="1759">
          <cell r="A1759" t="str">
            <v>FOU90</v>
          </cell>
          <cell r="B1759" t="str">
            <v>STNNB</v>
          </cell>
          <cell r="C1759" t="str">
            <v>WS</v>
          </cell>
          <cell r="D1759" t="str">
            <v>NDONGNNA</v>
          </cell>
        </row>
        <row r="1760">
          <cell r="A1760" t="str">
            <v>FOU90</v>
          </cell>
          <cell r="B1760" t="str">
            <v>STBEK</v>
          </cell>
          <cell r="C1760" t="str">
            <v>WS</v>
          </cell>
          <cell r="D1760" t="str">
            <v>NDONG1</v>
          </cell>
        </row>
        <row r="1761">
          <cell r="A1761" t="str">
            <v>FOU90</v>
          </cell>
          <cell r="B1761" t="str">
            <v>DPNDO</v>
          </cell>
          <cell r="C1761" t="str">
            <v>WS</v>
          </cell>
          <cell r="D1761" t="str">
            <v>NDOUANY1</v>
          </cell>
        </row>
        <row r="1762">
          <cell r="A1762" t="str">
            <v>FOU90</v>
          </cell>
          <cell r="B1762" t="str">
            <v>DPNDO</v>
          </cell>
          <cell r="C1762" t="str">
            <v>WS</v>
          </cell>
          <cell r="D1762" t="str">
            <v>NDOUANY2</v>
          </cell>
        </row>
        <row r="1763">
          <cell r="A1763" t="str">
            <v>FOU90</v>
          </cell>
          <cell r="B1763" t="str">
            <v>STSER</v>
          </cell>
          <cell r="C1763" t="str">
            <v>WS</v>
          </cell>
          <cell r="D1763" t="str">
            <v>NZAMBA</v>
          </cell>
        </row>
        <row r="1764">
          <cell r="A1764" t="str">
            <v>FOU90</v>
          </cell>
          <cell r="B1764" t="str">
            <v>STSER</v>
          </cell>
          <cell r="C1764" t="str">
            <v>WS</v>
          </cell>
          <cell r="D1764" t="str">
            <v>NZAMBA1</v>
          </cell>
        </row>
        <row r="1765">
          <cell r="A1765" t="str">
            <v>FOU90</v>
          </cell>
          <cell r="B1765" t="str">
            <v>DPPAP</v>
          </cell>
          <cell r="C1765" t="str">
            <v>WS</v>
          </cell>
          <cell r="D1765" t="str">
            <v>PAPIAU</v>
          </cell>
        </row>
        <row r="1766">
          <cell r="A1766" t="str">
            <v>FOU90</v>
          </cell>
          <cell r="B1766" t="str">
            <v>STPAP</v>
          </cell>
          <cell r="C1766" t="str">
            <v>WS</v>
          </cell>
          <cell r="D1766" t="str">
            <v>PAPIAU1</v>
          </cell>
        </row>
        <row r="1767">
          <cell r="A1767" t="str">
            <v>FOU90</v>
          </cell>
          <cell r="B1767" t="str">
            <v>STPAP</v>
          </cell>
          <cell r="C1767" t="str">
            <v>WS</v>
          </cell>
          <cell r="D1767" t="str">
            <v>PAPIAU2</v>
          </cell>
        </row>
        <row r="1768">
          <cell r="A1768" t="str">
            <v>FOU90</v>
          </cell>
          <cell r="B1768" t="str">
            <v>STIPA</v>
          </cell>
          <cell r="C1768" t="str">
            <v>WS</v>
          </cell>
          <cell r="D1768" t="str">
            <v>PCDIOP</v>
          </cell>
        </row>
        <row r="1769">
          <cell r="A1769" t="str">
            <v>FOU90</v>
          </cell>
          <cell r="B1769" t="str">
            <v>DAPRO</v>
          </cell>
          <cell r="C1769" t="str">
            <v>WS</v>
          </cell>
          <cell r="D1769" t="str">
            <v>PMIYIMOU</v>
          </cell>
        </row>
        <row r="1770">
          <cell r="A1770" t="str">
            <v>FOU90</v>
          </cell>
          <cell r="B1770" t="str">
            <v>STPRO</v>
          </cell>
          <cell r="C1770" t="str">
            <v>WS</v>
          </cell>
          <cell r="D1770" t="str">
            <v>PMIYIMOU2</v>
          </cell>
        </row>
        <row r="1771">
          <cell r="A1771" t="str">
            <v>FOU90</v>
          </cell>
          <cell r="B1771" t="str">
            <v>TFIND</v>
          </cell>
          <cell r="C1771" t="str">
            <v>WS</v>
          </cell>
          <cell r="D1771" t="str">
            <v>PSRS1</v>
          </cell>
        </row>
        <row r="1772">
          <cell r="A1772" t="str">
            <v>FOU90</v>
          </cell>
          <cell r="B1772" t="str">
            <v>DAIND</v>
          </cell>
          <cell r="C1772" t="str">
            <v>WS</v>
          </cell>
          <cell r="D1772" t="str">
            <v>PSRS2</v>
          </cell>
        </row>
        <row r="1773">
          <cell r="A1773" t="str">
            <v>FOU90</v>
          </cell>
          <cell r="B1773" t="str">
            <v>STIND</v>
          </cell>
          <cell r="C1773" t="str">
            <v>WS</v>
          </cell>
          <cell r="D1773" t="str">
            <v>PVN01</v>
          </cell>
        </row>
        <row r="1774">
          <cell r="A1774" t="str">
            <v>FOU90</v>
          </cell>
          <cell r="B1774" t="str">
            <v>TFBEK</v>
          </cell>
          <cell r="C1774" t="str">
            <v>WS</v>
          </cell>
          <cell r="D1774" t="str">
            <v>QPADEV00BF</v>
          </cell>
        </row>
        <row r="1775">
          <cell r="A1775" t="str">
            <v>FOU90</v>
          </cell>
          <cell r="B1775" t="str">
            <v>TFBEK</v>
          </cell>
          <cell r="C1775" t="str">
            <v>WS</v>
          </cell>
          <cell r="D1775" t="str">
            <v>QPADEV00BG</v>
          </cell>
        </row>
        <row r="1776">
          <cell r="A1776" t="str">
            <v>FOU90</v>
          </cell>
          <cell r="B1776" t="str">
            <v>STIPA</v>
          </cell>
          <cell r="C1776" t="str">
            <v>WS</v>
          </cell>
          <cell r="D1776" t="str">
            <v>QPADEV00BH</v>
          </cell>
        </row>
        <row r="1777">
          <cell r="A1777" t="str">
            <v>FOU90</v>
          </cell>
          <cell r="B1777" t="str">
            <v>STIPA</v>
          </cell>
          <cell r="C1777" t="str">
            <v>WS</v>
          </cell>
          <cell r="D1777" t="str">
            <v>QPADEV00BJ</v>
          </cell>
        </row>
        <row r="1778">
          <cell r="A1778" t="str">
            <v>FOU90</v>
          </cell>
          <cell r="B1778" t="str">
            <v>STIPA</v>
          </cell>
          <cell r="C1778" t="str">
            <v>WS</v>
          </cell>
          <cell r="D1778" t="str">
            <v>QPADEV00BN</v>
          </cell>
        </row>
        <row r="1779">
          <cell r="A1779" t="str">
            <v>FOU90</v>
          </cell>
          <cell r="B1779" t="str">
            <v>STIPA</v>
          </cell>
          <cell r="C1779" t="str">
            <v>WS</v>
          </cell>
          <cell r="D1779" t="str">
            <v>QPADEV00BP</v>
          </cell>
        </row>
        <row r="1780">
          <cell r="A1780" t="str">
            <v>FOU90</v>
          </cell>
          <cell r="B1780" t="str">
            <v>STIPA</v>
          </cell>
          <cell r="C1780" t="str">
            <v>WS</v>
          </cell>
          <cell r="D1780" t="str">
            <v>QPADEV00BQ</v>
          </cell>
        </row>
        <row r="1781">
          <cell r="A1781" t="str">
            <v>FOU90</v>
          </cell>
          <cell r="B1781" t="str">
            <v>STIPA</v>
          </cell>
          <cell r="C1781" t="str">
            <v>WS</v>
          </cell>
          <cell r="D1781" t="str">
            <v>QPADEV00BR</v>
          </cell>
        </row>
        <row r="1782">
          <cell r="A1782" t="str">
            <v>FOU90</v>
          </cell>
          <cell r="B1782" t="str">
            <v>STIPA</v>
          </cell>
          <cell r="C1782" t="str">
            <v>WS</v>
          </cell>
          <cell r="D1782" t="str">
            <v>QPADEV00BS</v>
          </cell>
        </row>
        <row r="1783">
          <cell r="A1783" t="str">
            <v>FOU90</v>
          </cell>
          <cell r="B1783" t="str">
            <v>STIPA</v>
          </cell>
          <cell r="C1783" t="str">
            <v>WS</v>
          </cell>
          <cell r="D1783" t="str">
            <v>QPADEV00BZ</v>
          </cell>
        </row>
        <row r="1784">
          <cell r="A1784" t="str">
            <v>FOU90</v>
          </cell>
          <cell r="B1784" t="str">
            <v>STIPA</v>
          </cell>
          <cell r="C1784" t="str">
            <v>WS</v>
          </cell>
          <cell r="D1784" t="str">
            <v>QPADEV00B1</v>
          </cell>
        </row>
        <row r="1785">
          <cell r="A1785" t="str">
            <v>FOU90</v>
          </cell>
          <cell r="B1785" t="str">
            <v>TFBEK</v>
          </cell>
          <cell r="C1785" t="str">
            <v>WS</v>
          </cell>
          <cell r="D1785" t="str">
            <v>QPADEV00B2</v>
          </cell>
        </row>
        <row r="1786">
          <cell r="A1786" t="str">
            <v>FOU90</v>
          </cell>
          <cell r="B1786" t="str">
            <v>TFBEK</v>
          </cell>
          <cell r="C1786" t="str">
            <v>WS</v>
          </cell>
          <cell r="D1786" t="str">
            <v>QPADEV00B5</v>
          </cell>
        </row>
        <row r="1787">
          <cell r="A1787" t="str">
            <v>FOU90</v>
          </cell>
          <cell r="B1787" t="str">
            <v>STIPA</v>
          </cell>
          <cell r="C1787" t="str">
            <v>WS</v>
          </cell>
          <cell r="D1787" t="str">
            <v>QPADEV00B9</v>
          </cell>
        </row>
        <row r="1788">
          <cell r="A1788" t="str">
            <v>FOU90</v>
          </cell>
          <cell r="B1788" t="str">
            <v>TFIPA</v>
          </cell>
          <cell r="C1788" t="str">
            <v>WS</v>
          </cell>
          <cell r="D1788" t="str">
            <v>QPADEV00CB</v>
          </cell>
        </row>
        <row r="1789">
          <cell r="A1789" t="str">
            <v>FOU90</v>
          </cell>
          <cell r="B1789" t="str">
            <v>STIPA</v>
          </cell>
          <cell r="C1789" t="str">
            <v>WS</v>
          </cell>
          <cell r="D1789" t="str">
            <v>QPADEV00CD</v>
          </cell>
        </row>
        <row r="1790">
          <cell r="A1790" t="str">
            <v>FOU90</v>
          </cell>
          <cell r="B1790" t="str">
            <v>STIPA</v>
          </cell>
          <cell r="C1790" t="str">
            <v>WS</v>
          </cell>
          <cell r="D1790" t="str">
            <v>QPADEV00CJ</v>
          </cell>
        </row>
        <row r="1791">
          <cell r="A1791" t="str">
            <v>FOU90</v>
          </cell>
          <cell r="B1791" t="str">
            <v>STIPA</v>
          </cell>
          <cell r="C1791" t="str">
            <v>WS</v>
          </cell>
          <cell r="D1791" t="str">
            <v>QPADEV00CM</v>
          </cell>
        </row>
        <row r="1792">
          <cell r="A1792" t="str">
            <v>FOU90</v>
          </cell>
          <cell r="B1792" t="str">
            <v>STIPA</v>
          </cell>
          <cell r="C1792" t="str">
            <v>WS</v>
          </cell>
          <cell r="D1792" t="str">
            <v>QPADEV00CN</v>
          </cell>
        </row>
        <row r="1793">
          <cell r="A1793" t="str">
            <v>FOU90</v>
          </cell>
          <cell r="B1793" t="str">
            <v>STIPA</v>
          </cell>
          <cell r="C1793" t="str">
            <v>WS</v>
          </cell>
          <cell r="D1793" t="str">
            <v>QPADEV00CP</v>
          </cell>
        </row>
        <row r="1794">
          <cell r="A1794" t="str">
            <v>FOU90</v>
          </cell>
          <cell r="B1794" t="str">
            <v>STIPA</v>
          </cell>
          <cell r="C1794" t="str">
            <v>WS</v>
          </cell>
          <cell r="D1794" t="str">
            <v>QPADEV00CQ</v>
          </cell>
        </row>
        <row r="1795">
          <cell r="A1795" t="str">
            <v>FOU90</v>
          </cell>
          <cell r="B1795" t="str">
            <v>STIPA</v>
          </cell>
          <cell r="C1795" t="str">
            <v>WS</v>
          </cell>
          <cell r="D1795" t="str">
            <v>QPADEV00CR</v>
          </cell>
        </row>
        <row r="1796">
          <cell r="A1796" t="str">
            <v>FOU90</v>
          </cell>
          <cell r="B1796" t="str">
            <v>STIPA</v>
          </cell>
          <cell r="C1796" t="str">
            <v>WS</v>
          </cell>
          <cell r="D1796" t="str">
            <v>QPADEV00CS</v>
          </cell>
        </row>
        <row r="1797">
          <cell r="A1797" t="str">
            <v>FOU90</v>
          </cell>
          <cell r="B1797" t="str">
            <v>STIPA</v>
          </cell>
          <cell r="C1797" t="str">
            <v>WS</v>
          </cell>
          <cell r="D1797" t="str">
            <v>QPADEV00CV</v>
          </cell>
        </row>
        <row r="1798">
          <cell r="A1798" t="str">
            <v>FOU90</v>
          </cell>
          <cell r="B1798" t="str">
            <v>STIPA</v>
          </cell>
          <cell r="C1798" t="str">
            <v>WS</v>
          </cell>
          <cell r="D1798" t="str">
            <v>QPADEV00C0</v>
          </cell>
        </row>
        <row r="1799">
          <cell r="A1799" t="str">
            <v>FOU90</v>
          </cell>
          <cell r="B1799" t="str">
            <v>STIPA</v>
          </cell>
          <cell r="C1799" t="str">
            <v>WS</v>
          </cell>
          <cell r="D1799" t="str">
            <v>QPADEV00C1</v>
          </cell>
        </row>
        <row r="1800">
          <cell r="A1800" t="str">
            <v>FOU90</v>
          </cell>
          <cell r="B1800" t="str">
            <v>TFBEK</v>
          </cell>
          <cell r="C1800" t="str">
            <v>WS</v>
          </cell>
          <cell r="D1800" t="str">
            <v>QPADEV00C2</v>
          </cell>
        </row>
        <row r="1801">
          <cell r="A1801" t="str">
            <v>FOU90</v>
          </cell>
          <cell r="B1801" t="str">
            <v>STIPA</v>
          </cell>
          <cell r="C1801" t="str">
            <v>WS</v>
          </cell>
          <cell r="D1801" t="str">
            <v>QPADEV00C3</v>
          </cell>
        </row>
        <row r="1802">
          <cell r="A1802" t="str">
            <v>FOU90</v>
          </cell>
          <cell r="B1802" t="str">
            <v>TFBEK</v>
          </cell>
          <cell r="C1802" t="str">
            <v>WS</v>
          </cell>
          <cell r="D1802" t="str">
            <v>QPADEV00C4</v>
          </cell>
        </row>
        <row r="1803">
          <cell r="A1803" t="str">
            <v>FOU90</v>
          </cell>
          <cell r="B1803" t="str">
            <v>STIPA</v>
          </cell>
          <cell r="C1803" t="str">
            <v>WS</v>
          </cell>
          <cell r="D1803" t="str">
            <v>QPADEV00C6</v>
          </cell>
        </row>
        <row r="1804">
          <cell r="A1804" t="str">
            <v>FOU90</v>
          </cell>
          <cell r="B1804" t="str">
            <v>STIPA</v>
          </cell>
          <cell r="C1804" t="str">
            <v>WS</v>
          </cell>
          <cell r="D1804" t="str">
            <v>QPADEV00C7</v>
          </cell>
        </row>
        <row r="1805">
          <cell r="A1805" t="str">
            <v>FOU90</v>
          </cell>
          <cell r="B1805" t="str">
            <v>STIPA</v>
          </cell>
          <cell r="C1805" t="str">
            <v>WS</v>
          </cell>
          <cell r="D1805" t="str">
            <v>QPADEV00C9</v>
          </cell>
        </row>
        <row r="1806">
          <cell r="A1806" t="str">
            <v>FOU90</v>
          </cell>
          <cell r="B1806" t="str">
            <v>STIPA</v>
          </cell>
          <cell r="C1806" t="str">
            <v>WS</v>
          </cell>
          <cell r="D1806" t="str">
            <v>QPADEV00DB</v>
          </cell>
        </row>
        <row r="1807">
          <cell r="A1807" t="str">
            <v>FOU90</v>
          </cell>
          <cell r="B1807" t="str">
            <v>TFIPA</v>
          </cell>
          <cell r="C1807" t="str">
            <v>WS</v>
          </cell>
          <cell r="D1807" t="str">
            <v>QPADEV00DC</v>
          </cell>
        </row>
        <row r="1808">
          <cell r="A1808" t="str">
            <v>FOU90</v>
          </cell>
          <cell r="B1808" t="str">
            <v>STIPA</v>
          </cell>
          <cell r="C1808" t="str">
            <v>WS</v>
          </cell>
          <cell r="D1808" t="str">
            <v>QPADEV00DF</v>
          </cell>
        </row>
        <row r="1809">
          <cell r="A1809" t="str">
            <v>FOU90</v>
          </cell>
          <cell r="B1809" t="str">
            <v>STIPA</v>
          </cell>
          <cell r="C1809" t="str">
            <v>WS</v>
          </cell>
          <cell r="D1809" t="str">
            <v>QPADEV00DG</v>
          </cell>
        </row>
        <row r="1810">
          <cell r="A1810" t="str">
            <v>FOU90</v>
          </cell>
          <cell r="B1810" t="str">
            <v>STIPA</v>
          </cell>
          <cell r="C1810" t="str">
            <v>WS</v>
          </cell>
          <cell r="D1810" t="str">
            <v>QPADEV00DH</v>
          </cell>
        </row>
        <row r="1811">
          <cell r="A1811" t="str">
            <v>FOU90</v>
          </cell>
          <cell r="B1811" t="str">
            <v>STIPA</v>
          </cell>
          <cell r="C1811" t="str">
            <v>WS</v>
          </cell>
          <cell r="D1811" t="str">
            <v>QPADEV00DJ</v>
          </cell>
        </row>
        <row r="1812">
          <cell r="A1812" t="str">
            <v>FOU90</v>
          </cell>
          <cell r="B1812" t="str">
            <v>STIPA</v>
          </cell>
          <cell r="C1812" t="str">
            <v>WS</v>
          </cell>
          <cell r="D1812" t="str">
            <v>QPADEV00DK</v>
          </cell>
        </row>
        <row r="1813">
          <cell r="A1813" t="str">
            <v>FOU90</v>
          </cell>
          <cell r="B1813" t="str">
            <v>STIPA</v>
          </cell>
          <cell r="C1813" t="str">
            <v>WS</v>
          </cell>
          <cell r="D1813" t="str">
            <v>QPADEV00DS</v>
          </cell>
        </row>
        <row r="1814">
          <cell r="A1814" t="str">
            <v>FOU90</v>
          </cell>
          <cell r="B1814" t="str">
            <v>STIPA</v>
          </cell>
          <cell r="C1814" t="str">
            <v>WS</v>
          </cell>
          <cell r="D1814" t="str">
            <v>QPADEV00DV</v>
          </cell>
        </row>
        <row r="1815">
          <cell r="A1815" t="str">
            <v>FOU90</v>
          </cell>
          <cell r="B1815" t="str">
            <v>TFBEK</v>
          </cell>
          <cell r="C1815" t="str">
            <v>WS</v>
          </cell>
          <cell r="D1815" t="str">
            <v>QPADEV00DZ</v>
          </cell>
        </row>
        <row r="1816">
          <cell r="A1816" t="str">
            <v>FOU90</v>
          </cell>
          <cell r="B1816" t="str">
            <v>STIPA</v>
          </cell>
          <cell r="C1816" t="str">
            <v>WS</v>
          </cell>
          <cell r="D1816" t="str">
            <v>QPADEV00D0</v>
          </cell>
        </row>
        <row r="1817">
          <cell r="A1817" t="str">
            <v>FOU90</v>
          </cell>
          <cell r="B1817" t="str">
            <v>STIPA</v>
          </cell>
          <cell r="C1817" t="str">
            <v>WS</v>
          </cell>
          <cell r="D1817" t="str">
            <v>QPADEV00D1</v>
          </cell>
        </row>
        <row r="1818">
          <cell r="A1818" t="str">
            <v>FOU90</v>
          </cell>
          <cell r="B1818" t="str">
            <v>STIPA</v>
          </cell>
          <cell r="C1818" t="str">
            <v>WS</v>
          </cell>
          <cell r="D1818" t="str">
            <v>QPADEV00D2</v>
          </cell>
        </row>
        <row r="1819">
          <cell r="A1819" t="str">
            <v>FOU90</v>
          </cell>
          <cell r="B1819" t="str">
            <v>TFIPA</v>
          </cell>
          <cell r="C1819" t="str">
            <v>WS</v>
          </cell>
          <cell r="D1819" t="str">
            <v>QPADEV00D3</v>
          </cell>
        </row>
        <row r="1820">
          <cell r="A1820" t="str">
            <v>FOU90</v>
          </cell>
          <cell r="B1820" t="str">
            <v>STIPA</v>
          </cell>
          <cell r="C1820" t="str">
            <v>WS</v>
          </cell>
          <cell r="D1820" t="str">
            <v>QPADEV00D4</v>
          </cell>
        </row>
        <row r="1821">
          <cell r="A1821" t="str">
            <v>FOU90</v>
          </cell>
          <cell r="B1821" t="str">
            <v>STIPA</v>
          </cell>
          <cell r="C1821" t="str">
            <v>WS</v>
          </cell>
          <cell r="D1821" t="str">
            <v>QPADEV00D5</v>
          </cell>
        </row>
        <row r="1822">
          <cell r="A1822" t="str">
            <v>FOU90</v>
          </cell>
          <cell r="B1822" t="str">
            <v>TFBEK</v>
          </cell>
          <cell r="C1822" t="str">
            <v>WS</v>
          </cell>
          <cell r="D1822" t="str">
            <v>QPADEV00D7</v>
          </cell>
        </row>
        <row r="1823">
          <cell r="A1823" t="str">
            <v>FOU90</v>
          </cell>
          <cell r="B1823" t="str">
            <v>STIPA</v>
          </cell>
          <cell r="C1823" t="str">
            <v>WS</v>
          </cell>
          <cell r="D1823" t="str">
            <v>QPADEV00D8</v>
          </cell>
        </row>
        <row r="1824">
          <cell r="A1824" t="str">
            <v>FOU90</v>
          </cell>
          <cell r="B1824" t="str">
            <v>STIPA</v>
          </cell>
          <cell r="C1824" t="str">
            <v>WS</v>
          </cell>
          <cell r="D1824" t="str">
            <v>QPADEV00FC</v>
          </cell>
        </row>
        <row r="1825">
          <cell r="A1825" t="str">
            <v>FOU90</v>
          </cell>
          <cell r="B1825" t="str">
            <v>TFIPA</v>
          </cell>
          <cell r="C1825" t="str">
            <v>WS</v>
          </cell>
          <cell r="D1825" t="str">
            <v>QPADEV00FD</v>
          </cell>
        </row>
        <row r="1826">
          <cell r="A1826" t="str">
            <v>FOU90</v>
          </cell>
          <cell r="B1826" t="str">
            <v>TFBEK</v>
          </cell>
          <cell r="C1826" t="str">
            <v>WS</v>
          </cell>
          <cell r="D1826" t="str">
            <v>QPADEV00FH</v>
          </cell>
        </row>
        <row r="1827">
          <cell r="A1827" t="str">
            <v>FOU90</v>
          </cell>
          <cell r="B1827" t="str">
            <v>TFBEK</v>
          </cell>
          <cell r="C1827" t="str">
            <v>WS</v>
          </cell>
          <cell r="D1827" t="str">
            <v>QPADEV00FJ</v>
          </cell>
        </row>
        <row r="1828">
          <cell r="A1828" t="str">
            <v>FOU90</v>
          </cell>
          <cell r="B1828" t="str">
            <v>STIPA</v>
          </cell>
          <cell r="C1828" t="str">
            <v>WS</v>
          </cell>
          <cell r="D1828" t="str">
            <v>QPADEV00FP</v>
          </cell>
        </row>
        <row r="1829">
          <cell r="A1829" t="str">
            <v>FOU90</v>
          </cell>
          <cell r="B1829" t="str">
            <v>TFIPA</v>
          </cell>
          <cell r="C1829" t="str">
            <v>WS</v>
          </cell>
          <cell r="D1829" t="str">
            <v>QPADEV00FR</v>
          </cell>
        </row>
        <row r="1830">
          <cell r="A1830" t="str">
            <v>FOU90</v>
          </cell>
          <cell r="B1830" t="str">
            <v>TFIPA</v>
          </cell>
          <cell r="C1830" t="str">
            <v>WS</v>
          </cell>
          <cell r="D1830" t="str">
            <v>QPADEV00FS</v>
          </cell>
        </row>
        <row r="1831">
          <cell r="A1831" t="str">
            <v>FOU90</v>
          </cell>
          <cell r="B1831" t="str">
            <v>STIPA</v>
          </cell>
          <cell r="C1831" t="str">
            <v>WS</v>
          </cell>
          <cell r="D1831" t="str">
            <v>QPADEV00FZ</v>
          </cell>
        </row>
        <row r="1832">
          <cell r="A1832" t="str">
            <v>FOU90</v>
          </cell>
          <cell r="B1832" t="str">
            <v>TFIPA</v>
          </cell>
          <cell r="C1832" t="str">
            <v>WS</v>
          </cell>
          <cell r="D1832" t="str">
            <v>QPADEV00F0</v>
          </cell>
        </row>
        <row r="1833">
          <cell r="A1833" t="str">
            <v>FOU90</v>
          </cell>
          <cell r="B1833" t="str">
            <v>STIPA</v>
          </cell>
          <cell r="C1833" t="str">
            <v>WS</v>
          </cell>
          <cell r="D1833" t="str">
            <v>QPADEV00F2</v>
          </cell>
        </row>
        <row r="1834">
          <cell r="A1834" t="str">
            <v>FOU90</v>
          </cell>
          <cell r="B1834" t="str">
            <v>TFBEK</v>
          </cell>
          <cell r="C1834" t="str">
            <v>WS</v>
          </cell>
          <cell r="D1834" t="str">
            <v>QPADEV00F5</v>
          </cell>
        </row>
        <row r="1835">
          <cell r="A1835" t="str">
            <v>FOU90</v>
          </cell>
          <cell r="B1835" t="str">
            <v>STIPA</v>
          </cell>
          <cell r="C1835" t="str">
            <v>WS</v>
          </cell>
          <cell r="D1835" t="str">
            <v>QPADEV00F9</v>
          </cell>
        </row>
        <row r="1836">
          <cell r="A1836" t="str">
            <v>FOU90</v>
          </cell>
          <cell r="B1836" t="str">
            <v>STIPA</v>
          </cell>
          <cell r="C1836" t="str">
            <v>WS</v>
          </cell>
          <cell r="D1836" t="str">
            <v>QPADEV00G0</v>
          </cell>
        </row>
        <row r="1837">
          <cell r="A1837" t="str">
            <v>FOU90</v>
          </cell>
          <cell r="B1837" t="str">
            <v>STIPA</v>
          </cell>
          <cell r="C1837" t="str">
            <v>WS</v>
          </cell>
          <cell r="D1837" t="str">
            <v>QPADEV00G1</v>
          </cell>
        </row>
        <row r="1838">
          <cell r="A1838" t="str">
            <v>FOU90</v>
          </cell>
          <cell r="B1838" t="str">
            <v>STIPA</v>
          </cell>
          <cell r="C1838" t="str">
            <v>WS</v>
          </cell>
          <cell r="D1838" t="str">
            <v>QPADEV00G3</v>
          </cell>
        </row>
        <row r="1839">
          <cell r="A1839" t="str">
            <v>FOU90</v>
          </cell>
          <cell r="B1839" t="str">
            <v>TFBEK</v>
          </cell>
          <cell r="C1839" t="str">
            <v>WS</v>
          </cell>
          <cell r="D1839" t="str">
            <v>QPADEV00G5</v>
          </cell>
        </row>
        <row r="1840">
          <cell r="A1840" t="str">
            <v>FOU90</v>
          </cell>
          <cell r="B1840" t="str">
            <v>TFBEK</v>
          </cell>
          <cell r="C1840" t="str">
            <v>WS</v>
          </cell>
          <cell r="D1840" t="str">
            <v>QPADEV00G6</v>
          </cell>
        </row>
        <row r="1841">
          <cell r="A1841" t="str">
            <v>FOU90</v>
          </cell>
          <cell r="B1841" t="str">
            <v>STIPA</v>
          </cell>
          <cell r="C1841" t="str">
            <v>WS</v>
          </cell>
          <cell r="D1841" t="str">
            <v>QPADEV000B</v>
          </cell>
        </row>
        <row r="1842">
          <cell r="A1842" t="str">
            <v>FOU90</v>
          </cell>
          <cell r="B1842" t="str">
            <v>STIPA</v>
          </cell>
          <cell r="C1842" t="str">
            <v>WS</v>
          </cell>
          <cell r="D1842" t="str">
            <v>QPADEV000C</v>
          </cell>
        </row>
        <row r="1843">
          <cell r="A1843" t="str">
            <v>FOU90</v>
          </cell>
          <cell r="B1843" t="str">
            <v>STIPA</v>
          </cell>
          <cell r="C1843" t="str">
            <v>WS</v>
          </cell>
          <cell r="D1843" t="str">
            <v>QPADEV000D</v>
          </cell>
        </row>
        <row r="1844">
          <cell r="A1844" t="str">
            <v>FOU90</v>
          </cell>
          <cell r="B1844" t="str">
            <v>STASK</v>
          </cell>
          <cell r="C1844" t="str">
            <v>WS</v>
          </cell>
          <cell r="D1844" t="str">
            <v>QPADEV000F</v>
          </cell>
        </row>
        <row r="1845">
          <cell r="A1845" t="str">
            <v>FOU90</v>
          </cell>
          <cell r="B1845" t="str">
            <v>STIPA</v>
          </cell>
          <cell r="C1845" t="str">
            <v>WS</v>
          </cell>
          <cell r="D1845" t="str">
            <v>QPADEV000G</v>
          </cell>
        </row>
        <row r="1846">
          <cell r="A1846" t="str">
            <v>FOU90</v>
          </cell>
          <cell r="B1846" t="str">
            <v>STIPA</v>
          </cell>
          <cell r="C1846" t="str">
            <v>WS</v>
          </cell>
          <cell r="D1846" t="str">
            <v>QPADEV000H</v>
          </cell>
        </row>
        <row r="1847">
          <cell r="A1847" t="str">
            <v>FOU90</v>
          </cell>
          <cell r="B1847" t="str">
            <v>STIPA</v>
          </cell>
          <cell r="C1847" t="str">
            <v>WS</v>
          </cell>
          <cell r="D1847" t="str">
            <v>QPADEV000J</v>
          </cell>
        </row>
        <row r="1848">
          <cell r="A1848" t="str">
            <v>FOU90</v>
          </cell>
          <cell r="B1848" t="str">
            <v>STIPA</v>
          </cell>
          <cell r="C1848" t="str">
            <v>WS</v>
          </cell>
          <cell r="D1848" t="str">
            <v>QPADEV000K</v>
          </cell>
        </row>
        <row r="1849">
          <cell r="A1849" t="str">
            <v>FOU90</v>
          </cell>
          <cell r="B1849" t="str">
            <v>STBEK</v>
          </cell>
          <cell r="C1849" t="str">
            <v>WS</v>
          </cell>
          <cell r="D1849" t="str">
            <v>QPADEV000L</v>
          </cell>
        </row>
        <row r="1850">
          <cell r="A1850" t="str">
            <v>FOU90</v>
          </cell>
          <cell r="B1850" t="str">
            <v>STIPA</v>
          </cell>
          <cell r="C1850" t="str">
            <v>WS</v>
          </cell>
          <cell r="D1850" t="str">
            <v>QPADEV000M</v>
          </cell>
        </row>
        <row r="1851">
          <cell r="A1851" t="str">
            <v>FOU90</v>
          </cell>
          <cell r="B1851" t="str">
            <v>STBEK</v>
          </cell>
          <cell r="C1851" t="str">
            <v>WS</v>
          </cell>
          <cell r="D1851" t="str">
            <v>QPADEV000N</v>
          </cell>
        </row>
        <row r="1852">
          <cell r="A1852" t="str">
            <v>FOU90</v>
          </cell>
          <cell r="B1852" t="str">
            <v>STIPA</v>
          </cell>
          <cell r="C1852" t="str">
            <v>WS</v>
          </cell>
          <cell r="D1852" t="str">
            <v>QPADEV000P</v>
          </cell>
        </row>
        <row r="1853">
          <cell r="A1853" t="str">
            <v>FOU90</v>
          </cell>
          <cell r="B1853" t="str">
            <v>STIPA</v>
          </cell>
          <cell r="C1853" t="str">
            <v>WS</v>
          </cell>
          <cell r="D1853" t="str">
            <v>QPADEV000Q</v>
          </cell>
        </row>
        <row r="1854">
          <cell r="A1854" t="str">
            <v>FOU90</v>
          </cell>
          <cell r="B1854" t="str">
            <v>STBEK</v>
          </cell>
          <cell r="C1854" t="str">
            <v>WS</v>
          </cell>
          <cell r="D1854" t="str">
            <v>QPADEV000R</v>
          </cell>
        </row>
        <row r="1855">
          <cell r="A1855" t="str">
            <v>FOU90</v>
          </cell>
          <cell r="B1855" t="str">
            <v>STBEK</v>
          </cell>
          <cell r="C1855" t="str">
            <v>WS</v>
          </cell>
          <cell r="D1855" t="str">
            <v>QPADEV000S</v>
          </cell>
        </row>
        <row r="1856">
          <cell r="A1856" t="str">
            <v>FOU90</v>
          </cell>
          <cell r="B1856" t="str">
            <v>STBEK</v>
          </cell>
          <cell r="C1856" t="str">
            <v>WS</v>
          </cell>
          <cell r="D1856" t="str">
            <v>QPADEV000T</v>
          </cell>
        </row>
        <row r="1857">
          <cell r="A1857" t="str">
            <v>FOU90</v>
          </cell>
          <cell r="B1857" t="str">
            <v>STIPA</v>
          </cell>
          <cell r="C1857" t="str">
            <v>WS</v>
          </cell>
          <cell r="D1857" t="str">
            <v>QPADEV000V</v>
          </cell>
        </row>
        <row r="1858">
          <cell r="A1858" t="str">
            <v>FOU90</v>
          </cell>
          <cell r="B1858" t="str">
            <v>STIPA</v>
          </cell>
          <cell r="C1858" t="str">
            <v>WS</v>
          </cell>
          <cell r="D1858" t="str">
            <v>QPADEV000W</v>
          </cell>
        </row>
        <row r="1859">
          <cell r="A1859" t="str">
            <v>FOU90</v>
          </cell>
          <cell r="B1859" t="str">
            <v>STIPA</v>
          </cell>
          <cell r="C1859" t="str">
            <v>WS</v>
          </cell>
          <cell r="D1859" t="str">
            <v>QPADEV000X</v>
          </cell>
        </row>
        <row r="1860">
          <cell r="A1860" t="str">
            <v>FOU90</v>
          </cell>
          <cell r="B1860" t="str">
            <v>STIPA</v>
          </cell>
          <cell r="C1860" t="str">
            <v>WS</v>
          </cell>
          <cell r="D1860" t="str">
            <v>QPADEV000Z</v>
          </cell>
        </row>
        <row r="1861">
          <cell r="A1861" t="str">
            <v>FOU90</v>
          </cell>
          <cell r="B1861" t="str">
            <v>STASK</v>
          </cell>
          <cell r="C1861" t="str">
            <v>WS</v>
          </cell>
          <cell r="D1861" t="str">
            <v>QPADEV0001</v>
          </cell>
        </row>
        <row r="1862">
          <cell r="A1862" t="str">
            <v>FOU90</v>
          </cell>
          <cell r="B1862" t="str">
            <v>STMAN</v>
          </cell>
          <cell r="C1862" t="str">
            <v>WS</v>
          </cell>
          <cell r="D1862" t="str">
            <v>QPADEV0002</v>
          </cell>
        </row>
        <row r="1863">
          <cell r="A1863" t="str">
            <v>FOU90</v>
          </cell>
          <cell r="B1863" t="str">
            <v>STIPA</v>
          </cell>
          <cell r="C1863" t="str">
            <v>WS</v>
          </cell>
          <cell r="D1863" t="str">
            <v>QPADEV0003</v>
          </cell>
        </row>
        <row r="1864">
          <cell r="A1864" t="str">
            <v>FOU90</v>
          </cell>
          <cell r="B1864" t="str">
            <v>DPJOS</v>
          </cell>
          <cell r="C1864" t="str">
            <v>WS</v>
          </cell>
          <cell r="D1864" t="str">
            <v>QPADEV0004</v>
          </cell>
        </row>
        <row r="1865">
          <cell r="A1865" t="str">
            <v>FOU90</v>
          </cell>
          <cell r="B1865" t="str">
            <v>STIPA</v>
          </cell>
          <cell r="C1865" t="str">
            <v>WS</v>
          </cell>
          <cell r="D1865" t="str">
            <v>QPADEV0005</v>
          </cell>
        </row>
        <row r="1866">
          <cell r="A1866" t="str">
            <v>FOU90</v>
          </cell>
          <cell r="B1866" t="str">
            <v>STIPA</v>
          </cell>
          <cell r="C1866" t="str">
            <v>WS</v>
          </cell>
          <cell r="D1866" t="str">
            <v>QPADEV0006</v>
          </cell>
        </row>
        <row r="1867">
          <cell r="A1867" t="str">
            <v>FOU90</v>
          </cell>
          <cell r="B1867" t="str">
            <v>STIPA</v>
          </cell>
          <cell r="C1867" t="str">
            <v>WS</v>
          </cell>
          <cell r="D1867" t="str">
            <v>QPADEV0007</v>
          </cell>
        </row>
        <row r="1868">
          <cell r="A1868" t="str">
            <v>FOU90</v>
          </cell>
          <cell r="B1868" t="str">
            <v>STIPA</v>
          </cell>
          <cell r="C1868" t="str">
            <v>WS</v>
          </cell>
          <cell r="D1868" t="str">
            <v>QPADEV0008</v>
          </cell>
        </row>
        <row r="1869">
          <cell r="A1869" t="str">
            <v>FOU90</v>
          </cell>
          <cell r="B1869" t="str">
            <v>STIPA</v>
          </cell>
          <cell r="C1869" t="str">
            <v>WS</v>
          </cell>
          <cell r="D1869" t="str">
            <v>QPADEV0009</v>
          </cell>
        </row>
        <row r="1870">
          <cell r="A1870" t="str">
            <v>FOU90</v>
          </cell>
          <cell r="B1870" t="str">
            <v>STBEK</v>
          </cell>
          <cell r="C1870" t="str">
            <v>WS</v>
          </cell>
          <cell r="D1870" t="str">
            <v>QPADEV001B</v>
          </cell>
        </row>
        <row r="1871">
          <cell r="A1871" t="str">
            <v>FOU90</v>
          </cell>
          <cell r="B1871" t="str">
            <v>STBEK</v>
          </cell>
          <cell r="C1871" t="str">
            <v>WS</v>
          </cell>
          <cell r="D1871" t="str">
            <v>QPADEV001C</v>
          </cell>
        </row>
        <row r="1872">
          <cell r="A1872" t="str">
            <v>FOU90</v>
          </cell>
          <cell r="B1872" t="str">
            <v>STIPA</v>
          </cell>
          <cell r="C1872" t="str">
            <v>WS</v>
          </cell>
          <cell r="D1872" t="str">
            <v>QPADEV001D</v>
          </cell>
        </row>
        <row r="1873">
          <cell r="A1873" t="str">
            <v>FOU90</v>
          </cell>
          <cell r="B1873" t="str">
            <v>STIPA</v>
          </cell>
          <cell r="C1873" t="str">
            <v>WS</v>
          </cell>
          <cell r="D1873" t="str">
            <v>QPADEV001F</v>
          </cell>
        </row>
        <row r="1874">
          <cell r="A1874" t="str">
            <v>FOU90</v>
          </cell>
          <cell r="B1874" t="str">
            <v>STIPA</v>
          </cell>
          <cell r="C1874" t="str">
            <v>WS</v>
          </cell>
          <cell r="D1874" t="str">
            <v>QPADEV001G</v>
          </cell>
        </row>
        <row r="1875">
          <cell r="A1875" t="str">
            <v>FOU90</v>
          </cell>
          <cell r="B1875" t="str">
            <v>STBEK</v>
          </cell>
          <cell r="C1875" t="str">
            <v>WS</v>
          </cell>
          <cell r="D1875" t="str">
            <v>QPADEV001H</v>
          </cell>
        </row>
        <row r="1876">
          <cell r="A1876" t="str">
            <v>FOU90</v>
          </cell>
          <cell r="B1876" t="str">
            <v>DPBEK</v>
          </cell>
          <cell r="C1876" t="str">
            <v>WS</v>
          </cell>
          <cell r="D1876" t="str">
            <v>QPADEV001J</v>
          </cell>
        </row>
        <row r="1877">
          <cell r="A1877" t="str">
            <v>FOU90</v>
          </cell>
          <cell r="B1877" t="str">
            <v>STIPA</v>
          </cell>
          <cell r="C1877" t="str">
            <v>WS</v>
          </cell>
          <cell r="D1877" t="str">
            <v>QPADEV001K</v>
          </cell>
        </row>
        <row r="1878">
          <cell r="A1878" t="str">
            <v>FOU90</v>
          </cell>
          <cell r="B1878" t="str">
            <v>STBEK</v>
          </cell>
          <cell r="C1878" t="str">
            <v>WS</v>
          </cell>
          <cell r="D1878" t="str">
            <v>QPADEV001L</v>
          </cell>
        </row>
        <row r="1879">
          <cell r="A1879" t="str">
            <v>FOU90</v>
          </cell>
          <cell r="B1879" t="str">
            <v>STIPA</v>
          </cell>
          <cell r="C1879" t="str">
            <v>WS</v>
          </cell>
          <cell r="D1879" t="str">
            <v>QPADEV001M</v>
          </cell>
        </row>
        <row r="1880">
          <cell r="A1880" t="str">
            <v>FOU90</v>
          </cell>
          <cell r="B1880" t="str">
            <v>STBEK</v>
          </cell>
          <cell r="C1880" t="str">
            <v>WS</v>
          </cell>
          <cell r="D1880" t="str">
            <v>QPADEV001P</v>
          </cell>
        </row>
        <row r="1881">
          <cell r="A1881" t="str">
            <v>FOU90</v>
          </cell>
          <cell r="B1881" t="str">
            <v>STIPA</v>
          </cell>
          <cell r="C1881" t="str">
            <v>WS</v>
          </cell>
          <cell r="D1881" t="str">
            <v>QPADEV001Q</v>
          </cell>
        </row>
        <row r="1882">
          <cell r="A1882" t="str">
            <v>FOU90</v>
          </cell>
          <cell r="B1882" t="str">
            <v>STIPA</v>
          </cell>
          <cell r="C1882" t="str">
            <v>WS</v>
          </cell>
          <cell r="D1882" t="str">
            <v>QPADEV001R</v>
          </cell>
        </row>
        <row r="1883">
          <cell r="A1883" t="str">
            <v>FOU90</v>
          </cell>
          <cell r="B1883" t="str">
            <v>STBEK</v>
          </cell>
          <cell r="C1883" t="str">
            <v>WS</v>
          </cell>
          <cell r="D1883" t="str">
            <v>QPADEV001S</v>
          </cell>
        </row>
        <row r="1884">
          <cell r="A1884" t="str">
            <v>FOU90</v>
          </cell>
          <cell r="B1884" t="str">
            <v>STIPA</v>
          </cell>
          <cell r="C1884" t="str">
            <v>WS</v>
          </cell>
          <cell r="D1884" t="str">
            <v>QPADEV001T</v>
          </cell>
        </row>
        <row r="1885">
          <cell r="A1885" t="str">
            <v>FOU90</v>
          </cell>
          <cell r="B1885" t="str">
            <v>STIPA</v>
          </cell>
          <cell r="C1885" t="str">
            <v>WS</v>
          </cell>
          <cell r="D1885" t="str">
            <v>QPADEV001V</v>
          </cell>
        </row>
        <row r="1886">
          <cell r="A1886" t="str">
            <v>FOU90</v>
          </cell>
          <cell r="B1886" t="str">
            <v>STIPA</v>
          </cell>
          <cell r="C1886" t="str">
            <v>WS</v>
          </cell>
          <cell r="D1886" t="str">
            <v>QPADEV001W</v>
          </cell>
        </row>
        <row r="1887">
          <cell r="A1887" t="str">
            <v>FOU90</v>
          </cell>
          <cell r="B1887" t="str">
            <v>STIPA</v>
          </cell>
          <cell r="C1887" t="str">
            <v>WS</v>
          </cell>
          <cell r="D1887" t="str">
            <v>QPADEV001X</v>
          </cell>
        </row>
        <row r="1888">
          <cell r="A1888" t="str">
            <v>FOU90</v>
          </cell>
          <cell r="B1888" t="str">
            <v>STIPA</v>
          </cell>
          <cell r="C1888" t="str">
            <v>WS</v>
          </cell>
          <cell r="D1888" t="str">
            <v>QPADEV001Z</v>
          </cell>
        </row>
        <row r="1889">
          <cell r="A1889" t="str">
            <v>FOU90</v>
          </cell>
          <cell r="B1889" t="str">
            <v>STIPA</v>
          </cell>
          <cell r="C1889" t="str">
            <v>WS</v>
          </cell>
          <cell r="D1889" t="str">
            <v>QPADEV0010</v>
          </cell>
        </row>
        <row r="1890">
          <cell r="A1890" t="str">
            <v>FOU90</v>
          </cell>
          <cell r="B1890" t="str">
            <v>STIPA</v>
          </cell>
          <cell r="C1890" t="str">
            <v>WS</v>
          </cell>
          <cell r="D1890" t="str">
            <v>QPADEV0011</v>
          </cell>
        </row>
        <row r="1891">
          <cell r="A1891" t="str">
            <v>FOU90</v>
          </cell>
          <cell r="B1891" t="str">
            <v>STIPA</v>
          </cell>
          <cell r="C1891" t="str">
            <v>WS</v>
          </cell>
          <cell r="D1891" t="str">
            <v>QPADEV0012</v>
          </cell>
        </row>
        <row r="1892">
          <cell r="A1892" t="str">
            <v>FOU90</v>
          </cell>
          <cell r="B1892" t="str">
            <v>STIPA</v>
          </cell>
          <cell r="C1892" t="str">
            <v>WS</v>
          </cell>
          <cell r="D1892" t="str">
            <v>QPADEV0013</v>
          </cell>
        </row>
        <row r="1893">
          <cell r="A1893" t="str">
            <v>FOU90</v>
          </cell>
          <cell r="B1893" t="str">
            <v>STIPA</v>
          </cell>
          <cell r="C1893" t="str">
            <v>WS</v>
          </cell>
          <cell r="D1893" t="str">
            <v>QPADEV0014</v>
          </cell>
        </row>
        <row r="1894">
          <cell r="A1894" t="str">
            <v>FOU90</v>
          </cell>
          <cell r="B1894" t="str">
            <v>STBEK</v>
          </cell>
          <cell r="C1894" t="str">
            <v>WS</v>
          </cell>
          <cell r="D1894" t="str">
            <v>QPADEV0015</v>
          </cell>
        </row>
        <row r="1895">
          <cell r="A1895" t="str">
            <v>FOU90</v>
          </cell>
          <cell r="B1895" t="str">
            <v>STIPA</v>
          </cell>
          <cell r="C1895" t="str">
            <v>WS</v>
          </cell>
          <cell r="D1895" t="str">
            <v>QPADEV0016</v>
          </cell>
        </row>
        <row r="1896">
          <cell r="A1896" t="str">
            <v>FOU90</v>
          </cell>
          <cell r="B1896" t="str">
            <v>STIPA</v>
          </cell>
          <cell r="C1896" t="str">
            <v>WS</v>
          </cell>
          <cell r="D1896" t="str">
            <v>QPADEV0017</v>
          </cell>
        </row>
        <row r="1897">
          <cell r="A1897" t="str">
            <v>FOU90</v>
          </cell>
          <cell r="B1897" t="str">
            <v>STIPA</v>
          </cell>
          <cell r="C1897" t="str">
            <v>WS</v>
          </cell>
          <cell r="D1897" t="str">
            <v>QPADEV0018</v>
          </cell>
        </row>
        <row r="1898">
          <cell r="A1898" t="str">
            <v>FOU90</v>
          </cell>
          <cell r="B1898" t="str">
            <v>STBEK</v>
          </cell>
          <cell r="C1898" t="str">
            <v>WS</v>
          </cell>
          <cell r="D1898" t="str">
            <v>QPADEV0019</v>
          </cell>
        </row>
        <row r="1899">
          <cell r="A1899" t="str">
            <v>FOU90</v>
          </cell>
          <cell r="B1899" t="str">
            <v>STIPA</v>
          </cell>
          <cell r="C1899" t="str">
            <v>WS</v>
          </cell>
          <cell r="D1899" t="str">
            <v>QPADEV002B</v>
          </cell>
        </row>
        <row r="1900">
          <cell r="A1900" t="str">
            <v>FOU90</v>
          </cell>
          <cell r="B1900" t="str">
            <v>STIPA</v>
          </cell>
          <cell r="C1900" t="str">
            <v>WS</v>
          </cell>
          <cell r="D1900" t="str">
            <v>QPADEV002C</v>
          </cell>
        </row>
        <row r="1901">
          <cell r="A1901" t="str">
            <v>FOU90</v>
          </cell>
          <cell r="B1901" t="str">
            <v>STIPA</v>
          </cell>
          <cell r="C1901" t="str">
            <v>WS</v>
          </cell>
          <cell r="D1901" t="str">
            <v>QPADEV002D</v>
          </cell>
        </row>
        <row r="1902">
          <cell r="A1902" t="str">
            <v>FOU90</v>
          </cell>
          <cell r="B1902" t="str">
            <v>STIPA</v>
          </cell>
          <cell r="C1902" t="str">
            <v>WS</v>
          </cell>
          <cell r="D1902" t="str">
            <v>QPADEV002F</v>
          </cell>
        </row>
        <row r="1903">
          <cell r="A1903" t="str">
            <v>FOU90</v>
          </cell>
          <cell r="B1903" t="str">
            <v>STIPA</v>
          </cell>
          <cell r="C1903" t="str">
            <v>WS</v>
          </cell>
          <cell r="D1903" t="str">
            <v>QPADEV002H</v>
          </cell>
        </row>
        <row r="1904">
          <cell r="A1904" t="str">
            <v>FOU90</v>
          </cell>
          <cell r="B1904" t="str">
            <v>STBEK</v>
          </cell>
          <cell r="C1904" t="str">
            <v>WS</v>
          </cell>
          <cell r="D1904" t="str">
            <v>QPADEV002J</v>
          </cell>
        </row>
        <row r="1905">
          <cell r="A1905" t="str">
            <v>FOU90</v>
          </cell>
          <cell r="B1905" t="str">
            <v>STBEK</v>
          </cell>
          <cell r="C1905" t="str">
            <v>WS</v>
          </cell>
          <cell r="D1905" t="str">
            <v>QPADEV002K</v>
          </cell>
        </row>
        <row r="1906">
          <cell r="A1906" t="str">
            <v>FOU90</v>
          </cell>
          <cell r="B1906" t="str">
            <v>STBEK</v>
          </cell>
          <cell r="C1906" t="str">
            <v>WS</v>
          </cell>
          <cell r="D1906" t="str">
            <v>QPADEV002M</v>
          </cell>
        </row>
        <row r="1907">
          <cell r="A1907" t="str">
            <v>FOU90</v>
          </cell>
          <cell r="B1907" t="str">
            <v>STBEK</v>
          </cell>
          <cell r="C1907" t="str">
            <v>WS</v>
          </cell>
          <cell r="D1907" t="str">
            <v>QPADEV002N</v>
          </cell>
        </row>
        <row r="1908">
          <cell r="A1908" t="str">
            <v>FOU90</v>
          </cell>
          <cell r="B1908" t="str">
            <v>STIPA</v>
          </cell>
          <cell r="C1908" t="str">
            <v>WS</v>
          </cell>
          <cell r="D1908" t="str">
            <v>QPADEV002P</v>
          </cell>
        </row>
        <row r="1909">
          <cell r="A1909" t="str">
            <v>FOU90</v>
          </cell>
          <cell r="B1909" t="str">
            <v>STBEK</v>
          </cell>
          <cell r="C1909" t="str">
            <v>WS</v>
          </cell>
          <cell r="D1909" t="str">
            <v>QPADEV002Q</v>
          </cell>
        </row>
        <row r="1910">
          <cell r="A1910" t="str">
            <v>FOU90</v>
          </cell>
          <cell r="B1910" t="str">
            <v>STIPA</v>
          </cell>
          <cell r="C1910" t="str">
            <v>WS</v>
          </cell>
          <cell r="D1910" t="str">
            <v>QPADEV002R</v>
          </cell>
        </row>
        <row r="1911">
          <cell r="A1911" t="str">
            <v>FOU90</v>
          </cell>
          <cell r="B1911" t="str">
            <v>STIPA</v>
          </cell>
          <cell r="C1911" t="str">
            <v>WS</v>
          </cell>
          <cell r="D1911" t="str">
            <v>QPADEV002S</v>
          </cell>
        </row>
        <row r="1912">
          <cell r="A1912" t="str">
            <v>FOU90</v>
          </cell>
          <cell r="B1912" t="str">
            <v>STIPA</v>
          </cell>
          <cell r="C1912" t="str">
            <v>WS</v>
          </cell>
          <cell r="D1912" t="str">
            <v>QPADEV002T</v>
          </cell>
        </row>
        <row r="1913">
          <cell r="A1913" t="str">
            <v>FOU90</v>
          </cell>
          <cell r="B1913" t="str">
            <v>STIPA</v>
          </cell>
          <cell r="C1913" t="str">
            <v>WS</v>
          </cell>
          <cell r="D1913" t="str">
            <v>QPADEV002V</v>
          </cell>
        </row>
        <row r="1914">
          <cell r="A1914" t="str">
            <v>FOU90</v>
          </cell>
          <cell r="B1914" t="str">
            <v>STIPA</v>
          </cell>
          <cell r="C1914" t="str">
            <v>WS</v>
          </cell>
          <cell r="D1914" t="str">
            <v>QPADEV002Z</v>
          </cell>
        </row>
        <row r="1915">
          <cell r="A1915" t="str">
            <v>FOU90</v>
          </cell>
          <cell r="B1915" t="str">
            <v>STIPA</v>
          </cell>
          <cell r="C1915" t="str">
            <v>WS</v>
          </cell>
          <cell r="D1915" t="str">
            <v>QPADEV0020</v>
          </cell>
        </row>
        <row r="1916">
          <cell r="A1916" t="str">
            <v>FOU90</v>
          </cell>
          <cell r="B1916" t="str">
            <v>STIPA</v>
          </cell>
          <cell r="C1916" t="str">
            <v>WS</v>
          </cell>
          <cell r="D1916" t="str">
            <v>QPADEV0021</v>
          </cell>
        </row>
        <row r="1917">
          <cell r="A1917" t="str">
            <v>FOU90</v>
          </cell>
          <cell r="B1917" t="str">
            <v>STBEK</v>
          </cell>
          <cell r="C1917" t="str">
            <v>WS</v>
          </cell>
          <cell r="D1917" t="str">
            <v>QPADEV0022</v>
          </cell>
        </row>
        <row r="1918">
          <cell r="A1918" t="str">
            <v>FOU90</v>
          </cell>
          <cell r="B1918" t="str">
            <v>STIPA</v>
          </cell>
          <cell r="C1918" t="str">
            <v>WS</v>
          </cell>
          <cell r="D1918" t="str">
            <v>QPADEV0023</v>
          </cell>
        </row>
        <row r="1919">
          <cell r="A1919" t="str">
            <v>FOU90</v>
          </cell>
          <cell r="B1919" t="str">
            <v>STIPA</v>
          </cell>
          <cell r="C1919" t="str">
            <v>WS</v>
          </cell>
          <cell r="D1919" t="str">
            <v>QPADEV0024</v>
          </cell>
        </row>
        <row r="1920">
          <cell r="A1920" t="str">
            <v>FOU90</v>
          </cell>
          <cell r="B1920" t="str">
            <v>STIPA</v>
          </cell>
          <cell r="C1920" t="str">
            <v>WS</v>
          </cell>
          <cell r="D1920" t="str">
            <v>QPADEV0025</v>
          </cell>
        </row>
        <row r="1921">
          <cell r="A1921" t="str">
            <v>FOU90</v>
          </cell>
          <cell r="B1921" t="str">
            <v>STBEK</v>
          </cell>
          <cell r="C1921" t="str">
            <v>WS</v>
          </cell>
          <cell r="D1921" t="str">
            <v>QPADEV0026</v>
          </cell>
        </row>
        <row r="1922">
          <cell r="A1922" t="str">
            <v>FOU90</v>
          </cell>
          <cell r="B1922" t="str">
            <v>STBEK</v>
          </cell>
          <cell r="C1922" t="str">
            <v>WS</v>
          </cell>
          <cell r="D1922" t="str">
            <v>QPADEV0027</v>
          </cell>
        </row>
        <row r="1923">
          <cell r="A1923" t="str">
            <v>FOU90</v>
          </cell>
          <cell r="B1923" t="str">
            <v>STIPA</v>
          </cell>
          <cell r="C1923" t="str">
            <v>WS</v>
          </cell>
          <cell r="D1923" t="str">
            <v>QPADEV0028</v>
          </cell>
        </row>
        <row r="1924">
          <cell r="A1924" t="str">
            <v>FOU90</v>
          </cell>
          <cell r="B1924" t="str">
            <v>STIPA</v>
          </cell>
          <cell r="C1924" t="str">
            <v>WS</v>
          </cell>
          <cell r="D1924" t="str">
            <v>QPADEV0029</v>
          </cell>
        </row>
        <row r="1925">
          <cell r="A1925" t="str">
            <v>FOU90</v>
          </cell>
          <cell r="B1925" t="str">
            <v>STIPA</v>
          </cell>
          <cell r="C1925" t="str">
            <v>WS</v>
          </cell>
          <cell r="D1925" t="str">
            <v>QPADEV003D</v>
          </cell>
        </row>
        <row r="1926">
          <cell r="A1926" t="str">
            <v>FOU90</v>
          </cell>
          <cell r="B1926" t="str">
            <v>STBEK</v>
          </cell>
          <cell r="C1926" t="str">
            <v>WS</v>
          </cell>
          <cell r="D1926" t="str">
            <v>QPADEV003F</v>
          </cell>
        </row>
        <row r="1927">
          <cell r="A1927" t="str">
            <v>FOU90</v>
          </cell>
          <cell r="B1927" t="str">
            <v>STIPA</v>
          </cell>
          <cell r="C1927" t="str">
            <v>WS</v>
          </cell>
          <cell r="D1927" t="str">
            <v>QPADEV003H</v>
          </cell>
        </row>
        <row r="1928">
          <cell r="A1928" t="str">
            <v>FOU90</v>
          </cell>
          <cell r="B1928" t="str">
            <v>STBEK</v>
          </cell>
          <cell r="C1928" t="str">
            <v>WS</v>
          </cell>
          <cell r="D1928" t="str">
            <v>QPADEV003J</v>
          </cell>
        </row>
        <row r="1929">
          <cell r="A1929" t="str">
            <v>FOU90</v>
          </cell>
          <cell r="B1929" t="str">
            <v>STIPA</v>
          </cell>
          <cell r="C1929" t="str">
            <v>WS</v>
          </cell>
          <cell r="D1929" t="str">
            <v>QPADEV003K</v>
          </cell>
        </row>
        <row r="1930">
          <cell r="A1930" t="str">
            <v>FOU90</v>
          </cell>
          <cell r="B1930" t="str">
            <v>STIPA</v>
          </cell>
          <cell r="C1930" t="str">
            <v>WS</v>
          </cell>
          <cell r="D1930" t="str">
            <v>QPADEV003M</v>
          </cell>
        </row>
        <row r="1931">
          <cell r="A1931" t="str">
            <v>FOU90</v>
          </cell>
          <cell r="B1931" t="str">
            <v>STBEK</v>
          </cell>
          <cell r="C1931" t="str">
            <v>WS</v>
          </cell>
          <cell r="D1931" t="str">
            <v>QPADEV003N</v>
          </cell>
        </row>
        <row r="1932">
          <cell r="A1932" t="str">
            <v>FOU90</v>
          </cell>
          <cell r="B1932" t="str">
            <v>STIPA</v>
          </cell>
          <cell r="C1932" t="str">
            <v>WS</v>
          </cell>
          <cell r="D1932" t="str">
            <v>QPADEV003P</v>
          </cell>
        </row>
        <row r="1933">
          <cell r="A1933" t="str">
            <v>FOU90</v>
          </cell>
          <cell r="B1933" t="str">
            <v>STIPA</v>
          </cell>
          <cell r="C1933" t="str">
            <v>WS</v>
          </cell>
          <cell r="D1933" t="str">
            <v>QPADEV003Q</v>
          </cell>
        </row>
        <row r="1934">
          <cell r="A1934" t="str">
            <v>FOU90</v>
          </cell>
          <cell r="B1934" t="str">
            <v>STIPA</v>
          </cell>
          <cell r="C1934" t="str">
            <v>WS</v>
          </cell>
          <cell r="D1934" t="str">
            <v>QPADEV003R</v>
          </cell>
        </row>
        <row r="1935">
          <cell r="A1935" t="str">
            <v>FOU90</v>
          </cell>
          <cell r="B1935" t="str">
            <v>STIPA</v>
          </cell>
          <cell r="C1935" t="str">
            <v>WS</v>
          </cell>
          <cell r="D1935" t="str">
            <v>QPADEV003S</v>
          </cell>
        </row>
        <row r="1936">
          <cell r="A1936" t="str">
            <v>FOU90</v>
          </cell>
          <cell r="B1936" t="str">
            <v>STBEK</v>
          </cell>
          <cell r="C1936" t="str">
            <v>WS</v>
          </cell>
          <cell r="D1936" t="str">
            <v>QPADEV003T</v>
          </cell>
        </row>
        <row r="1937">
          <cell r="A1937" t="str">
            <v>FOU90</v>
          </cell>
          <cell r="B1937" t="str">
            <v>STBEK</v>
          </cell>
          <cell r="C1937" t="str">
            <v>WS</v>
          </cell>
          <cell r="D1937" t="str">
            <v>QPADEV003V</v>
          </cell>
        </row>
        <row r="1938">
          <cell r="A1938" t="str">
            <v>FOU90</v>
          </cell>
          <cell r="B1938" t="str">
            <v>STIPA</v>
          </cell>
          <cell r="C1938" t="str">
            <v>WS</v>
          </cell>
          <cell r="D1938" t="str">
            <v>QPADEV003Z</v>
          </cell>
        </row>
        <row r="1939">
          <cell r="A1939" t="str">
            <v>FOU90</v>
          </cell>
          <cell r="B1939" t="str">
            <v>STBEK</v>
          </cell>
          <cell r="C1939" t="str">
            <v>WS</v>
          </cell>
          <cell r="D1939" t="str">
            <v>QPADEV0030</v>
          </cell>
        </row>
        <row r="1940">
          <cell r="A1940" t="str">
            <v>FOU90</v>
          </cell>
          <cell r="B1940" t="str">
            <v>STIPA</v>
          </cell>
          <cell r="C1940" t="str">
            <v>WS</v>
          </cell>
          <cell r="D1940" t="str">
            <v>QPADEV0031</v>
          </cell>
        </row>
        <row r="1941">
          <cell r="A1941" t="str">
            <v>FOU90</v>
          </cell>
          <cell r="B1941" t="str">
            <v>STBEK</v>
          </cell>
          <cell r="C1941" t="str">
            <v>WS</v>
          </cell>
          <cell r="D1941" t="str">
            <v>QPADEV0032</v>
          </cell>
        </row>
        <row r="1942">
          <cell r="A1942" t="str">
            <v>FOU90</v>
          </cell>
          <cell r="B1942" t="str">
            <v>STIPA</v>
          </cell>
          <cell r="C1942" t="str">
            <v>WS</v>
          </cell>
          <cell r="D1942" t="str">
            <v>QPADEV0034</v>
          </cell>
        </row>
        <row r="1943">
          <cell r="A1943" t="str">
            <v>FOU90</v>
          </cell>
          <cell r="B1943" t="str">
            <v>STIPA</v>
          </cell>
          <cell r="C1943" t="str">
            <v>WS</v>
          </cell>
          <cell r="D1943" t="str">
            <v>QPADEV0035</v>
          </cell>
        </row>
        <row r="1944">
          <cell r="A1944" t="str">
            <v>FOU90</v>
          </cell>
          <cell r="B1944" t="str">
            <v>STIPA</v>
          </cell>
          <cell r="C1944" t="str">
            <v>WS</v>
          </cell>
          <cell r="D1944" t="str">
            <v>QPADEV0036</v>
          </cell>
        </row>
        <row r="1945">
          <cell r="A1945" t="str">
            <v>FOU90</v>
          </cell>
          <cell r="B1945" t="str">
            <v>STIPA</v>
          </cell>
          <cell r="C1945" t="str">
            <v>WS</v>
          </cell>
          <cell r="D1945" t="str">
            <v>QPADEV0037</v>
          </cell>
        </row>
        <row r="1946">
          <cell r="A1946" t="str">
            <v>FOU90</v>
          </cell>
          <cell r="B1946" t="str">
            <v>STIPA</v>
          </cell>
          <cell r="C1946" t="str">
            <v>WS</v>
          </cell>
          <cell r="D1946" t="str">
            <v>QPADEV0038</v>
          </cell>
        </row>
        <row r="1947">
          <cell r="A1947" t="str">
            <v>FOU90</v>
          </cell>
          <cell r="B1947" t="str">
            <v>STBEK</v>
          </cell>
          <cell r="C1947" t="str">
            <v>WS</v>
          </cell>
          <cell r="D1947" t="str">
            <v>QPADEV0039</v>
          </cell>
        </row>
        <row r="1948">
          <cell r="A1948" t="str">
            <v>FOU90</v>
          </cell>
          <cell r="B1948" t="str">
            <v>STBEK</v>
          </cell>
          <cell r="C1948" t="str">
            <v>WS</v>
          </cell>
          <cell r="D1948" t="str">
            <v>QPADEV004C</v>
          </cell>
        </row>
        <row r="1949">
          <cell r="A1949" t="str">
            <v>FOU90</v>
          </cell>
          <cell r="B1949" t="str">
            <v>STIPA</v>
          </cell>
          <cell r="C1949" t="str">
            <v>WS</v>
          </cell>
          <cell r="D1949" t="str">
            <v>QPADEV004G</v>
          </cell>
        </row>
        <row r="1950">
          <cell r="A1950" t="str">
            <v>FOU90</v>
          </cell>
          <cell r="B1950" t="str">
            <v>STIPA</v>
          </cell>
          <cell r="C1950" t="str">
            <v>WS</v>
          </cell>
          <cell r="D1950" t="str">
            <v>QPADEV004H</v>
          </cell>
        </row>
        <row r="1951">
          <cell r="A1951" t="str">
            <v>FOU90</v>
          </cell>
          <cell r="B1951" t="str">
            <v>STBEK</v>
          </cell>
          <cell r="C1951" t="str">
            <v>WS</v>
          </cell>
          <cell r="D1951" t="str">
            <v>QPADEV004M</v>
          </cell>
        </row>
        <row r="1952">
          <cell r="A1952" t="str">
            <v>FOU90</v>
          </cell>
          <cell r="B1952" t="str">
            <v>STIPA</v>
          </cell>
          <cell r="C1952" t="str">
            <v>WS</v>
          </cell>
          <cell r="D1952" t="str">
            <v>QPADEV004P</v>
          </cell>
        </row>
        <row r="1953">
          <cell r="A1953" t="str">
            <v>FOU90</v>
          </cell>
          <cell r="B1953" t="str">
            <v>STIPA</v>
          </cell>
          <cell r="C1953" t="str">
            <v>WS</v>
          </cell>
          <cell r="D1953" t="str">
            <v>QPADEV004Q</v>
          </cell>
        </row>
        <row r="1954">
          <cell r="A1954" t="str">
            <v>FOU90</v>
          </cell>
          <cell r="B1954" t="str">
            <v>STIPA</v>
          </cell>
          <cell r="C1954" t="str">
            <v>WS</v>
          </cell>
          <cell r="D1954" t="str">
            <v>QPADEV004R</v>
          </cell>
        </row>
        <row r="1955">
          <cell r="A1955" t="str">
            <v>FOU90</v>
          </cell>
          <cell r="B1955" t="str">
            <v>STBEK</v>
          </cell>
          <cell r="C1955" t="str">
            <v>WS</v>
          </cell>
          <cell r="D1955" t="str">
            <v>QPADEV004S</v>
          </cell>
        </row>
        <row r="1956">
          <cell r="A1956" t="str">
            <v>FOU90</v>
          </cell>
          <cell r="B1956" t="str">
            <v>STBEK</v>
          </cell>
          <cell r="C1956" t="str">
            <v>WS</v>
          </cell>
          <cell r="D1956" t="str">
            <v>QPADEV004V</v>
          </cell>
        </row>
        <row r="1957">
          <cell r="A1957" t="str">
            <v>FOU90</v>
          </cell>
          <cell r="B1957" t="str">
            <v>STIPA</v>
          </cell>
          <cell r="C1957" t="str">
            <v>WS</v>
          </cell>
          <cell r="D1957" t="str">
            <v>QPADEV004W</v>
          </cell>
        </row>
        <row r="1958">
          <cell r="A1958" t="str">
            <v>FOU90</v>
          </cell>
          <cell r="B1958" t="str">
            <v>STIPA</v>
          </cell>
          <cell r="C1958" t="str">
            <v>WS</v>
          </cell>
          <cell r="D1958" t="str">
            <v>QPADEV004X</v>
          </cell>
        </row>
        <row r="1959">
          <cell r="A1959" t="str">
            <v>FOU90</v>
          </cell>
          <cell r="B1959" t="str">
            <v>STIPA</v>
          </cell>
          <cell r="C1959" t="str">
            <v>WS</v>
          </cell>
          <cell r="D1959" t="str">
            <v>QPADEV0040</v>
          </cell>
        </row>
        <row r="1960">
          <cell r="A1960" t="str">
            <v>FOU90</v>
          </cell>
          <cell r="B1960" t="str">
            <v>STIPA</v>
          </cell>
          <cell r="C1960" t="str">
            <v>WS</v>
          </cell>
          <cell r="D1960" t="str">
            <v>QPADEV0041</v>
          </cell>
        </row>
        <row r="1961">
          <cell r="A1961" t="str">
            <v>FOU90</v>
          </cell>
          <cell r="B1961" t="str">
            <v>STBEK</v>
          </cell>
          <cell r="C1961" t="str">
            <v>WS</v>
          </cell>
          <cell r="D1961" t="str">
            <v>QPADEV0043</v>
          </cell>
        </row>
        <row r="1962">
          <cell r="A1962" t="str">
            <v>FOU90</v>
          </cell>
          <cell r="B1962" t="str">
            <v>STIPA</v>
          </cell>
          <cell r="C1962" t="str">
            <v>WS</v>
          </cell>
          <cell r="D1962" t="str">
            <v>QPADEV0044</v>
          </cell>
        </row>
        <row r="1963">
          <cell r="A1963" t="str">
            <v>FOU90</v>
          </cell>
          <cell r="B1963" t="str">
            <v>STIPA</v>
          </cell>
          <cell r="C1963" t="str">
            <v>WS</v>
          </cell>
          <cell r="D1963" t="str">
            <v>QPADEV0045</v>
          </cell>
        </row>
        <row r="1964">
          <cell r="A1964" t="str">
            <v>FOU90</v>
          </cell>
          <cell r="B1964" t="str">
            <v>STBEK</v>
          </cell>
          <cell r="C1964" t="str">
            <v>WS</v>
          </cell>
          <cell r="D1964" t="str">
            <v>QPADEV0046</v>
          </cell>
        </row>
        <row r="1965">
          <cell r="A1965" t="str">
            <v>FOU90</v>
          </cell>
          <cell r="B1965" t="str">
            <v>STBEK</v>
          </cell>
          <cell r="C1965" t="str">
            <v>WS</v>
          </cell>
          <cell r="D1965" t="str">
            <v>QPADEV0047</v>
          </cell>
        </row>
        <row r="1966">
          <cell r="A1966" t="str">
            <v>FOU90</v>
          </cell>
          <cell r="B1966" t="str">
            <v>STBEK</v>
          </cell>
          <cell r="C1966" t="str">
            <v>WS</v>
          </cell>
          <cell r="D1966" t="str">
            <v>QPADEV0048</v>
          </cell>
        </row>
        <row r="1967">
          <cell r="A1967" t="str">
            <v>FOU90</v>
          </cell>
          <cell r="B1967" t="str">
            <v>STIPA</v>
          </cell>
          <cell r="C1967" t="str">
            <v>WS</v>
          </cell>
          <cell r="D1967" t="str">
            <v>QPADEV005B</v>
          </cell>
        </row>
        <row r="1968">
          <cell r="A1968" t="str">
            <v>FOU90</v>
          </cell>
          <cell r="B1968" t="str">
            <v>STIPA</v>
          </cell>
          <cell r="C1968" t="str">
            <v>WS</v>
          </cell>
          <cell r="D1968" t="str">
            <v>QPADEV005C</v>
          </cell>
        </row>
        <row r="1969">
          <cell r="A1969" t="str">
            <v>FOU90</v>
          </cell>
          <cell r="B1969" t="str">
            <v>STIPA</v>
          </cell>
          <cell r="C1969" t="str">
            <v>WS</v>
          </cell>
          <cell r="D1969" t="str">
            <v>QPADEV005D</v>
          </cell>
        </row>
        <row r="1970">
          <cell r="A1970" t="str">
            <v>FOU90</v>
          </cell>
          <cell r="B1970" t="str">
            <v>STIPA</v>
          </cell>
          <cell r="C1970" t="str">
            <v>WS</v>
          </cell>
          <cell r="D1970" t="str">
            <v>QPADEV005F</v>
          </cell>
        </row>
        <row r="1971">
          <cell r="A1971" t="str">
            <v>FOU90</v>
          </cell>
          <cell r="B1971" t="str">
            <v>STBEK</v>
          </cell>
          <cell r="C1971" t="str">
            <v>WS</v>
          </cell>
          <cell r="D1971" t="str">
            <v>QPADEV005G</v>
          </cell>
        </row>
        <row r="1972">
          <cell r="A1972" t="str">
            <v>FOU90</v>
          </cell>
          <cell r="B1972" t="str">
            <v>STBEK</v>
          </cell>
          <cell r="C1972" t="str">
            <v>WS</v>
          </cell>
          <cell r="D1972" t="str">
            <v>QPADEV005H</v>
          </cell>
        </row>
        <row r="1973">
          <cell r="A1973" t="str">
            <v>FOU90</v>
          </cell>
          <cell r="B1973" t="str">
            <v>STBEK</v>
          </cell>
          <cell r="C1973" t="str">
            <v>WS</v>
          </cell>
          <cell r="D1973" t="str">
            <v>QPADEV005J</v>
          </cell>
        </row>
        <row r="1974">
          <cell r="A1974" t="str">
            <v>FOU90</v>
          </cell>
          <cell r="B1974" t="str">
            <v>STIPA</v>
          </cell>
          <cell r="C1974" t="str">
            <v>WS</v>
          </cell>
          <cell r="D1974" t="str">
            <v>QPADEV005K</v>
          </cell>
        </row>
        <row r="1975">
          <cell r="A1975" t="str">
            <v>FOU90</v>
          </cell>
          <cell r="B1975" t="str">
            <v>STIPA</v>
          </cell>
          <cell r="C1975" t="str">
            <v>WS</v>
          </cell>
          <cell r="D1975" t="str">
            <v>QPADEV005L</v>
          </cell>
        </row>
        <row r="1976">
          <cell r="A1976" t="str">
            <v>FOU90</v>
          </cell>
          <cell r="B1976" t="str">
            <v>STIPA</v>
          </cell>
          <cell r="C1976" t="str">
            <v>WS</v>
          </cell>
          <cell r="D1976" t="str">
            <v>QPADEV005M</v>
          </cell>
        </row>
        <row r="1977">
          <cell r="A1977" t="str">
            <v>FOU90</v>
          </cell>
          <cell r="B1977" t="str">
            <v>STIPA</v>
          </cell>
          <cell r="C1977" t="str">
            <v>WS</v>
          </cell>
          <cell r="D1977" t="str">
            <v>QPADEV005N</v>
          </cell>
        </row>
        <row r="1978">
          <cell r="A1978" t="str">
            <v>FOU90</v>
          </cell>
          <cell r="B1978" t="str">
            <v>STBEK</v>
          </cell>
          <cell r="C1978" t="str">
            <v>WS</v>
          </cell>
          <cell r="D1978" t="str">
            <v>QPADEV005P</v>
          </cell>
        </row>
        <row r="1979">
          <cell r="A1979" t="str">
            <v>FOU90</v>
          </cell>
          <cell r="B1979" t="str">
            <v>STIPA</v>
          </cell>
          <cell r="C1979" t="str">
            <v>WS</v>
          </cell>
          <cell r="D1979" t="str">
            <v>QPADEV005Q</v>
          </cell>
        </row>
        <row r="1980">
          <cell r="A1980" t="str">
            <v>FOU90</v>
          </cell>
          <cell r="B1980" t="str">
            <v>STBEK</v>
          </cell>
          <cell r="C1980" t="str">
            <v>WS</v>
          </cell>
          <cell r="D1980" t="str">
            <v>QPADEV005R</v>
          </cell>
        </row>
        <row r="1981">
          <cell r="A1981" t="str">
            <v>FOU90</v>
          </cell>
          <cell r="B1981" t="str">
            <v>STBEK</v>
          </cell>
          <cell r="C1981" t="str">
            <v>WS</v>
          </cell>
          <cell r="D1981" t="str">
            <v>QPADEV005S</v>
          </cell>
        </row>
        <row r="1982">
          <cell r="A1982" t="str">
            <v>FOU90</v>
          </cell>
          <cell r="B1982" t="str">
            <v>STIPA</v>
          </cell>
          <cell r="C1982" t="str">
            <v>WS</v>
          </cell>
          <cell r="D1982" t="str">
            <v>QPADEV005T</v>
          </cell>
        </row>
        <row r="1983">
          <cell r="A1983" t="str">
            <v>FOU90</v>
          </cell>
          <cell r="B1983" t="str">
            <v>STIPA</v>
          </cell>
          <cell r="C1983" t="str">
            <v>WS</v>
          </cell>
          <cell r="D1983" t="str">
            <v>QPADEV005V</v>
          </cell>
        </row>
        <row r="1984">
          <cell r="A1984" t="str">
            <v>FOU90</v>
          </cell>
          <cell r="B1984" t="str">
            <v>STBEK</v>
          </cell>
          <cell r="C1984" t="str">
            <v>WS</v>
          </cell>
          <cell r="D1984" t="str">
            <v>QPADEV005W</v>
          </cell>
        </row>
        <row r="1985">
          <cell r="A1985" t="str">
            <v>FOU90</v>
          </cell>
          <cell r="B1985" t="str">
            <v>STBEK</v>
          </cell>
          <cell r="C1985" t="str">
            <v>WS</v>
          </cell>
          <cell r="D1985" t="str">
            <v>QPADEV0050</v>
          </cell>
        </row>
        <row r="1986">
          <cell r="A1986" t="str">
            <v>FOU90</v>
          </cell>
          <cell r="B1986" t="str">
            <v>STIPA</v>
          </cell>
          <cell r="C1986" t="str">
            <v>WS</v>
          </cell>
          <cell r="D1986" t="str">
            <v>QPADEV0051</v>
          </cell>
        </row>
        <row r="1987">
          <cell r="A1987" t="str">
            <v>FOU90</v>
          </cell>
          <cell r="B1987" t="str">
            <v>STIPA</v>
          </cell>
          <cell r="C1987" t="str">
            <v>WS</v>
          </cell>
          <cell r="D1987" t="str">
            <v>QPADEV0053</v>
          </cell>
        </row>
        <row r="1988">
          <cell r="A1988" t="str">
            <v>FOU90</v>
          </cell>
          <cell r="B1988" t="str">
            <v>STIPA</v>
          </cell>
          <cell r="C1988" t="str">
            <v>WS</v>
          </cell>
          <cell r="D1988" t="str">
            <v>QPADEV0055</v>
          </cell>
        </row>
        <row r="1989">
          <cell r="A1989" t="str">
            <v>FOU90</v>
          </cell>
          <cell r="B1989" t="str">
            <v>STBEK</v>
          </cell>
          <cell r="C1989" t="str">
            <v>WS</v>
          </cell>
          <cell r="D1989" t="str">
            <v>QPADEV0056</v>
          </cell>
        </row>
        <row r="1990">
          <cell r="A1990" t="str">
            <v>FOU90</v>
          </cell>
          <cell r="B1990" t="str">
            <v>STIPA</v>
          </cell>
          <cell r="C1990" t="str">
            <v>WS</v>
          </cell>
          <cell r="D1990" t="str">
            <v>QPADEV0057</v>
          </cell>
        </row>
        <row r="1991">
          <cell r="A1991" t="str">
            <v>FOU90</v>
          </cell>
          <cell r="B1991" t="str">
            <v>STIPA</v>
          </cell>
          <cell r="C1991" t="str">
            <v>WS</v>
          </cell>
          <cell r="D1991" t="str">
            <v>QPADEV006D</v>
          </cell>
        </row>
        <row r="1992">
          <cell r="A1992" t="str">
            <v>FOU90</v>
          </cell>
          <cell r="B1992" t="str">
            <v>STBEK</v>
          </cell>
          <cell r="C1992" t="str">
            <v>WS</v>
          </cell>
          <cell r="D1992" t="str">
            <v>QPADEV006F</v>
          </cell>
        </row>
        <row r="1993">
          <cell r="A1993" t="str">
            <v>FOU90</v>
          </cell>
          <cell r="B1993" t="str">
            <v>STIPA</v>
          </cell>
          <cell r="C1993" t="str">
            <v>WS</v>
          </cell>
          <cell r="D1993" t="str">
            <v>QPADEV006G</v>
          </cell>
        </row>
        <row r="1994">
          <cell r="A1994" t="str">
            <v>FOU90</v>
          </cell>
          <cell r="B1994" t="str">
            <v>STIPA</v>
          </cell>
          <cell r="C1994" t="str">
            <v>WS</v>
          </cell>
          <cell r="D1994" t="str">
            <v>QPADEV006H</v>
          </cell>
        </row>
        <row r="1995">
          <cell r="A1995" t="str">
            <v>FOU90</v>
          </cell>
          <cell r="B1995" t="str">
            <v>STIPA</v>
          </cell>
          <cell r="C1995" t="str">
            <v>WS</v>
          </cell>
          <cell r="D1995" t="str">
            <v>QPADEV006K</v>
          </cell>
        </row>
        <row r="1996">
          <cell r="A1996" t="str">
            <v>FOU90</v>
          </cell>
          <cell r="B1996" t="str">
            <v>STIPA</v>
          </cell>
          <cell r="C1996" t="str">
            <v>WS</v>
          </cell>
          <cell r="D1996" t="str">
            <v>QPADEV006L</v>
          </cell>
        </row>
        <row r="1997">
          <cell r="A1997" t="str">
            <v>FOU90</v>
          </cell>
          <cell r="B1997" t="str">
            <v>STIPA</v>
          </cell>
          <cell r="C1997" t="str">
            <v>WS</v>
          </cell>
          <cell r="D1997" t="str">
            <v>QPADEV006M</v>
          </cell>
        </row>
        <row r="1998">
          <cell r="A1998" t="str">
            <v>FOU90</v>
          </cell>
          <cell r="B1998" t="str">
            <v>STBEK</v>
          </cell>
          <cell r="C1998" t="str">
            <v>WS</v>
          </cell>
          <cell r="D1998" t="str">
            <v>QPADEV006Q</v>
          </cell>
        </row>
        <row r="1999">
          <cell r="A1999" t="str">
            <v>FOU90</v>
          </cell>
          <cell r="B1999" t="str">
            <v>STIPA</v>
          </cell>
          <cell r="C1999" t="str">
            <v>WS</v>
          </cell>
          <cell r="D1999" t="str">
            <v>QPADEV006S</v>
          </cell>
        </row>
        <row r="2000">
          <cell r="A2000" t="str">
            <v>FOU90</v>
          </cell>
          <cell r="B2000" t="str">
            <v>STIPA</v>
          </cell>
          <cell r="C2000" t="str">
            <v>WS</v>
          </cell>
          <cell r="D2000" t="str">
            <v>QPADEV006T</v>
          </cell>
        </row>
        <row r="2001">
          <cell r="A2001" t="str">
            <v>FOU90</v>
          </cell>
          <cell r="B2001" t="str">
            <v>STBEK</v>
          </cell>
          <cell r="C2001" t="str">
            <v>WS</v>
          </cell>
          <cell r="D2001" t="str">
            <v>QPADEV006V</v>
          </cell>
        </row>
        <row r="2002">
          <cell r="A2002" t="str">
            <v>FOU90</v>
          </cell>
          <cell r="B2002" t="str">
            <v>STBEK</v>
          </cell>
          <cell r="C2002" t="str">
            <v>WS</v>
          </cell>
          <cell r="D2002" t="str">
            <v>QPADEV006X</v>
          </cell>
        </row>
        <row r="2003">
          <cell r="A2003" t="str">
            <v>FOU90</v>
          </cell>
          <cell r="B2003" t="str">
            <v>STBEK</v>
          </cell>
          <cell r="C2003" t="str">
            <v>WS</v>
          </cell>
          <cell r="D2003" t="str">
            <v>QPADEV006Z</v>
          </cell>
        </row>
        <row r="2004">
          <cell r="A2004" t="str">
            <v>FOU90</v>
          </cell>
          <cell r="B2004" t="str">
            <v>STBEK</v>
          </cell>
          <cell r="C2004" t="str">
            <v>WS</v>
          </cell>
          <cell r="D2004" t="str">
            <v>QPADEV0061</v>
          </cell>
        </row>
        <row r="2005">
          <cell r="A2005" t="str">
            <v>FOU90</v>
          </cell>
          <cell r="B2005" t="str">
            <v>STBEK</v>
          </cell>
          <cell r="C2005" t="str">
            <v>WS</v>
          </cell>
          <cell r="D2005" t="str">
            <v>QPADEV0062</v>
          </cell>
        </row>
        <row r="2006">
          <cell r="A2006" t="str">
            <v>FOU90</v>
          </cell>
          <cell r="B2006" t="str">
            <v>STIPA</v>
          </cell>
          <cell r="C2006" t="str">
            <v>WS</v>
          </cell>
          <cell r="D2006" t="str">
            <v>QPADEV0064</v>
          </cell>
        </row>
        <row r="2007">
          <cell r="A2007" t="str">
            <v>FOU90</v>
          </cell>
          <cell r="B2007" t="str">
            <v>STBEK</v>
          </cell>
          <cell r="C2007" t="str">
            <v>WS</v>
          </cell>
          <cell r="D2007" t="str">
            <v>QPADEV0069</v>
          </cell>
        </row>
        <row r="2008">
          <cell r="A2008" t="str">
            <v>FOU90</v>
          </cell>
          <cell r="B2008" t="str">
            <v>STIPA</v>
          </cell>
          <cell r="C2008" t="str">
            <v>WS</v>
          </cell>
          <cell r="D2008" t="str">
            <v>QPADEV007B</v>
          </cell>
        </row>
        <row r="2009">
          <cell r="A2009" t="str">
            <v>FOU90</v>
          </cell>
          <cell r="B2009" t="str">
            <v>STIPA</v>
          </cell>
          <cell r="C2009" t="str">
            <v>WS</v>
          </cell>
          <cell r="D2009" t="str">
            <v>QPADEV007F</v>
          </cell>
        </row>
        <row r="2010">
          <cell r="A2010" t="str">
            <v>FOU90</v>
          </cell>
          <cell r="B2010" t="str">
            <v>STBEK</v>
          </cell>
          <cell r="C2010" t="str">
            <v>WS</v>
          </cell>
          <cell r="D2010" t="str">
            <v>QPADEV007G</v>
          </cell>
        </row>
        <row r="2011">
          <cell r="A2011" t="str">
            <v>FOU90</v>
          </cell>
          <cell r="B2011" t="str">
            <v>STBEK</v>
          </cell>
          <cell r="C2011" t="str">
            <v>WS</v>
          </cell>
          <cell r="D2011" t="str">
            <v>QPADEV007H</v>
          </cell>
        </row>
        <row r="2012">
          <cell r="A2012" t="str">
            <v>FOU90</v>
          </cell>
          <cell r="B2012" t="str">
            <v>STIPA</v>
          </cell>
          <cell r="C2012" t="str">
            <v>WS</v>
          </cell>
          <cell r="D2012" t="str">
            <v>QPADEV007J</v>
          </cell>
        </row>
        <row r="2013">
          <cell r="A2013" t="str">
            <v>FOU90</v>
          </cell>
          <cell r="B2013" t="str">
            <v>STIPA</v>
          </cell>
          <cell r="C2013" t="str">
            <v>WS</v>
          </cell>
          <cell r="D2013" t="str">
            <v>QPADEV007K</v>
          </cell>
        </row>
        <row r="2014">
          <cell r="A2014" t="str">
            <v>FOU90</v>
          </cell>
          <cell r="B2014" t="str">
            <v>STBEK</v>
          </cell>
          <cell r="C2014" t="str">
            <v>WS</v>
          </cell>
          <cell r="D2014" t="str">
            <v>QPADEV007L</v>
          </cell>
        </row>
        <row r="2015">
          <cell r="A2015" t="str">
            <v>FOU90</v>
          </cell>
          <cell r="B2015" t="str">
            <v>STIPA</v>
          </cell>
          <cell r="C2015" t="str">
            <v>WS</v>
          </cell>
          <cell r="D2015" t="str">
            <v>QPADEV007M</v>
          </cell>
        </row>
        <row r="2016">
          <cell r="A2016" t="str">
            <v>FOU90</v>
          </cell>
          <cell r="B2016" t="str">
            <v>STIPA</v>
          </cell>
          <cell r="C2016" t="str">
            <v>WS</v>
          </cell>
          <cell r="D2016" t="str">
            <v>QPADEV007N</v>
          </cell>
        </row>
        <row r="2017">
          <cell r="A2017" t="str">
            <v>FOU90</v>
          </cell>
          <cell r="B2017" t="str">
            <v>STIPA</v>
          </cell>
          <cell r="C2017" t="str">
            <v>WS</v>
          </cell>
          <cell r="D2017" t="str">
            <v>QPADEV007P</v>
          </cell>
        </row>
        <row r="2018">
          <cell r="A2018" t="str">
            <v>FOU90</v>
          </cell>
          <cell r="B2018" t="str">
            <v>STIPA</v>
          </cell>
          <cell r="C2018" t="str">
            <v>WS</v>
          </cell>
          <cell r="D2018" t="str">
            <v>QPADEV007Q</v>
          </cell>
        </row>
        <row r="2019">
          <cell r="A2019" t="str">
            <v>FOU90</v>
          </cell>
          <cell r="B2019" t="str">
            <v>STIPA</v>
          </cell>
          <cell r="C2019" t="str">
            <v>WS</v>
          </cell>
          <cell r="D2019" t="str">
            <v>QPADEV007R</v>
          </cell>
        </row>
        <row r="2020">
          <cell r="A2020" t="str">
            <v>FOU90</v>
          </cell>
          <cell r="B2020" t="str">
            <v>STIPA</v>
          </cell>
          <cell r="C2020" t="str">
            <v>WS</v>
          </cell>
          <cell r="D2020" t="str">
            <v>QPADEV007S</v>
          </cell>
        </row>
        <row r="2021">
          <cell r="A2021" t="str">
            <v>FOU90</v>
          </cell>
          <cell r="B2021" t="str">
            <v>STIPA</v>
          </cell>
          <cell r="C2021" t="str">
            <v>WS</v>
          </cell>
          <cell r="D2021" t="str">
            <v>QPADEV007T</v>
          </cell>
        </row>
        <row r="2022">
          <cell r="A2022" t="str">
            <v>FOU90</v>
          </cell>
          <cell r="B2022" t="str">
            <v>STIPA</v>
          </cell>
          <cell r="C2022" t="str">
            <v>WS</v>
          </cell>
          <cell r="D2022" t="str">
            <v>QPADEV007V</v>
          </cell>
        </row>
        <row r="2023">
          <cell r="A2023" t="str">
            <v>FOU90</v>
          </cell>
          <cell r="B2023" t="str">
            <v>STIPA</v>
          </cell>
          <cell r="C2023" t="str">
            <v>WS</v>
          </cell>
          <cell r="D2023" t="str">
            <v>QPADEV007W</v>
          </cell>
        </row>
        <row r="2024">
          <cell r="A2024" t="str">
            <v>FOU90</v>
          </cell>
          <cell r="B2024" t="str">
            <v>STIPA</v>
          </cell>
          <cell r="C2024" t="str">
            <v>WS</v>
          </cell>
          <cell r="D2024" t="str">
            <v>QPADEV007X</v>
          </cell>
        </row>
        <row r="2025">
          <cell r="A2025" t="str">
            <v>FOU90</v>
          </cell>
          <cell r="B2025" t="str">
            <v>STBEK</v>
          </cell>
          <cell r="C2025" t="str">
            <v>WS</v>
          </cell>
          <cell r="D2025" t="str">
            <v>QPADEV0070</v>
          </cell>
        </row>
        <row r="2026">
          <cell r="A2026" t="str">
            <v>FOU90</v>
          </cell>
          <cell r="B2026" t="str">
            <v>STIPA</v>
          </cell>
          <cell r="C2026" t="str">
            <v>WS</v>
          </cell>
          <cell r="D2026" t="str">
            <v>QPADEV0071</v>
          </cell>
        </row>
        <row r="2027">
          <cell r="A2027" t="str">
            <v>FOU90</v>
          </cell>
          <cell r="B2027" t="str">
            <v>STIPA</v>
          </cell>
          <cell r="C2027" t="str">
            <v>WS</v>
          </cell>
          <cell r="D2027" t="str">
            <v>QPADEV0072</v>
          </cell>
        </row>
        <row r="2028">
          <cell r="A2028" t="str">
            <v>FOU90</v>
          </cell>
          <cell r="B2028" t="str">
            <v>STIPA</v>
          </cell>
          <cell r="C2028" t="str">
            <v>WS</v>
          </cell>
          <cell r="D2028" t="str">
            <v>QPADEV0074</v>
          </cell>
        </row>
        <row r="2029">
          <cell r="A2029" t="str">
            <v>FOU90</v>
          </cell>
          <cell r="B2029" t="str">
            <v>STIPA</v>
          </cell>
          <cell r="C2029" t="str">
            <v>WS</v>
          </cell>
          <cell r="D2029" t="str">
            <v>QPADEV0075</v>
          </cell>
        </row>
        <row r="2030">
          <cell r="A2030" t="str">
            <v>FOU90</v>
          </cell>
          <cell r="B2030" t="str">
            <v>STIPA</v>
          </cell>
          <cell r="C2030" t="str">
            <v>WS</v>
          </cell>
          <cell r="D2030" t="str">
            <v>QPADEV0076</v>
          </cell>
        </row>
        <row r="2031">
          <cell r="A2031" t="str">
            <v>FOU90</v>
          </cell>
          <cell r="B2031" t="str">
            <v>STIPA</v>
          </cell>
          <cell r="C2031" t="str">
            <v>WS</v>
          </cell>
          <cell r="D2031" t="str">
            <v>QPADEV0077</v>
          </cell>
        </row>
        <row r="2032">
          <cell r="A2032" t="str">
            <v>FOU90</v>
          </cell>
          <cell r="B2032" t="str">
            <v>STIPA</v>
          </cell>
          <cell r="C2032" t="str">
            <v>WS</v>
          </cell>
          <cell r="D2032" t="str">
            <v>QPADEV0078</v>
          </cell>
        </row>
        <row r="2033">
          <cell r="A2033" t="str">
            <v>FOU90</v>
          </cell>
          <cell r="B2033" t="str">
            <v>STIPA</v>
          </cell>
          <cell r="C2033" t="str">
            <v>WS</v>
          </cell>
          <cell r="D2033" t="str">
            <v>QPADEV0079</v>
          </cell>
        </row>
        <row r="2034">
          <cell r="A2034" t="str">
            <v>FOU90</v>
          </cell>
          <cell r="B2034" t="str">
            <v>STIPA</v>
          </cell>
          <cell r="C2034" t="str">
            <v>WS</v>
          </cell>
          <cell r="D2034" t="str">
            <v>QPADEV008D</v>
          </cell>
        </row>
        <row r="2035">
          <cell r="A2035" t="str">
            <v>FOU90</v>
          </cell>
          <cell r="B2035" t="str">
            <v>TFBEK</v>
          </cell>
          <cell r="C2035" t="str">
            <v>WS</v>
          </cell>
          <cell r="D2035" t="str">
            <v>QPADEV008G</v>
          </cell>
        </row>
        <row r="2036">
          <cell r="A2036" t="str">
            <v>FOU90</v>
          </cell>
          <cell r="B2036" t="str">
            <v>STIPA</v>
          </cell>
          <cell r="C2036" t="str">
            <v>WS</v>
          </cell>
          <cell r="D2036" t="str">
            <v>QPADEV008H</v>
          </cell>
        </row>
        <row r="2037">
          <cell r="A2037" t="str">
            <v>FOU90</v>
          </cell>
          <cell r="B2037" t="str">
            <v>STIPA</v>
          </cell>
          <cell r="C2037" t="str">
            <v>WS</v>
          </cell>
          <cell r="D2037" t="str">
            <v>QPADEV008J</v>
          </cell>
        </row>
        <row r="2038">
          <cell r="A2038" t="str">
            <v>FOU90</v>
          </cell>
          <cell r="B2038" t="str">
            <v>STIPA</v>
          </cell>
          <cell r="C2038" t="str">
            <v>WS</v>
          </cell>
          <cell r="D2038" t="str">
            <v>QPADEV008K</v>
          </cell>
        </row>
        <row r="2039">
          <cell r="A2039" t="str">
            <v>FOU90</v>
          </cell>
          <cell r="B2039" t="str">
            <v>TFBEK</v>
          </cell>
          <cell r="C2039" t="str">
            <v>WS</v>
          </cell>
          <cell r="D2039" t="str">
            <v>QPADEV008M</v>
          </cell>
        </row>
        <row r="2040">
          <cell r="A2040" t="str">
            <v>FOU90</v>
          </cell>
          <cell r="B2040" t="str">
            <v>STIPA</v>
          </cell>
          <cell r="C2040" t="str">
            <v>WS</v>
          </cell>
          <cell r="D2040" t="str">
            <v>QPADEV008N</v>
          </cell>
        </row>
        <row r="2041">
          <cell r="A2041" t="str">
            <v>FOU90</v>
          </cell>
          <cell r="B2041" t="str">
            <v>TFBEK</v>
          </cell>
          <cell r="C2041" t="str">
            <v>WS</v>
          </cell>
          <cell r="D2041" t="str">
            <v>QPADEV008P</v>
          </cell>
        </row>
        <row r="2042">
          <cell r="A2042" t="str">
            <v>FOU90</v>
          </cell>
          <cell r="B2042" t="str">
            <v>TFBEK</v>
          </cell>
          <cell r="C2042" t="str">
            <v>WS</v>
          </cell>
          <cell r="D2042" t="str">
            <v>QPADEV008Q</v>
          </cell>
        </row>
        <row r="2043">
          <cell r="A2043" t="str">
            <v>FOU90</v>
          </cell>
          <cell r="B2043" t="str">
            <v>TFBEK</v>
          </cell>
          <cell r="C2043" t="str">
            <v>WS</v>
          </cell>
          <cell r="D2043" t="str">
            <v>QPADEV008R</v>
          </cell>
        </row>
        <row r="2044">
          <cell r="A2044" t="str">
            <v>FOU90</v>
          </cell>
          <cell r="B2044" t="str">
            <v>TFBEK</v>
          </cell>
          <cell r="C2044" t="str">
            <v>WS</v>
          </cell>
          <cell r="D2044" t="str">
            <v>QPADEV008S</v>
          </cell>
        </row>
        <row r="2045">
          <cell r="A2045" t="str">
            <v>FOU90</v>
          </cell>
          <cell r="B2045" t="str">
            <v>STIPA</v>
          </cell>
          <cell r="C2045" t="str">
            <v>WS</v>
          </cell>
          <cell r="D2045" t="str">
            <v>QPADEV008V</v>
          </cell>
        </row>
        <row r="2046">
          <cell r="A2046" t="str">
            <v>FOU90</v>
          </cell>
          <cell r="B2046" t="str">
            <v>STIPA</v>
          </cell>
          <cell r="C2046" t="str">
            <v>WS</v>
          </cell>
          <cell r="D2046" t="str">
            <v>QPADEV008W</v>
          </cell>
        </row>
        <row r="2047">
          <cell r="A2047" t="str">
            <v>FOU90</v>
          </cell>
          <cell r="B2047" t="str">
            <v>STIPA</v>
          </cell>
          <cell r="C2047" t="str">
            <v>WS</v>
          </cell>
          <cell r="D2047" t="str">
            <v>QPADEV0080</v>
          </cell>
        </row>
        <row r="2048">
          <cell r="A2048" t="str">
            <v>FOU90</v>
          </cell>
          <cell r="B2048" t="str">
            <v>TFBEK</v>
          </cell>
          <cell r="C2048" t="str">
            <v>WS</v>
          </cell>
          <cell r="D2048" t="str">
            <v>QPADEV0081</v>
          </cell>
        </row>
        <row r="2049">
          <cell r="A2049" t="str">
            <v>FOU90</v>
          </cell>
          <cell r="B2049" t="str">
            <v>STIPA</v>
          </cell>
          <cell r="C2049" t="str">
            <v>WS</v>
          </cell>
          <cell r="D2049" t="str">
            <v>QPADEV0084</v>
          </cell>
        </row>
        <row r="2050">
          <cell r="A2050" t="str">
            <v>FOU90</v>
          </cell>
          <cell r="B2050" t="str">
            <v>STIPA</v>
          </cell>
          <cell r="C2050" t="str">
            <v>WS</v>
          </cell>
          <cell r="D2050" t="str">
            <v>QPADEV0085</v>
          </cell>
        </row>
        <row r="2051">
          <cell r="A2051" t="str">
            <v>FOU90</v>
          </cell>
          <cell r="B2051" t="str">
            <v>STIPA</v>
          </cell>
          <cell r="C2051" t="str">
            <v>WS</v>
          </cell>
          <cell r="D2051" t="str">
            <v>QPADEV0087</v>
          </cell>
        </row>
        <row r="2052">
          <cell r="A2052" t="str">
            <v>FOU90</v>
          </cell>
          <cell r="B2052" t="str">
            <v>STIPA</v>
          </cell>
          <cell r="C2052" t="str">
            <v>WS</v>
          </cell>
          <cell r="D2052" t="str">
            <v>QPADEV0088</v>
          </cell>
        </row>
        <row r="2053">
          <cell r="A2053" t="str">
            <v>FOU90</v>
          </cell>
          <cell r="B2053" t="str">
            <v>STIPA</v>
          </cell>
          <cell r="C2053" t="str">
            <v>WS</v>
          </cell>
          <cell r="D2053" t="str">
            <v>QPADEV0089</v>
          </cell>
        </row>
        <row r="2054">
          <cell r="A2054" t="str">
            <v>FOU90</v>
          </cell>
          <cell r="B2054" t="str">
            <v>STIPA</v>
          </cell>
          <cell r="C2054" t="str">
            <v>WS</v>
          </cell>
          <cell r="D2054" t="str">
            <v>QPADEV009D</v>
          </cell>
        </row>
        <row r="2055">
          <cell r="A2055" t="str">
            <v>FOU90</v>
          </cell>
          <cell r="B2055" t="str">
            <v>STIPA</v>
          </cell>
          <cell r="C2055" t="str">
            <v>WS</v>
          </cell>
          <cell r="D2055" t="str">
            <v>QPADEV009F</v>
          </cell>
        </row>
        <row r="2056">
          <cell r="A2056" t="str">
            <v>FOU90</v>
          </cell>
          <cell r="B2056" t="str">
            <v>STIPA</v>
          </cell>
          <cell r="C2056" t="str">
            <v>WS</v>
          </cell>
          <cell r="D2056" t="str">
            <v>QPADEV009G</v>
          </cell>
        </row>
        <row r="2057">
          <cell r="A2057" t="str">
            <v>FOU90</v>
          </cell>
          <cell r="B2057" t="str">
            <v>STIPA</v>
          </cell>
          <cell r="C2057" t="str">
            <v>WS</v>
          </cell>
          <cell r="D2057" t="str">
            <v>QPADEV009H</v>
          </cell>
        </row>
        <row r="2058">
          <cell r="A2058" t="str">
            <v>FOU90</v>
          </cell>
          <cell r="B2058" t="str">
            <v>STIPA</v>
          </cell>
          <cell r="C2058" t="str">
            <v>WS</v>
          </cell>
          <cell r="D2058" t="str">
            <v>QPADEV009J</v>
          </cell>
        </row>
        <row r="2059">
          <cell r="A2059" t="str">
            <v>FOU90</v>
          </cell>
          <cell r="B2059" t="str">
            <v>STIPA</v>
          </cell>
          <cell r="C2059" t="str">
            <v>WS</v>
          </cell>
          <cell r="D2059" t="str">
            <v>QPADEV009K</v>
          </cell>
        </row>
        <row r="2060">
          <cell r="A2060" t="str">
            <v>FOU90</v>
          </cell>
          <cell r="B2060" t="str">
            <v>STIPA</v>
          </cell>
          <cell r="C2060" t="str">
            <v>WS</v>
          </cell>
          <cell r="D2060" t="str">
            <v>QPADEV009L</v>
          </cell>
        </row>
        <row r="2061">
          <cell r="A2061" t="str">
            <v>FOU90</v>
          </cell>
          <cell r="B2061" t="str">
            <v>STIPA</v>
          </cell>
          <cell r="C2061" t="str">
            <v>WS</v>
          </cell>
          <cell r="D2061" t="str">
            <v>QPADEV009M</v>
          </cell>
        </row>
        <row r="2062">
          <cell r="A2062" t="str">
            <v>FOU90</v>
          </cell>
          <cell r="B2062" t="str">
            <v>STIPA</v>
          </cell>
          <cell r="C2062" t="str">
            <v>WS</v>
          </cell>
          <cell r="D2062" t="str">
            <v>QPADEV009N</v>
          </cell>
        </row>
        <row r="2063">
          <cell r="A2063" t="str">
            <v>FOU90</v>
          </cell>
          <cell r="B2063" t="str">
            <v>TFBEK</v>
          </cell>
          <cell r="C2063" t="str">
            <v>WS</v>
          </cell>
          <cell r="D2063" t="str">
            <v>QPADEV009Q</v>
          </cell>
        </row>
        <row r="2064">
          <cell r="A2064" t="str">
            <v>FOU90</v>
          </cell>
          <cell r="B2064" t="str">
            <v>STIPA</v>
          </cell>
          <cell r="C2064" t="str">
            <v>WS</v>
          </cell>
          <cell r="D2064" t="str">
            <v>QPADEV009S</v>
          </cell>
        </row>
        <row r="2065">
          <cell r="A2065" t="str">
            <v>FOU90</v>
          </cell>
          <cell r="B2065" t="str">
            <v>STIPA</v>
          </cell>
          <cell r="C2065" t="str">
            <v>WS</v>
          </cell>
          <cell r="D2065" t="str">
            <v>QPADEV0091</v>
          </cell>
        </row>
        <row r="2066">
          <cell r="A2066" t="str">
            <v>FOU90</v>
          </cell>
          <cell r="B2066" t="str">
            <v>STIPA</v>
          </cell>
          <cell r="C2066" t="str">
            <v>WS</v>
          </cell>
          <cell r="D2066" t="str">
            <v>QPADEV0092</v>
          </cell>
        </row>
        <row r="2067">
          <cell r="A2067" t="str">
            <v>FOU90</v>
          </cell>
          <cell r="B2067" t="str">
            <v>STIPA</v>
          </cell>
          <cell r="C2067" t="str">
            <v>WS</v>
          </cell>
          <cell r="D2067" t="str">
            <v>QPADEV0093</v>
          </cell>
        </row>
        <row r="2068">
          <cell r="A2068" t="str">
            <v>FOU90</v>
          </cell>
          <cell r="B2068" t="str">
            <v>TFBEK</v>
          </cell>
          <cell r="C2068" t="str">
            <v>WS</v>
          </cell>
          <cell r="D2068" t="str">
            <v>QPADEV0094</v>
          </cell>
        </row>
        <row r="2069">
          <cell r="A2069" t="str">
            <v>FOU90</v>
          </cell>
          <cell r="B2069" t="str">
            <v>STIPA</v>
          </cell>
          <cell r="C2069" t="str">
            <v>WS</v>
          </cell>
          <cell r="D2069" t="str">
            <v>QPADEV0096</v>
          </cell>
        </row>
        <row r="2070">
          <cell r="A2070" t="str">
            <v>FOU90</v>
          </cell>
          <cell r="B2070" t="str">
            <v>STIPA</v>
          </cell>
          <cell r="C2070" t="str">
            <v>WS</v>
          </cell>
          <cell r="D2070" t="str">
            <v>QPADEV0097</v>
          </cell>
        </row>
        <row r="2071">
          <cell r="A2071" t="str">
            <v>FOU90</v>
          </cell>
          <cell r="B2071" t="str">
            <v>TFBEK</v>
          </cell>
          <cell r="C2071" t="str">
            <v>WS</v>
          </cell>
          <cell r="D2071" t="str">
            <v>QPADEV0099</v>
          </cell>
        </row>
        <row r="2072">
          <cell r="A2072" t="str">
            <v>FOU90</v>
          </cell>
          <cell r="B2072" t="str">
            <v>STINV</v>
          </cell>
          <cell r="C2072" t="str">
            <v>WS</v>
          </cell>
          <cell r="D2072" t="str">
            <v>RANNOU1</v>
          </cell>
        </row>
        <row r="2073">
          <cell r="A2073" t="str">
            <v>FOU90</v>
          </cell>
          <cell r="B2073" t="str">
            <v>DPMAN</v>
          </cell>
          <cell r="C2073" t="str">
            <v>WS</v>
          </cell>
          <cell r="D2073" t="str">
            <v>SIAKA</v>
          </cell>
        </row>
        <row r="2074">
          <cell r="A2074" t="str">
            <v>FOU90</v>
          </cell>
          <cell r="B2074" t="str">
            <v>STASK</v>
          </cell>
          <cell r="C2074" t="str">
            <v>WS</v>
          </cell>
          <cell r="D2074" t="str">
            <v>SKITT</v>
          </cell>
        </row>
        <row r="2075">
          <cell r="A2075" t="str">
            <v>FOU90</v>
          </cell>
          <cell r="B2075" t="str">
            <v>STASK</v>
          </cell>
          <cell r="C2075" t="str">
            <v>WS</v>
          </cell>
          <cell r="D2075" t="str">
            <v>SKITT1</v>
          </cell>
        </row>
        <row r="2076">
          <cell r="A2076" t="str">
            <v>FOU90</v>
          </cell>
          <cell r="B2076" t="str">
            <v>STNNB</v>
          </cell>
          <cell r="C2076" t="str">
            <v>WS</v>
          </cell>
          <cell r="D2076" t="str">
            <v>SOMEMAGA</v>
          </cell>
        </row>
        <row r="2077">
          <cell r="A2077" t="str">
            <v>FOU90</v>
          </cell>
          <cell r="B2077" t="str">
            <v>DPIND</v>
          </cell>
          <cell r="C2077" t="str">
            <v>WS</v>
          </cell>
          <cell r="D2077" t="str">
            <v>STATION1S1</v>
          </cell>
        </row>
        <row r="2078">
          <cell r="A2078" t="str">
            <v>FOU90</v>
          </cell>
          <cell r="B2078" t="str">
            <v>STIND</v>
          </cell>
          <cell r="C2078" t="str">
            <v>WS</v>
          </cell>
          <cell r="D2078" t="str">
            <v>STATION1S2</v>
          </cell>
        </row>
        <row r="2079">
          <cell r="A2079" t="str">
            <v>FOU90</v>
          </cell>
          <cell r="B2079" t="str">
            <v>STIND</v>
          </cell>
          <cell r="C2079" t="str">
            <v>WS</v>
          </cell>
          <cell r="D2079" t="str">
            <v>SYLVAINS1</v>
          </cell>
        </row>
        <row r="2080">
          <cell r="A2080" t="str">
            <v>FOU90</v>
          </cell>
          <cell r="B2080" t="str">
            <v>STIND</v>
          </cell>
          <cell r="C2080" t="str">
            <v>WS</v>
          </cell>
          <cell r="D2080" t="str">
            <v>TEC5DSP0B</v>
          </cell>
        </row>
        <row r="2081">
          <cell r="A2081" t="str">
            <v>FOU90</v>
          </cell>
          <cell r="B2081" t="str">
            <v>TFIND</v>
          </cell>
          <cell r="C2081" t="str">
            <v>WS</v>
          </cell>
          <cell r="D2081" t="str">
            <v>TEC5DSP0E</v>
          </cell>
        </row>
        <row r="2082">
          <cell r="A2082" t="str">
            <v>FOU90</v>
          </cell>
          <cell r="B2082" t="str">
            <v>TFIND</v>
          </cell>
          <cell r="C2082" t="str">
            <v>WS</v>
          </cell>
          <cell r="D2082" t="str">
            <v>TEC5DSP0F</v>
          </cell>
        </row>
        <row r="2083">
          <cell r="A2083" t="str">
            <v>FOU90</v>
          </cell>
          <cell r="B2083" t="str">
            <v>DPIND</v>
          </cell>
          <cell r="C2083" t="str">
            <v>WS</v>
          </cell>
          <cell r="D2083" t="str">
            <v>TEC5DSP11</v>
          </cell>
        </row>
        <row r="2084">
          <cell r="A2084" t="str">
            <v>FOU90</v>
          </cell>
          <cell r="B2084" t="str">
            <v>TFIND</v>
          </cell>
          <cell r="C2084" t="str">
            <v>WS</v>
          </cell>
          <cell r="D2084" t="str">
            <v>TEC5DSP12</v>
          </cell>
        </row>
        <row r="2085">
          <cell r="A2085" t="str">
            <v>FOU90</v>
          </cell>
          <cell r="B2085" t="str">
            <v>STIND</v>
          </cell>
          <cell r="C2085" t="str">
            <v>WS</v>
          </cell>
          <cell r="D2085" t="str">
            <v>TEC5DSP13</v>
          </cell>
        </row>
        <row r="2086">
          <cell r="A2086" t="str">
            <v>FOU90</v>
          </cell>
          <cell r="B2086" t="str">
            <v>TFIND</v>
          </cell>
          <cell r="C2086" t="str">
            <v>WS</v>
          </cell>
          <cell r="D2086" t="str">
            <v>TEMANAST</v>
          </cell>
        </row>
        <row r="2087">
          <cell r="A2087" t="str">
            <v>FOU90</v>
          </cell>
          <cell r="B2087" t="str">
            <v>TFBEK</v>
          </cell>
          <cell r="C2087" t="str">
            <v>WS</v>
          </cell>
          <cell r="D2087" t="str">
            <v>TEMBA</v>
          </cell>
        </row>
        <row r="2088">
          <cell r="A2088" t="str">
            <v>FOU90</v>
          </cell>
          <cell r="B2088" t="str">
            <v>TFBEK</v>
          </cell>
          <cell r="C2088" t="str">
            <v>WS</v>
          </cell>
          <cell r="D2088" t="str">
            <v>TEMBAA1</v>
          </cell>
        </row>
        <row r="2089">
          <cell r="A2089" t="str">
            <v>FOU90</v>
          </cell>
          <cell r="B2089" t="str">
            <v>STBEK</v>
          </cell>
          <cell r="C2089" t="str">
            <v>WS</v>
          </cell>
          <cell r="D2089" t="str">
            <v>TYDFRD</v>
          </cell>
        </row>
        <row r="2090">
          <cell r="A2090" t="str">
            <v>FRIMPART</v>
          </cell>
          <cell r="B2090" t="str">
            <v>Taxe ART + Vignette            AR</v>
          </cell>
          <cell r="C2090">
            <v>0</v>
          </cell>
          <cell r="D2090">
            <v>0</v>
          </cell>
        </row>
        <row r="2091">
          <cell r="A2091" t="str">
            <v>FRIMPASP</v>
          </cell>
          <cell r="B2091" t="str">
            <v>ASP Prestations                03</v>
          </cell>
          <cell r="C2091">
            <v>0</v>
          </cell>
          <cell r="D2091">
            <v>0</v>
          </cell>
        </row>
        <row r="2092">
          <cell r="A2092" t="str">
            <v>FRIMPASS</v>
          </cell>
          <cell r="B2092" t="str">
            <v>Assurance                      08</v>
          </cell>
          <cell r="C2092">
            <v>0</v>
          </cell>
          <cell r="D2092">
            <v>0</v>
          </cell>
        </row>
        <row r="2093">
          <cell r="A2093" t="str">
            <v>FRIMPDIV</v>
          </cell>
          <cell r="B2093" t="str">
            <v>Divers transit.                08</v>
          </cell>
          <cell r="C2093">
            <v>0</v>
          </cell>
          <cell r="D2093">
            <v>0</v>
          </cell>
        </row>
        <row r="2094">
          <cell r="A2094" t="str">
            <v>FRIMPDIX</v>
          </cell>
          <cell r="B2094" t="str">
            <v>Divers.                        08</v>
          </cell>
          <cell r="C2094">
            <v>0</v>
          </cell>
          <cell r="D2094">
            <v>0</v>
          </cell>
        </row>
        <row r="2095">
          <cell r="A2095" t="str">
            <v>FRIMPDNE</v>
          </cell>
          <cell r="B2095" t="str">
            <v>Douane                         05</v>
          </cell>
          <cell r="C2095">
            <v>0</v>
          </cell>
          <cell r="D2095">
            <v>0</v>
          </cell>
        </row>
        <row r="2096">
          <cell r="A2096" t="str">
            <v>FRIMPFRT</v>
          </cell>
          <cell r="B2096" t="str">
            <v>Frêt / Import                  04</v>
          </cell>
          <cell r="C2096">
            <v>0</v>
          </cell>
          <cell r="D2096">
            <v>0</v>
          </cell>
        </row>
        <row r="2097">
          <cell r="A2097" t="str">
            <v>FRIMPGAR</v>
          </cell>
          <cell r="B2097" t="str">
            <v>Provision garantie             07</v>
          </cell>
          <cell r="C2097">
            <v>0</v>
          </cell>
          <cell r="D2097">
            <v>0</v>
          </cell>
        </row>
        <row r="2098">
          <cell r="A2098" t="str">
            <v>FRIMPHT</v>
          </cell>
          <cell r="B2098" t="str">
            <v>Hors taxe marchandises         02</v>
          </cell>
          <cell r="C2098">
            <v>0</v>
          </cell>
          <cell r="D2098">
            <v>0</v>
          </cell>
        </row>
        <row r="2099">
          <cell r="A2099" t="str">
            <v>FRIMPPRO</v>
          </cell>
          <cell r="B2099" t="str">
            <v>Provision.                     08</v>
          </cell>
          <cell r="C2099">
            <v>0</v>
          </cell>
          <cell r="D2099">
            <v>0</v>
          </cell>
        </row>
        <row r="2100">
          <cell r="A2100" t="str">
            <v>FRIMPPUB</v>
          </cell>
          <cell r="B2100" t="str">
            <v>Publicité                      07</v>
          </cell>
          <cell r="C2100">
            <v>0</v>
          </cell>
          <cell r="D2100">
            <v>0</v>
          </cell>
        </row>
        <row r="2101">
          <cell r="A2101" t="str">
            <v>FRIMPTRA</v>
          </cell>
          <cell r="B2101" t="str">
            <v>Transit                        06</v>
          </cell>
          <cell r="C2101">
            <v>0</v>
          </cell>
          <cell r="D2101">
            <v>0</v>
          </cell>
        </row>
        <row r="2102">
          <cell r="A2102" t="str">
            <v>FRIMPTSP</v>
          </cell>
          <cell r="B2102" t="str">
            <v>Transport / Achats             06</v>
          </cell>
          <cell r="C2102">
            <v>0</v>
          </cell>
          <cell r="D2102">
            <v>0</v>
          </cell>
        </row>
        <row r="2103">
          <cell r="A2103" t="str">
            <v>FRIMPTVA</v>
          </cell>
          <cell r="B2103" t="str">
            <v>TVA                            09</v>
          </cell>
          <cell r="C2103">
            <v>0</v>
          </cell>
          <cell r="D2103">
            <v>0</v>
          </cell>
        </row>
        <row r="2104">
          <cell r="A2104" t="str">
            <v>FRIMPTV2</v>
          </cell>
          <cell r="B2104" t="str">
            <v>Tva sur prestations.           09</v>
          </cell>
          <cell r="C2104">
            <v>0</v>
          </cell>
          <cell r="D2104">
            <v>0</v>
          </cell>
        </row>
        <row r="2105">
          <cell r="A2105" t="str">
            <v>FRIMPXT</v>
          </cell>
          <cell r="B2105" t="str">
            <v>HT marchandises (prov.)</v>
          </cell>
          <cell r="C2105">
            <v>0</v>
          </cell>
          <cell r="D2105">
            <v>0</v>
          </cell>
        </row>
        <row r="2106">
          <cell r="A2106" t="str">
            <v>F90TETPR</v>
          </cell>
          <cell r="B2106" t="str">
            <v xml:space="preserve">  02030000000000000000000000000000000000000000000000000000000000000000000000000000</v>
          </cell>
          <cell r="C2106">
            <v>0</v>
          </cell>
          <cell r="D2106">
            <v>0</v>
          </cell>
        </row>
        <row r="2107">
          <cell r="A2107" t="str">
            <v>GARTYP A</v>
          </cell>
          <cell r="B2107" t="str">
            <v>Garantie "OR"                  000000 000000000000000000                                   *</v>
          </cell>
          <cell r="C2107">
            <v>0</v>
          </cell>
          <cell r="D2107">
            <v>0</v>
          </cell>
        </row>
        <row r="2108">
          <cell r="A2108" t="str">
            <v>GARTYP B</v>
          </cell>
          <cell r="B2108" t="str">
            <v>Garantie "Argent"              000000 000000000000010000                                   *</v>
          </cell>
          <cell r="C2108">
            <v>0</v>
          </cell>
          <cell r="D2108">
            <v>0</v>
          </cell>
        </row>
        <row r="2109">
          <cell r="A2109" t="str">
            <v>GARTYP C</v>
          </cell>
          <cell r="B2109" t="str">
            <v>Garantie "Bronze"              005000 000000005000010000                                   *</v>
          </cell>
          <cell r="C2109">
            <v>0</v>
          </cell>
          <cell r="D2109">
            <v>0</v>
          </cell>
        </row>
        <row r="2110">
          <cell r="A2110" t="str">
            <v>GESTREFE</v>
          </cell>
          <cell r="B2110" t="str">
            <v xml:space="preserve">  000                           000                           000</v>
          </cell>
          <cell r="C2110">
            <v>0</v>
          </cell>
          <cell r="D2110">
            <v>0</v>
          </cell>
        </row>
        <row r="2111">
          <cell r="A2111" t="str">
            <v>GSWIN</v>
          </cell>
          <cell r="B2111" t="str">
            <v xml:space="preserve">  00020     01300     00010     00570</v>
          </cell>
          <cell r="C2111">
            <v>0</v>
          </cell>
          <cell r="D2111">
            <v>0</v>
          </cell>
        </row>
        <row r="2112">
          <cell r="A2112" t="str">
            <v>INVDIVER</v>
          </cell>
          <cell r="B2112" t="str">
            <v xml:space="preserve">                                                                                           *</v>
          </cell>
          <cell r="C2112">
            <v>0</v>
          </cell>
          <cell r="D2112">
            <v>0</v>
          </cell>
        </row>
        <row r="2113">
          <cell r="A2113" t="str">
            <v>INVENTAF</v>
          </cell>
          <cell r="B2113" t="str">
            <v>000004</v>
          </cell>
          <cell r="C2113">
            <v>0</v>
          </cell>
          <cell r="D2113">
            <v>0</v>
          </cell>
        </row>
        <row r="2114">
          <cell r="A2114" t="str">
            <v>INVENTAH</v>
          </cell>
          <cell r="B2114" t="str">
            <v>000001</v>
          </cell>
          <cell r="C2114">
            <v>0</v>
          </cell>
          <cell r="D2114">
            <v>0</v>
          </cell>
        </row>
        <row r="2115">
          <cell r="A2115" t="str">
            <v>INVENTAI</v>
          </cell>
          <cell r="B2115" t="str">
            <v>004447</v>
          </cell>
          <cell r="C2115">
            <v>0</v>
          </cell>
          <cell r="D2115">
            <v>0</v>
          </cell>
        </row>
        <row r="2116">
          <cell r="A2116" t="str">
            <v>INVENTAL</v>
          </cell>
          <cell r="B2116" t="str">
            <v>000422</v>
          </cell>
          <cell r="C2116">
            <v>0</v>
          </cell>
          <cell r="D2116">
            <v>0</v>
          </cell>
        </row>
        <row r="2117">
          <cell r="A2117" t="str">
            <v>INVENTAP</v>
          </cell>
          <cell r="B2117" t="str">
            <v>000006</v>
          </cell>
          <cell r="C2117">
            <v>0</v>
          </cell>
          <cell r="D2117">
            <v>0</v>
          </cell>
        </row>
        <row r="2118">
          <cell r="A2118" t="str">
            <v>INVENTEH</v>
          </cell>
          <cell r="B2118" t="str">
            <v>000000</v>
          </cell>
          <cell r="C2118">
            <v>0</v>
          </cell>
          <cell r="D2118">
            <v>0</v>
          </cell>
        </row>
        <row r="2119">
          <cell r="A2119" t="str">
            <v>INVENTEL</v>
          </cell>
          <cell r="B2119" t="str">
            <v>000103</v>
          </cell>
          <cell r="C2119">
            <v>0</v>
          </cell>
          <cell r="D2119">
            <v>0</v>
          </cell>
        </row>
        <row r="2120">
          <cell r="A2120" t="str">
            <v>INVENTEP</v>
          </cell>
          <cell r="B2120" t="str">
            <v>000003</v>
          </cell>
          <cell r="C2120">
            <v>0</v>
          </cell>
          <cell r="D2120">
            <v>0</v>
          </cell>
        </row>
        <row r="2121">
          <cell r="A2121" t="str">
            <v>INVENTLH</v>
          </cell>
          <cell r="B2121" t="str">
            <v>000000</v>
          </cell>
          <cell r="C2121">
            <v>0</v>
          </cell>
          <cell r="D2121">
            <v>0</v>
          </cell>
        </row>
        <row r="2122">
          <cell r="A2122" t="str">
            <v>INVENTLL</v>
          </cell>
          <cell r="B2122" t="str">
            <v>000005</v>
          </cell>
          <cell r="C2122">
            <v>0</v>
          </cell>
          <cell r="D2122">
            <v>0</v>
          </cell>
        </row>
        <row r="2123">
          <cell r="A2123" t="str">
            <v>INVENTLP</v>
          </cell>
          <cell r="B2123" t="str">
            <v>000000</v>
          </cell>
          <cell r="C2123">
            <v>0</v>
          </cell>
          <cell r="D2123">
            <v>0</v>
          </cell>
        </row>
        <row r="2124">
          <cell r="A2124" t="str">
            <v>INVENTSF</v>
          </cell>
          <cell r="B2124" t="str">
            <v>000008</v>
          </cell>
          <cell r="C2124">
            <v>0</v>
          </cell>
          <cell r="D2124">
            <v>0</v>
          </cell>
        </row>
        <row r="2125">
          <cell r="A2125" t="str">
            <v>INVENTSH</v>
          </cell>
          <cell r="B2125" t="str">
            <v>000001</v>
          </cell>
          <cell r="C2125">
            <v>0</v>
          </cell>
          <cell r="D2125">
            <v>0</v>
          </cell>
        </row>
        <row r="2126">
          <cell r="A2126" t="str">
            <v>INVENTSL</v>
          </cell>
          <cell r="B2126" t="str">
            <v>000503</v>
          </cell>
          <cell r="C2126">
            <v>0</v>
          </cell>
          <cell r="D2126">
            <v>0</v>
          </cell>
        </row>
        <row r="2127">
          <cell r="A2127" t="str">
            <v>INVENTSP</v>
          </cell>
          <cell r="B2127" t="str">
            <v>000014</v>
          </cell>
          <cell r="C2127">
            <v>0</v>
          </cell>
          <cell r="D2127">
            <v>0</v>
          </cell>
        </row>
        <row r="2128">
          <cell r="A2128" t="str">
            <v>INVENTTF</v>
          </cell>
          <cell r="B2128" t="str">
            <v>000008</v>
          </cell>
          <cell r="C2128">
            <v>0</v>
          </cell>
          <cell r="D2128">
            <v>0</v>
          </cell>
        </row>
        <row r="2129">
          <cell r="A2129" t="str">
            <v>INVENTTH</v>
          </cell>
          <cell r="B2129" t="str">
            <v>000001</v>
          </cell>
          <cell r="C2129">
            <v>0</v>
          </cell>
          <cell r="D2129">
            <v>0</v>
          </cell>
        </row>
        <row r="2130">
          <cell r="A2130" t="str">
            <v>INVENTTL</v>
          </cell>
          <cell r="B2130" t="str">
            <v>000113</v>
          </cell>
          <cell r="C2130">
            <v>0</v>
          </cell>
          <cell r="D2130">
            <v>0</v>
          </cell>
        </row>
        <row r="2131">
          <cell r="A2131" t="str">
            <v>INVENTTP</v>
          </cell>
          <cell r="B2131" t="str">
            <v>000008</v>
          </cell>
          <cell r="C2131">
            <v>0</v>
          </cell>
          <cell r="D2131">
            <v>0</v>
          </cell>
        </row>
        <row r="2132">
          <cell r="A2132" t="str">
            <v>IRREVOCA</v>
          </cell>
          <cell r="B2132" t="str">
            <v xml:space="preserve">         0094795</v>
          </cell>
          <cell r="C2132">
            <v>0</v>
          </cell>
          <cell r="D2132">
            <v>0</v>
          </cell>
        </row>
        <row r="2133">
          <cell r="A2133" t="str">
            <v>LGPROETP</v>
          </cell>
          <cell r="B2133" t="str">
            <v>Utilisés dans ETP010R             PR</v>
          </cell>
          <cell r="C2133">
            <v>0</v>
          </cell>
          <cell r="D2133">
            <v>0</v>
          </cell>
        </row>
        <row r="2134">
          <cell r="A2134" t="str">
            <v>LIBEMB00</v>
          </cell>
          <cell r="B2134" t="str">
            <v>00Gratuit</v>
          </cell>
          <cell r="C2134">
            <v>0</v>
          </cell>
          <cell r="D2134">
            <v>0</v>
          </cell>
        </row>
        <row r="2135">
          <cell r="A2135" t="str">
            <v>LIBEMB01</v>
          </cell>
          <cell r="B2135" t="str">
            <v>10Payant</v>
          </cell>
          <cell r="C2135">
            <v>0</v>
          </cell>
          <cell r="D2135">
            <v>0</v>
          </cell>
        </row>
        <row r="2136">
          <cell r="A2136" t="str">
            <v>LIBPOR00</v>
          </cell>
          <cell r="B2136" t="str">
            <v>00Port gratuit</v>
          </cell>
          <cell r="C2136">
            <v>0</v>
          </cell>
          <cell r="D2136">
            <v>0</v>
          </cell>
        </row>
        <row r="2137">
          <cell r="A2137" t="str">
            <v>LIBPOR01</v>
          </cell>
          <cell r="B2137" t="str">
            <v>10Port payant</v>
          </cell>
          <cell r="C2137">
            <v>0</v>
          </cell>
          <cell r="D2137">
            <v>0</v>
          </cell>
        </row>
        <row r="2138">
          <cell r="A2138" t="str">
            <v>LIBTVA</v>
          </cell>
          <cell r="B2138" t="str">
            <v xml:space="preserve"> TVA                                               X</v>
          </cell>
          <cell r="C2138">
            <v>0</v>
          </cell>
          <cell r="D2138">
            <v>0</v>
          </cell>
        </row>
        <row r="2139">
          <cell r="A2139" t="str">
            <v>LIBTV101</v>
          </cell>
          <cell r="B2139" t="str">
            <v xml:space="preserve">  Assujetti.</v>
          </cell>
          <cell r="C2139">
            <v>0</v>
          </cell>
          <cell r="D2139">
            <v>0</v>
          </cell>
        </row>
        <row r="2140">
          <cell r="A2140" t="str">
            <v>LIBTV102</v>
          </cell>
          <cell r="B2140" t="str">
            <v xml:space="preserve">  Exo.</v>
          </cell>
          <cell r="C2140">
            <v>0</v>
          </cell>
          <cell r="D2140">
            <v>0</v>
          </cell>
        </row>
        <row r="2141">
          <cell r="A2141" t="str">
            <v>LIBTV201</v>
          </cell>
          <cell r="B2141" t="str">
            <v xml:space="preserve">  Assujetti</v>
          </cell>
          <cell r="C2141">
            <v>0</v>
          </cell>
          <cell r="D2141">
            <v>0</v>
          </cell>
        </row>
        <row r="2142">
          <cell r="A2142" t="str">
            <v>LIBTV202</v>
          </cell>
          <cell r="B2142" t="str">
            <v xml:space="preserve">  Exo.</v>
          </cell>
          <cell r="C2142">
            <v>0</v>
          </cell>
          <cell r="D2142">
            <v>0</v>
          </cell>
        </row>
        <row r="2143">
          <cell r="A2143" t="str">
            <v>LIGPROAB</v>
          </cell>
          <cell r="B2143" t="str">
            <v>Asc.: Autres rubriques MB</v>
          </cell>
          <cell r="C2143">
            <v>0</v>
          </cell>
          <cell r="D2143">
            <v>0</v>
          </cell>
        </row>
        <row r="2144">
          <cell r="A2144" t="str">
            <v>LIGPROAE</v>
          </cell>
          <cell r="B2144" t="str">
            <v>Asc.: Contrat Entr.</v>
          </cell>
          <cell r="C2144">
            <v>0</v>
          </cell>
          <cell r="D2144">
            <v>0</v>
          </cell>
        </row>
        <row r="2145">
          <cell r="A2145" t="str">
            <v>LIGPROAM</v>
          </cell>
          <cell r="B2145" t="str">
            <v>Asc.: Main d'oeuvre</v>
          </cell>
          <cell r="C2145">
            <v>0</v>
          </cell>
          <cell r="D2145">
            <v>0</v>
          </cell>
        </row>
        <row r="2146">
          <cell r="A2146" t="str">
            <v>LIGPROAO</v>
          </cell>
          <cell r="B2146" t="str">
            <v>Asc.: SAV</v>
          </cell>
          <cell r="C2146">
            <v>0</v>
          </cell>
          <cell r="D2146">
            <v>0</v>
          </cell>
        </row>
        <row r="2147">
          <cell r="A2147" t="str">
            <v>LIGPROAP</v>
          </cell>
          <cell r="B2147" t="str">
            <v>Asc.: Autres prestations</v>
          </cell>
          <cell r="C2147">
            <v>0</v>
          </cell>
          <cell r="D2147">
            <v>0</v>
          </cell>
        </row>
        <row r="2148">
          <cell r="A2148" t="str">
            <v>LIGPROAR</v>
          </cell>
          <cell r="B2148" t="str">
            <v>Asc.: Pièces de rechange</v>
          </cell>
          <cell r="C2148">
            <v>0</v>
          </cell>
          <cell r="D2148">
            <v>0</v>
          </cell>
        </row>
        <row r="2149">
          <cell r="A2149" t="str">
            <v>LIGPROAS</v>
          </cell>
          <cell r="B2149" t="str">
            <v>Asc.: Matériel</v>
          </cell>
          <cell r="C2149">
            <v>0</v>
          </cell>
          <cell r="D2149">
            <v>0</v>
          </cell>
        </row>
        <row r="2150">
          <cell r="A2150" t="str">
            <v>LIGPROAU</v>
          </cell>
          <cell r="B2150" t="str">
            <v>Tel. : PABX</v>
          </cell>
          <cell r="C2150">
            <v>0</v>
          </cell>
          <cell r="D2150">
            <v>0</v>
          </cell>
        </row>
        <row r="2151">
          <cell r="A2151" t="str">
            <v>LIGPROBB</v>
          </cell>
          <cell r="B2151" t="str">
            <v>Bur.: Autres rubriques MB</v>
          </cell>
          <cell r="C2151">
            <v>0</v>
          </cell>
          <cell r="D2151">
            <v>0</v>
          </cell>
        </row>
        <row r="2152">
          <cell r="A2152" t="str">
            <v>LIGPROBC</v>
          </cell>
          <cell r="B2152" t="str">
            <v>Bur.: Consommables</v>
          </cell>
          <cell r="C2152">
            <v>0</v>
          </cell>
          <cell r="D2152">
            <v>0</v>
          </cell>
        </row>
        <row r="2153">
          <cell r="A2153" t="str">
            <v>LIGPROBD</v>
          </cell>
          <cell r="B2153" t="str">
            <v>Bur.: Divers matériels</v>
          </cell>
          <cell r="C2153">
            <v>0</v>
          </cell>
          <cell r="D2153">
            <v>0</v>
          </cell>
        </row>
        <row r="2154">
          <cell r="A2154" t="str">
            <v>LIGPROBE</v>
          </cell>
          <cell r="B2154" t="str">
            <v>Bur.: Contrat Ent</v>
          </cell>
          <cell r="C2154">
            <v>0</v>
          </cell>
          <cell r="D2154">
            <v>0</v>
          </cell>
        </row>
        <row r="2155">
          <cell r="A2155" t="str">
            <v>LIGPROBF</v>
          </cell>
          <cell r="B2155" t="str">
            <v>Bur.: Formation</v>
          </cell>
          <cell r="C2155">
            <v>0</v>
          </cell>
          <cell r="D2155">
            <v>0</v>
          </cell>
        </row>
        <row r="2156">
          <cell r="A2156" t="str">
            <v>LIGPROBM</v>
          </cell>
          <cell r="B2156" t="str">
            <v>Bur.: Main d'oeuvre</v>
          </cell>
          <cell r="C2156">
            <v>0</v>
          </cell>
          <cell r="D2156">
            <v>0</v>
          </cell>
        </row>
        <row r="2157">
          <cell r="A2157" t="str">
            <v>LIGPROBO</v>
          </cell>
          <cell r="B2157" t="str">
            <v>Bur.: Option &amp; Accessoire</v>
          </cell>
          <cell r="C2157">
            <v>0</v>
          </cell>
          <cell r="D2157">
            <v>0</v>
          </cell>
        </row>
        <row r="2158">
          <cell r="A2158" t="str">
            <v>LIGPROBP</v>
          </cell>
          <cell r="B2158" t="str">
            <v>Bur.: MO Ingénieurie</v>
          </cell>
          <cell r="C2158">
            <v>0</v>
          </cell>
          <cell r="D2158">
            <v>0</v>
          </cell>
        </row>
        <row r="2159">
          <cell r="A2159" t="str">
            <v>LIGPROBR</v>
          </cell>
          <cell r="B2159" t="str">
            <v>Bur.: Pièces de rechange</v>
          </cell>
          <cell r="C2159">
            <v>0</v>
          </cell>
          <cell r="D2159">
            <v>0</v>
          </cell>
        </row>
        <row r="2160">
          <cell r="A2160" t="str">
            <v>LIGPROBU</v>
          </cell>
          <cell r="B2160" t="str">
            <v>Bur : Code stat.4Bxxxx</v>
          </cell>
          <cell r="C2160">
            <v>0</v>
          </cell>
          <cell r="D2160">
            <v>0</v>
          </cell>
        </row>
        <row r="2161">
          <cell r="A2161" t="str">
            <v>LIGPROCA</v>
          </cell>
          <cell r="B2161" t="str">
            <v>Bur.: Caisses</v>
          </cell>
          <cell r="C2161">
            <v>0</v>
          </cell>
          <cell r="D2161">
            <v>0</v>
          </cell>
        </row>
        <row r="2162">
          <cell r="A2162" t="str">
            <v>LIGPROCB</v>
          </cell>
          <cell r="B2162" t="str">
            <v>Clim.:Autres rubriques MB</v>
          </cell>
          <cell r="C2162">
            <v>0</v>
          </cell>
          <cell r="D2162">
            <v>0</v>
          </cell>
        </row>
        <row r="2163">
          <cell r="A2163" t="str">
            <v>LIGPROCC</v>
          </cell>
          <cell r="B2163" t="str">
            <v>Clim.: Consomables</v>
          </cell>
          <cell r="C2163">
            <v>0</v>
          </cell>
          <cell r="D2163">
            <v>0</v>
          </cell>
        </row>
        <row r="2164">
          <cell r="A2164" t="str">
            <v>LIGPROCD</v>
          </cell>
          <cell r="B2164" t="str">
            <v>Clim.: divers matériel</v>
          </cell>
          <cell r="C2164">
            <v>0</v>
          </cell>
          <cell r="D2164">
            <v>0</v>
          </cell>
        </row>
        <row r="2165">
          <cell r="A2165" t="str">
            <v>LIGPROCE</v>
          </cell>
          <cell r="B2165" t="str">
            <v>Clim.: Contrat Entr.</v>
          </cell>
          <cell r="C2165">
            <v>0</v>
          </cell>
          <cell r="D2165">
            <v>0</v>
          </cell>
        </row>
        <row r="2166">
          <cell r="A2166" t="str">
            <v>LIGPROCH</v>
          </cell>
          <cell r="B2166" t="str">
            <v>Contrats entretien EL-HAL</v>
          </cell>
          <cell r="C2166">
            <v>0</v>
          </cell>
          <cell r="D2166">
            <v>0</v>
          </cell>
        </row>
        <row r="2167">
          <cell r="A2167" t="str">
            <v>LIGPROCL</v>
          </cell>
          <cell r="B2167" t="str">
            <v>Clim.: Matériel</v>
          </cell>
          <cell r="C2167">
            <v>0</v>
          </cell>
          <cell r="D2167">
            <v>0</v>
          </cell>
        </row>
        <row r="2168">
          <cell r="A2168" t="str">
            <v>LIGPROCM</v>
          </cell>
          <cell r="B2168" t="str">
            <v>Clim.: Matériel</v>
          </cell>
          <cell r="C2168">
            <v>0</v>
          </cell>
          <cell r="D2168">
            <v>0</v>
          </cell>
        </row>
        <row r="2169">
          <cell r="A2169" t="str">
            <v>LIGPROCN</v>
          </cell>
          <cell r="B2169" t="str">
            <v>Consommables.</v>
          </cell>
          <cell r="C2169">
            <v>0</v>
          </cell>
          <cell r="D2169">
            <v>0</v>
          </cell>
        </row>
        <row r="2170">
          <cell r="A2170" t="str">
            <v>LIGPROCO</v>
          </cell>
          <cell r="B2170" t="str">
            <v>Clim.: SAV</v>
          </cell>
          <cell r="C2170">
            <v>0</v>
          </cell>
          <cell r="D2170">
            <v>0</v>
          </cell>
        </row>
        <row r="2171">
          <cell r="A2171" t="str">
            <v>LIGPROCP</v>
          </cell>
          <cell r="B2171" t="str">
            <v>Clim.: Autres prestation</v>
          </cell>
          <cell r="C2171">
            <v>0</v>
          </cell>
          <cell r="D2171">
            <v>0</v>
          </cell>
        </row>
        <row r="2172">
          <cell r="A2172" t="str">
            <v>LIGPROCR</v>
          </cell>
          <cell r="B2172" t="str">
            <v>Clim.: Pièces de rechange</v>
          </cell>
          <cell r="C2172">
            <v>0</v>
          </cell>
          <cell r="D2172">
            <v>0</v>
          </cell>
        </row>
        <row r="2173">
          <cell r="A2173" t="str">
            <v>LIGPROCT</v>
          </cell>
          <cell r="B2173" t="str">
            <v>Contrats entretien LT TEL</v>
          </cell>
          <cell r="C2173">
            <v>0</v>
          </cell>
          <cell r="D2173">
            <v>0</v>
          </cell>
        </row>
        <row r="2174">
          <cell r="A2174" t="str">
            <v>LIGPROC1</v>
          </cell>
          <cell r="B2174" t="str">
            <v>Clim.: Main d'oeuvre</v>
          </cell>
          <cell r="C2174">
            <v>0</v>
          </cell>
          <cell r="D2174">
            <v>0</v>
          </cell>
        </row>
        <row r="2175">
          <cell r="A2175" t="str">
            <v>LIGPRODI</v>
          </cell>
          <cell r="B2175" t="str">
            <v>Frais financiers PR</v>
          </cell>
          <cell r="C2175">
            <v>0</v>
          </cell>
          <cell r="D2175">
            <v>0</v>
          </cell>
        </row>
        <row r="2176">
          <cell r="A2176" t="str">
            <v>LIGPRODL</v>
          </cell>
          <cell r="B2176" t="str">
            <v>Delarue</v>
          </cell>
          <cell r="C2176">
            <v>0</v>
          </cell>
          <cell r="D2176">
            <v>0</v>
          </cell>
        </row>
        <row r="2177">
          <cell r="A2177" t="str">
            <v>LIGPRODN</v>
          </cell>
          <cell r="B2177" t="str">
            <v>Frais financiers VN</v>
          </cell>
          <cell r="C2177">
            <v>0</v>
          </cell>
          <cell r="D2177">
            <v>0</v>
          </cell>
        </row>
        <row r="2178">
          <cell r="A2178" t="str">
            <v>LIGPRODO</v>
          </cell>
          <cell r="B2178" t="str">
            <v>Frais financiers VO</v>
          </cell>
          <cell r="C2178">
            <v>0</v>
          </cell>
          <cell r="D2178">
            <v>0</v>
          </cell>
        </row>
        <row r="2179">
          <cell r="A2179" t="str">
            <v>LIGPRODU</v>
          </cell>
          <cell r="B2179" t="str">
            <v>Bur.: Duplicateurs</v>
          </cell>
          <cell r="C2179">
            <v>0</v>
          </cell>
          <cell r="D2179">
            <v>0</v>
          </cell>
        </row>
        <row r="2180">
          <cell r="A2180" t="str">
            <v>LIGPROD4</v>
          </cell>
          <cell r="B2180" t="str">
            <v>Divers CT / Produits.</v>
          </cell>
          <cell r="C2180">
            <v>0</v>
          </cell>
          <cell r="D2180">
            <v>0</v>
          </cell>
        </row>
        <row r="2181">
          <cell r="A2181" t="str">
            <v>LIGPROEM</v>
          </cell>
          <cell r="B2181" t="str">
            <v>Electro menager</v>
          </cell>
          <cell r="C2181">
            <v>0</v>
          </cell>
          <cell r="D2181">
            <v>0</v>
          </cell>
        </row>
        <row r="2182">
          <cell r="A2182" t="str">
            <v>LIGPROEN</v>
          </cell>
          <cell r="B2182" t="str">
            <v>Engins</v>
          </cell>
          <cell r="C2182">
            <v>0</v>
          </cell>
          <cell r="D2182">
            <v>0</v>
          </cell>
        </row>
        <row r="2183">
          <cell r="A2183" t="str">
            <v>LIGPROFX</v>
          </cell>
          <cell r="B2183" t="str">
            <v>Bur.: Fax</v>
          </cell>
          <cell r="C2183">
            <v>0</v>
          </cell>
          <cell r="D2183">
            <v>0</v>
          </cell>
        </row>
        <row r="2184">
          <cell r="A2184" t="str">
            <v>LIGPROIB</v>
          </cell>
          <cell r="B2184" t="str">
            <v>Info.:Autres rubriques MB</v>
          </cell>
          <cell r="C2184">
            <v>0</v>
          </cell>
          <cell r="D2184">
            <v>0</v>
          </cell>
        </row>
        <row r="2185">
          <cell r="A2185" t="str">
            <v>LIGPROID</v>
          </cell>
          <cell r="B2185" t="str">
            <v>Info.: Matériel</v>
          </cell>
          <cell r="C2185">
            <v>0</v>
          </cell>
          <cell r="D2185">
            <v>0</v>
          </cell>
        </row>
        <row r="2186">
          <cell r="A2186" t="str">
            <v>LIGPROIE</v>
          </cell>
          <cell r="B2186" t="str">
            <v>Info.: Contrat entretien</v>
          </cell>
          <cell r="C2186">
            <v>0</v>
          </cell>
          <cell r="D2186">
            <v>0</v>
          </cell>
        </row>
        <row r="2187">
          <cell r="A2187" t="str">
            <v>LIGPROIF</v>
          </cell>
          <cell r="B2187" t="str">
            <v>Info.: Formation</v>
          </cell>
          <cell r="C2187">
            <v>0</v>
          </cell>
          <cell r="D2187">
            <v>0</v>
          </cell>
        </row>
        <row r="2188">
          <cell r="A2188" t="str">
            <v>LIGPROIM</v>
          </cell>
          <cell r="B2188" t="str">
            <v>Info.: Main d'oeuvre</v>
          </cell>
          <cell r="C2188">
            <v>0</v>
          </cell>
          <cell r="D2188">
            <v>0</v>
          </cell>
        </row>
        <row r="2189">
          <cell r="A2189" t="str">
            <v>LIGPROIP</v>
          </cell>
          <cell r="B2189" t="str">
            <v>Info.: Autres prestations</v>
          </cell>
          <cell r="C2189">
            <v>0</v>
          </cell>
          <cell r="D2189">
            <v>0</v>
          </cell>
        </row>
        <row r="2190">
          <cell r="A2190" t="str">
            <v>LIGPROIR</v>
          </cell>
          <cell r="B2190" t="str">
            <v>Info.: Pièces de rechange</v>
          </cell>
          <cell r="C2190">
            <v>0</v>
          </cell>
          <cell r="D2190">
            <v>0</v>
          </cell>
        </row>
        <row r="2191">
          <cell r="A2191" t="str">
            <v>LIGPROLO</v>
          </cell>
          <cell r="B2191" t="str">
            <v>Info.: Logiciels</v>
          </cell>
          <cell r="C2191">
            <v>0</v>
          </cell>
          <cell r="D2191">
            <v>0</v>
          </cell>
        </row>
        <row r="2192">
          <cell r="A2192" t="str">
            <v>LIGPROLS</v>
          </cell>
          <cell r="B2192" t="str">
            <v>Info.: Logiciel Exploit.</v>
          </cell>
          <cell r="C2192">
            <v>0</v>
          </cell>
          <cell r="D2192">
            <v>0</v>
          </cell>
        </row>
        <row r="2193">
          <cell r="A2193" t="str">
            <v>LIGPROMI</v>
          </cell>
          <cell r="B2193" t="str">
            <v>Bur.: Imprimantes</v>
          </cell>
          <cell r="C2193">
            <v>0</v>
          </cell>
          <cell r="D2193">
            <v>0</v>
          </cell>
        </row>
        <row r="2194">
          <cell r="A2194" t="str">
            <v>LIGPROMP</v>
          </cell>
          <cell r="B2194" t="str">
            <v>Bur.: Unité centrale</v>
          </cell>
          <cell r="C2194">
            <v>0</v>
          </cell>
          <cell r="D2194">
            <v>0</v>
          </cell>
        </row>
        <row r="2195">
          <cell r="A2195" t="str">
            <v>LIGPROON</v>
          </cell>
          <cell r="B2195" t="str">
            <v>Clim.: Onduleurs</v>
          </cell>
          <cell r="C2195">
            <v>0</v>
          </cell>
          <cell r="D2195">
            <v>0</v>
          </cell>
        </row>
        <row r="2196">
          <cell r="A2196" t="str">
            <v>LIGPROPE</v>
          </cell>
          <cell r="B2196" t="str">
            <v>Engins PR</v>
          </cell>
          <cell r="C2196">
            <v>0</v>
          </cell>
          <cell r="D2196">
            <v>0</v>
          </cell>
        </row>
        <row r="2197">
          <cell r="A2197" t="str">
            <v>LIGPROPH</v>
          </cell>
          <cell r="B2197" t="str">
            <v>Bur.: Photocopieurs</v>
          </cell>
          <cell r="C2197">
            <v>0</v>
          </cell>
          <cell r="D2197">
            <v>0</v>
          </cell>
        </row>
        <row r="2198">
          <cell r="A2198" t="str">
            <v>LIGPROPN</v>
          </cell>
          <cell r="B2198" t="str">
            <v>Pneumatiques</v>
          </cell>
          <cell r="C2198">
            <v>0</v>
          </cell>
          <cell r="D2198">
            <v>0</v>
          </cell>
        </row>
        <row r="2199">
          <cell r="A2199" t="str">
            <v>LIGPROPO</v>
          </cell>
          <cell r="B2199" t="str">
            <v>Protection</v>
          </cell>
          <cell r="C2199">
            <v>0</v>
          </cell>
          <cell r="D2199">
            <v>0</v>
          </cell>
        </row>
        <row r="2200">
          <cell r="A2200" t="str">
            <v>LIGPROPR</v>
          </cell>
          <cell r="B2200" t="str">
            <v>Auto PR</v>
          </cell>
          <cell r="C2200">
            <v>0</v>
          </cell>
          <cell r="D2200">
            <v>0</v>
          </cell>
        </row>
        <row r="2201">
          <cell r="A2201" t="str">
            <v>LIGPROPS</v>
          </cell>
          <cell r="B2201" t="str">
            <v>Prestations de services</v>
          </cell>
          <cell r="C2201">
            <v>0</v>
          </cell>
          <cell r="D2201">
            <v>0</v>
          </cell>
        </row>
        <row r="2202">
          <cell r="A2202" t="str">
            <v>LIGPRORA</v>
          </cell>
          <cell r="B2202" t="str">
            <v>Radio telecom</v>
          </cell>
          <cell r="C2202">
            <v>0</v>
          </cell>
          <cell r="D2202">
            <v>0</v>
          </cell>
        </row>
        <row r="2203">
          <cell r="A2203" t="str">
            <v>LIGPRORE</v>
          </cell>
          <cell r="B2203" t="str">
            <v>Radio : Contrat Entr.</v>
          </cell>
          <cell r="C2203">
            <v>0</v>
          </cell>
          <cell r="D2203">
            <v>0</v>
          </cell>
        </row>
        <row r="2204">
          <cell r="A2204" t="str">
            <v>LIGPRORM</v>
          </cell>
          <cell r="B2204" t="str">
            <v>Radio : Matériel</v>
          </cell>
          <cell r="C2204">
            <v>0</v>
          </cell>
          <cell r="D2204">
            <v>0</v>
          </cell>
        </row>
        <row r="2205">
          <cell r="A2205" t="str">
            <v>LIGPRORO</v>
          </cell>
          <cell r="B2205" t="str">
            <v>Radio : SAV</v>
          </cell>
          <cell r="C2205">
            <v>0</v>
          </cell>
          <cell r="D2205">
            <v>0</v>
          </cell>
        </row>
        <row r="2206">
          <cell r="A2206" t="str">
            <v>LIGPRORP</v>
          </cell>
          <cell r="B2206" t="str">
            <v>Radio : Pièces</v>
          </cell>
          <cell r="C2206">
            <v>0</v>
          </cell>
          <cell r="D2206">
            <v>0</v>
          </cell>
        </row>
        <row r="2207">
          <cell r="A2207" t="str">
            <v>LIGPRORZ</v>
          </cell>
          <cell r="B2207" t="str">
            <v>Data.: Equipements</v>
          </cell>
          <cell r="C2207">
            <v>0</v>
          </cell>
          <cell r="D2207">
            <v>0</v>
          </cell>
        </row>
        <row r="2208">
          <cell r="A2208" t="str">
            <v>LIGPROST</v>
          </cell>
          <cell r="B2208" t="str">
            <v>Sous-traitance        NEW</v>
          </cell>
          <cell r="C2208">
            <v>0</v>
          </cell>
          <cell r="D2208">
            <v>0</v>
          </cell>
        </row>
        <row r="2209">
          <cell r="A2209" t="str">
            <v>LIGPROTB</v>
          </cell>
          <cell r="B2209" t="str">
            <v>Tél.: Autres rubriques MB</v>
          </cell>
          <cell r="C2209">
            <v>0</v>
          </cell>
          <cell r="D2209">
            <v>0</v>
          </cell>
        </row>
        <row r="2210">
          <cell r="A2210" t="str">
            <v>LIGPROTD</v>
          </cell>
          <cell r="B2210" t="str">
            <v>Tél.: Matériel divers</v>
          </cell>
          <cell r="C2210">
            <v>0</v>
          </cell>
          <cell r="D2210">
            <v>0</v>
          </cell>
        </row>
        <row r="2211">
          <cell r="A2211" t="str">
            <v>LIGPROTE</v>
          </cell>
          <cell r="B2211" t="str">
            <v>Tél.: Contrat Entr.</v>
          </cell>
          <cell r="C2211">
            <v>0</v>
          </cell>
          <cell r="D2211">
            <v>0</v>
          </cell>
        </row>
        <row r="2212">
          <cell r="A2212" t="str">
            <v>LIGPROTF</v>
          </cell>
          <cell r="B2212" t="str">
            <v>Tél.: Formations</v>
          </cell>
          <cell r="C2212">
            <v>0</v>
          </cell>
          <cell r="D2212">
            <v>0</v>
          </cell>
        </row>
        <row r="2213">
          <cell r="A2213" t="str">
            <v>LIGPROTM</v>
          </cell>
          <cell r="B2213" t="str">
            <v>Tél.: Main d'oeuvre</v>
          </cell>
          <cell r="C2213">
            <v>0</v>
          </cell>
          <cell r="D2213">
            <v>0</v>
          </cell>
        </row>
        <row r="2214">
          <cell r="A2214" t="str">
            <v>LIGPROTO</v>
          </cell>
          <cell r="B2214" t="str">
            <v>Tél.: SAV</v>
          </cell>
          <cell r="C2214">
            <v>0</v>
          </cell>
          <cell r="D2214">
            <v>0</v>
          </cell>
        </row>
        <row r="2215">
          <cell r="A2215" t="str">
            <v>LIGPROTP</v>
          </cell>
          <cell r="B2215" t="str">
            <v>Tél.: Autres prestations</v>
          </cell>
          <cell r="C2215">
            <v>0</v>
          </cell>
          <cell r="D2215">
            <v>0</v>
          </cell>
        </row>
        <row r="2216">
          <cell r="A2216" t="str">
            <v>LIGPROTR</v>
          </cell>
          <cell r="B2216" t="str">
            <v>Tél.: Pièces de rechange</v>
          </cell>
          <cell r="C2216">
            <v>0</v>
          </cell>
          <cell r="D2216">
            <v>0</v>
          </cell>
        </row>
        <row r="2217">
          <cell r="A2217" t="str">
            <v>LIGPROTV</v>
          </cell>
          <cell r="B2217" t="str">
            <v>TV vidéo son</v>
          </cell>
          <cell r="C2217">
            <v>0</v>
          </cell>
          <cell r="D2217">
            <v>0</v>
          </cell>
        </row>
        <row r="2218">
          <cell r="A2218" t="str">
            <v>LIGPROVN</v>
          </cell>
          <cell r="B2218" t="str">
            <v>VN</v>
          </cell>
          <cell r="C2218">
            <v>0</v>
          </cell>
          <cell r="D2218">
            <v>0</v>
          </cell>
        </row>
        <row r="2219">
          <cell r="A2219" t="str">
            <v>LIGPROVO</v>
          </cell>
          <cell r="B2219" t="str">
            <v>Véhicules d'occasion</v>
          </cell>
          <cell r="C2219">
            <v>0</v>
          </cell>
          <cell r="D2219">
            <v>0</v>
          </cell>
        </row>
        <row r="2220">
          <cell r="A2220" t="str">
            <v>LIGPRO99</v>
          </cell>
          <cell r="B2220" t="str">
            <v>Suivi d'affaire</v>
          </cell>
          <cell r="C2220">
            <v>0</v>
          </cell>
          <cell r="D2220">
            <v>0</v>
          </cell>
        </row>
        <row r="2221">
          <cell r="A2221" t="str">
            <v>LITRECL1</v>
          </cell>
          <cell r="B2221" t="str">
            <v>Manquants/arrivage</v>
          </cell>
          <cell r="C2221">
            <v>0</v>
          </cell>
          <cell r="D2221">
            <v>0</v>
          </cell>
        </row>
        <row r="2222">
          <cell r="A2222" t="str">
            <v>LITRECL2</v>
          </cell>
          <cell r="B2222" t="str">
            <v>Casse à la livraison</v>
          </cell>
          <cell r="C2222">
            <v>0</v>
          </cell>
          <cell r="D2222">
            <v>0</v>
          </cell>
        </row>
        <row r="2223">
          <cell r="A2223" t="str">
            <v>LPAYSAFS</v>
          </cell>
          <cell r="B2223" t="str">
            <v xml:space="preserve">  AFRIQUE DU SUD</v>
          </cell>
          <cell r="C2223">
            <v>0</v>
          </cell>
          <cell r="D2223">
            <v>0</v>
          </cell>
        </row>
        <row r="2224">
          <cell r="A2224" t="str">
            <v>LPAYSCAM</v>
          </cell>
          <cell r="B2224" t="str">
            <v xml:space="preserve">  Cameroun</v>
          </cell>
          <cell r="C2224">
            <v>0</v>
          </cell>
          <cell r="D2224">
            <v>0</v>
          </cell>
        </row>
        <row r="2225">
          <cell r="A2225" t="str">
            <v>LPAYSCEE</v>
          </cell>
          <cell r="B2225" t="str">
            <v xml:space="preserve">  Europe</v>
          </cell>
          <cell r="C2225">
            <v>0</v>
          </cell>
          <cell r="D2225">
            <v>0</v>
          </cell>
        </row>
        <row r="2226">
          <cell r="A2226" t="str">
            <v>LPAYSCHI</v>
          </cell>
          <cell r="B2226" t="str">
            <v xml:space="preserve">  CHINE</v>
          </cell>
          <cell r="C2226">
            <v>0</v>
          </cell>
          <cell r="D2226">
            <v>0</v>
          </cell>
        </row>
        <row r="2227">
          <cell r="A2227" t="str">
            <v>LPAYSFRA</v>
          </cell>
          <cell r="B2227" t="str">
            <v xml:space="preserve">  France</v>
          </cell>
          <cell r="C2227">
            <v>0</v>
          </cell>
          <cell r="D2227">
            <v>0</v>
          </cell>
        </row>
        <row r="2228">
          <cell r="A2228" t="str">
            <v>LPAYSGAB</v>
          </cell>
          <cell r="B2228" t="str">
            <v xml:space="preserve">  Gabon</v>
          </cell>
          <cell r="C2228">
            <v>0</v>
          </cell>
          <cell r="D2228">
            <v>0</v>
          </cell>
        </row>
        <row r="2229">
          <cell r="A2229" t="str">
            <v>LPAYSIND</v>
          </cell>
          <cell r="B2229" t="str">
            <v xml:space="preserve">  Inde</v>
          </cell>
          <cell r="C2229">
            <v>0</v>
          </cell>
          <cell r="D2229">
            <v>0</v>
          </cell>
        </row>
        <row r="2230">
          <cell r="A2230" t="str">
            <v>LPAYSITA</v>
          </cell>
          <cell r="B2230" t="str">
            <v xml:space="preserve">  Italie</v>
          </cell>
          <cell r="C2230">
            <v>0</v>
          </cell>
          <cell r="D2230">
            <v>0</v>
          </cell>
        </row>
        <row r="2231">
          <cell r="A2231" t="str">
            <v>LPAYSJAP</v>
          </cell>
          <cell r="B2231" t="str">
            <v xml:space="preserve">  Japon</v>
          </cell>
          <cell r="C2231">
            <v>0</v>
          </cell>
          <cell r="D2231">
            <v>0</v>
          </cell>
        </row>
        <row r="2232">
          <cell r="A2232" t="str">
            <v>LPAYSKOR</v>
          </cell>
          <cell r="B2232" t="str">
            <v xml:space="preserve">  Korea</v>
          </cell>
          <cell r="C2232">
            <v>0</v>
          </cell>
          <cell r="D2232">
            <v>0</v>
          </cell>
        </row>
        <row r="2233">
          <cell r="A2233" t="str">
            <v>LPAYSR-U</v>
          </cell>
          <cell r="B2233" t="str">
            <v xml:space="preserve">  Royaume Uni</v>
          </cell>
          <cell r="C2233">
            <v>0</v>
          </cell>
          <cell r="D2233">
            <v>0</v>
          </cell>
        </row>
        <row r="2234">
          <cell r="A2234" t="str">
            <v>LPAYSRCI</v>
          </cell>
          <cell r="B2234" t="str">
            <v xml:space="preserve">  Côte d'Ivoire</v>
          </cell>
          <cell r="C2234">
            <v>0</v>
          </cell>
          <cell r="D2234">
            <v>0</v>
          </cell>
        </row>
        <row r="2235">
          <cell r="A2235" t="str">
            <v>LPAYSUSA</v>
          </cell>
          <cell r="B2235" t="str">
            <v xml:space="preserve">  U.S.A</v>
          </cell>
          <cell r="C2235">
            <v>0</v>
          </cell>
          <cell r="D2235">
            <v>0</v>
          </cell>
        </row>
        <row r="2236">
          <cell r="A2236" t="str">
            <v>MAJSTOCK</v>
          </cell>
          <cell r="B2236" t="str">
            <v xml:space="preserve">  20021201</v>
          </cell>
          <cell r="C2236">
            <v>0</v>
          </cell>
          <cell r="D2236">
            <v>0</v>
          </cell>
        </row>
        <row r="2237">
          <cell r="A2237" t="str">
            <v>MDTRAAIR</v>
          </cell>
          <cell r="B2237" t="str">
            <v>Transport AIR                     A</v>
          </cell>
          <cell r="C2237">
            <v>0</v>
          </cell>
          <cell r="D2237">
            <v>0</v>
          </cell>
        </row>
        <row r="2238">
          <cell r="A2238" t="str">
            <v>MDTRAEXP</v>
          </cell>
          <cell r="B2238" t="str">
            <v>Transport EXPRESS                 E C</v>
          </cell>
          <cell r="C2238">
            <v>0</v>
          </cell>
          <cell r="D2238">
            <v>0</v>
          </cell>
        </row>
        <row r="2239">
          <cell r="A2239" t="str">
            <v>MDTRALOC</v>
          </cell>
          <cell r="B2239" t="str">
            <v>Transport LOCAUX                  L</v>
          </cell>
          <cell r="C2239">
            <v>0</v>
          </cell>
          <cell r="D2239">
            <v>0</v>
          </cell>
        </row>
        <row r="2240">
          <cell r="A2240" t="str">
            <v>MDTRAMER</v>
          </cell>
          <cell r="B2240" t="str">
            <v>Transport MER                     M S</v>
          </cell>
          <cell r="C2240">
            <v>0</v>
          </cell>
          <cell r="D2240">
            <v>0</v>
          </cell>
        </row>
        <row r="2241">
          <cell r="A2241" t="str">
            <v>MODEXDIV</v>
          </cell>
          <cell r="B2241" t="str">
            <v>Divers                   E</v>
          </cell>
          <cell r="C2241">
            <v>0</v>
          </cell>
          <cell r="D2241">
            <v>0</v>
          </cell>
        </row>
        <row r="2242">
          <cell r="A2242" t="str">
            <v>MODEXENL</v>
          </cell>
          <cell r="B2242" t="str">
            <v>Enlèvement Client        I</v>
          </cell>
          <cell r="C2242">
            <v>0</v>
          </cell>
          <cell r="D2242">
            <v>0</v>
          </cell>
        </row>
        <row r="2243">
          <cell r="A2243" t="str">
            <v>MODEXEXP</v>
          </cell>
          <cell r="B2243" t="str">
            <v>Sce Express (prestataire)E     NN</v>
          </cell>
          <cell r="C2243">
            <v>0</v>
          </cell>
          <cell r="D2243">
            <v>0</v>
          </cell>
        </row>
        <row r="2244">
          <cell r="A2244" t="str">
            <v>MODEXINT</v>
          </cell>
          <cell r="B2244" t="str">
            <v>Interne                  I</v>
          </cell>
          <cell r="C2244">
            <v>0</v>
          </cell>
          <cell r="D2244">
            <v>0</v>
          </cell>
        </row>
        <row r="2245">
          <cell r="A2245" t="str">
            <v>MODRECA</v>
          </cell>
          <cell r="B2245" t="str">
            <v>Air</v>
          </cell>
          <cell r="C2245">
            <v>0</v>
          </cell>
          <cell r="D2245">
            <v>0</v>
          </cell>
        </row>
        <row r="2246">
          <cell r="A2246" t="str">
            <v>MODRECE</v>
          </cell>
          <cell r="B2246" t="str">
            <v>Express</v>
          </cell>
          <cell r="C2246">
            <v>0</v>
          </cell>
          <cell r="D2246">
            <v>0</v>
          </cell>
        </row>
        <row r="2247">
          <cell r="A2247" t="str">
            <v>MODRECL</v>
          </cell>
          <cell r="B2247" t="str">
            <v>Local-ASP</v>
          </cell>
          <cell r="C2247">
            <v>0</v>
          </cell>
          <cell r="D2247">
            <v>0</v>
          </cell>
        </row>
        <row r="2248">
          <cell r="A2248" t="str">
            <v>MODRECM</v>
          </cell>
          <cell r="B2248" t="str">
            <v>Mer</v>
          </cell>
          <cell r="C2248">
            <v>0</v>
          </cell>
          <cell r="D2248">
            <v>0</v>
          </cell>
        </row>
        <row r="2249">
          <cell r="A2249" t="str">
            <v>MODRECS</v>
          </cell>
          <cell r="B2249" t="str">
            <v>Sea</v>
          </cell>
          <cell r="C2249">
            <v>0</v>
          </cell>
          <cell r="D2249">
            <v>0</v>
          </cell>
        </row>
        <row r="2250">
          <cell r="A2250" t="str">
            <v>MOTECAVO</v>
          </cell>
          <cell r="B2250" t="str">
            <v>AVOIR SUR ECHEANCE</v>
          </cell>
          <cell r="C2250">
            <v>0</v>
          </cell>
          <cell r="D2250">
            <v>0</v>
          </cell>
        </row>
        <row r="2251">
          <cell r="A2251" t="str">
            <v>MOTECERR</v>
          </cell>
          <cell r="B2251" t="str">
            <v>ERREUR SUR ECHEANCE</v>
          </cell>
          <cell r="C2251">
            <v>0</v>
          </cell>
          <cell r="D2251">
            <v>0</v>
          </cell>
        </row>
        <row r="2252">
          <cell r="A2252" t="str">
            <v>MOTECRLK</v>
          </cell>
          <cell r="B2252" t="str">
            <v>FACTURE RELIQUAT COPIE</v>
          </cell>
          <cell r="C2252">
            <v>0</v>
          </cell>
          <cell r="D2252">
            <v>0</v>
          </cell>
        </row>
        <row r="2253">
          <cell r="A2253" t="str">
            <v>MOTIFcDE</v>
          </cell>
          <cell r="B2253" t="str">
            <v>Dépassement d'encours    NN</v>
          </cell>
          <cell r="C2253">
            <v>0</v>
          </cell>
          <cell r="D2253">
            <v>0</v>
          </cell>
        </row>
        <row r="2254">
          <cell r="A2254" t="str">
            <v>MOTIFcDI</v>
          </cell>
          <cell r="B2254" t="str">
            <v>Client divers            NN</v>
          </cell>
          <cell r="C2254">
            <v>0</v>
          </cell>
          <cell r="D2254">
            <v>0</v>
          </cell>
        </row>
        <row r="2255">
          <cell r="A2255" t="str">
            <v>MOTIFcPP</v>
          </cell>
          <cell r="B2255" t="str">
            <v>Prospect                 NN</v>
          </cell>
          <cell r="C2255">
            <v>0</v>
          </cell>
          <cell r="D2255">
            <v>0</v>
          </cell>
        </row>
        <row r="2256">
          <cell r="A2256" t="str">
            <v>MOTIFcRP</v>
          </cell>
          <cell r="B2256" t="str">
            <v>Client rappellera        NN</v>
          </cell>
          <cell r="C2256">
            <v>0</v>
          </cell>
          <cell r="D2256">
            <v>0</v>
          </cell>
        </row>
        <row r="2257">
          <cell r="A2257" t="str">
            <v>MOTIFcSL</v>
          </cell>
          <cell r="B2257" t="str">
            <v>Suspension de livraison  NN</v>
          </cell>
          <cell r="C2257">
            <v>0</v>
          </cell>
          <cell r="D2257">
            <v>0</v>
          </cell>
        </row>
        <row r="2258">
          <cell r="A2258" t="str">
            <v>MOTIFFEC</v>
          </cell>
          <cell r="B2258" t="str">
            <v>Erreur Référence/Client</v>
          </cell>
          <cell r="C2258">
            <v>0</v>
          </cell>
          <cell r="D2258">
            <v>0</v>
          </cell>
        </row>
        <row r="2259">
          <cell r="A2259" t="str">
            <v>MOTIFFEN</v>
          </cell>
          <cell r="B2259" t="str">
            <v>Erreur Référence/CFAO</v>
          </cell>
          <cell r="C2259">
            <v>0</v>
          </cell>
          <cell r="D2259">
            <v>0</v>
          </cell>
        </row>
        <row r="2260">
          <cell r="A2260" t="str">
            <v>MOTIFFGC</v>
          </cell>
          <cell r="B2260" t="str">
            <v>Geste Commercial</v>
          </cell>
          <cell r="C2260">
            <v>0</v>
          </cell>
          <cell r="D2260">
            <v>0</v>
          </cell>
        </row>
        <row r="2261">
          <cell r="A2261" t="str">
            <v>MOTIFFND</v>
          </cell>
          <cell r="B2261" t="str">
            <v>Non disponible/Stock</v>
          </cell>
          <cell r="C2261">
            <v>0</v>
          </cell>
          <cell r="D2261">
            <v>0</v>
          </cell>
        </row>
        <row r="2262">
          <cell r="A2262" t="str">
            <v>MOTIFFPP</v>
          </cell>
          <cell r="B2262" t="str">
            <v>Produit Périmé</v>
          </cell>
          <cell r="C2262">
            <v>0</v>
          </cell>
          <cell r="D2262">
            <v>0</v>
          </cell>
        </row>
        <row r="2263">
          <cell r="A2263" t="str">
            <v>MOTIFFRT</v>
          </cell>
          <cell r="B2263" t="str">
            <v>Retour</v>
          </cell>
          <cell r="C2263">
            <v>0</v>
          </cell>
          <cell r="D2263">
            <v>0</v>
          </cell>
        </row>
        <row r="2264">
          <cell r="A2264" t="str">
            <v>MVTDER</v>
          </cell>
          <cell r="B2264" t="str">
            <v>000000000</v>
          </cell>
          <cell r="C2264">
            <v>0</v>
          </cell>
          <cell r="D2264">
            <v>0</v>
          </cell>
        </row>
        <row r="2265">
          <cell r="A2265" t="str">
            <v>MVTFOR</v>
          </cell>
          <cell r="B2265" t="str">
            <v>002283449</v>
          </cell>
          <cell r="C2265">
            <v>0</v>
          </cell>
          <cell r="D2265">
            <v>0</v>
          </cell>
        </row>
        <row r="2266">
          <cell r="A2266" t="str">
            <v>NFICTIF</v>
          </cell>
          <cell r="B2266" t="str">
            <v xml:space="preserve"> 8001145</v>
          </cell>
          <cell r="C2266">
            <v>0</v>
          </cell>
          <cell r="D2266">
            <v>0</v>
          </cell>
        </row>
        <row r="2267">
          <cell r="A2267" t="str">
            <v>NIVFOUAI</v>
          </cell>
          <cell r="B2267" t="str">
            <v>Annulation d'I.L.             NNNN        N        NN                                      *</v>
          </cell>
          <cell r="C2267">
            <v>0</v>
          </cell>
          <cell r="D2267">
            <v>0</v>
          </cell>
        </row>
        <row r="2268">
          <cell r="A2268" t="str">
            <v>NIVFOUDA</v>
          </cell>
          <cell r="B2268" t="str">
            <v>Dépannage alerte              OOOO        N        NO                                      *</v>
          </cell>
          <cell r="C2268">
            <v>0</v>
          </cell>
          <cell r="D2268">
            <v>0</v>
          </cell>
        </row>
        <row r="2269">
          <cell r="A2269" t="str">
            <v>NIVFOUDP</v>
          </cell>
          <cell r="B2269" t="str">
            <v>Dépannage                     OOOO        N        NO                                      *</v>
          </cell>
          <cell r="C2269">
            <v>0</v>
          </cell>
          <cell r="D2269">
            <v>0</v>
          </cell>
        </row>
        <row r="2270">
          <cell r="A2270" t="str">
            <v>NIVFOUDS</v>
          </cell>
          <cell r="B2270" t="str">
            <v>Dépannage SAV                 OOOO        N        NO                                      *</v>
          </cell>
          <cell r="C2270">
            <v>0</v>
          </cell>
          <cell r="D2270">
            <v>0</v>
          </cell>
        </row>
        <row r="2271">
          <cell r="A2271" t="str">
            <v>NIVFOUDU</v>
          </cell>
          <cell r="B2271" t="str">
            <v>Direct usine                  NNNN        N        NN                                      *</v>
          </cell>
          <cell r="C2271">
            <v>0</v>
          </cell>
          <cell r="D2271">
            <v>0</v>
          </cell>
        </row>
        <row r="2272">
          <cell r="A2272" t="str">
            <v>NIVFOUIA</v>
          </cell>
          <cell r="B2272" t="str">
            <v>Transfert VN                  NNNN        N        NN                                      *</v>
          </cell>
          <cell r="C2272">
            <v>0</v>
          </cell>
          <cell r="D2272">
            <v>0</v>
          </cell>
        </row>
        <row r="2273">
          <cell r="A2273" t="str">
            <v>NIVFOUPA</v>
          </cell>
          <cell r="B2273" t="str">
            <v>Commande panier               OOOO        N        NO                                      *</v>
          </cell>
          <cell r="C2273">
            <v>0</v>
          </cell>
          <cell r="D2273">
            <v>0</v>
          </cell>
        </row>
        <row r="2274">
          <cell r="A2274" t="str">
            <v>NIVFOUST</v>
          </cell>
          <cell r="B2274" t="str">
            <v>Réappro stock                 OOOO        N        ON                                      *</v>
          </cell>
          <cell r="C2274">
            <v>0</v>
          </cell>
          <cell r="D2274">
            <v>0</v>
          </cell>
        </row>
        <row r="2275">
          <cell r="A2275" t="str">
            <v>NIVFOUTF</v>
          </cell>
          <cell r="B2275" t="str">
            <v>Transfert inter-ville.        ONOO        N        NN                                      *</v>
          </cell>
          <cell r="C2275">
            <v>0</v>
          </cell>
          <cell r="D2275">
            <v>0</v>
          </cell>
        </row>
        <row r="2276">
          <cell r="A2276" t="str">
            <v>NIVSAIAC</v>
          </cell>
          <cell r="B2276" t="str">
            <v xml:space="preserve">  Avoir comptoir            A101001000011    011000010011010000000 100  0 000  00 000</v>
          </cell>
          <cell r="C2276">
            <v>0</v>
          </cell>
          <cell r="D2276">
            <v>0</v>
          </cell>
        </row>
        <row r="2277">
          <cell r="A2277" t="str">
            <v>NIVSAIAR</v>
          </cell>
          <cell r="B2277" t="str">
            <v xml:space="preserve">  Avoir Ajout de revient    A100000000011   001100001000101 000000 000  0 000  00 110</v>
          </cell>
          <cell r="C2277">
            <v>0</v>
          </cell>
          <cell r="D2277">
            <v>0</v>
          </cell>
        </row>
        <row r="2278">
          <cell r="A2278" t="str">
            <v>NIVSAIAV</v>
          </cell>
          <cell r="B2278" t="str">
            <v xml:space="preserve">  Avoir / atelier.          A101001000011   0011000010001011100000 100  0 000  10 000</v>
          </cell>
          <cell r="C2278">
            <v>0</v>
          </cell>
          <cell r="D2278">
            <v>0</v>
          </cell>
        </row>
        <row r="2279">
          <cell r="A2279" t="str">
            <v>NIVSAICC</v>
          </cell>
          <cell r="B2279" t="str">
            <v xml:space="preserve">  Commande client           F11 1111 111  1  1     11   1                           1</v>
          </cell>
          <cell r="C2279">
            <v>0</v>
          </cell>
          <cell r="D2279">
            <v>0</v>
          </cell>
        </row>
        <row r="2280">
          <cell r="A2280" t="str">
            <v>NIVSAIFA</v>
          </cell>
          <cell r="B2280" t="str">
            <v xml:space="preserve">  Facture Atelier           F100000001011   0011000010001010000000 100  0 000  10 001</v>
          </cell>
          <cell r="C2280">
            <v>0</v>
          </cell>
          <cell r="D2280">
            <v>0</v>
          </cell>
        </row>
        <row r="2281">
          <cell r="A2281" t="str">
            <v>NIVSAIFB</v>
          </cell>
          <cell r="B2281" t="str">
            <v xml:space="preserve">  Facturation Boutique      F100000001011   0001000010011011010000 000  0 0000 00 00100</v>
          </cell>
          <cell r="C2281">
            <v>0</v>
          </cell>
          <cell r="D2281">
            <v>0</v>
          </cell>
        </row>
        <row r="2282">
          <cell r="A2282" t="str">
            <v>NIVSAIFC</v>
          </cell>
          <cell r="B2282" t="str">
            <v xml:space="preserve">  Facture comptoir          F1000000010111  00010000100110100100000000  0 000  00 001</v>
          </cell>
          <cell r="C2282">
            <v>0</v>
          </cell>
          <cell r="D2282">
            <v>0</v>
          </cell>
        </row>
        <row r="2283">
          <cell r="A2283" t="str">
            <v>NIVSAIFR</v>
          </cell>
          <cell r="B2283" t="str">
            <v xml:space="preserve">  Facture de revient        F1     0 1011      1        1                         11</v>
          </cell>
          <cell r="C2283">
            <v>0</v>
          </cell>
          <cell r="D2283">
            <v>0</v>
          </cell>
        </row>
        <row r="2284">
          <cell r="A2284" t="str">
            <v>NIVSAIMA</v>
          </cell>
          <cell r="B2284" t="str">
            <v xml:space="preserve">  Ajout de revient.         F100000001011   001101001000101 000000 000  0 000  00 110</v>
          </cell>
          <cell r="C2284">
            <v>0</v>
          </cell>
          <cell r="D2284">
            <v>0</v>
          </cell>
        </row>
        <row r="2285">
          <cell r="A2285" t="str">
            <v>NIVSAIOF</v>
          </cell>
          <cell r="B2285" t="str">
            <v xml:space="preserve">  Offres des prix           F110001110000   0110001000001000001000 000  0 0000 00 000001</v>
          </cell>
          <cell r="C2285">
            <v>0</v>
          </cell>
          <cell r="D2285">
            <v>0</v>
          </cell>
        </row>
        <row r="2286">
          <cell r="A2286" t="str">
            <v>NIVSAIPF</v>
          </cell>
          <cell r="B2286" t="str">
            <v xml:space="preserve">  Proforma sans Stock       F100000000000   1010000010011000000000 010  0 000  00 000</v>
          </cell>
          <cell r="C2286">
            <v>0</v>
          </cell>
          <cell r="D2286">
            <v>0</v>
          </cell>
        </row>
        <row r="2287">
          <cell r="A2287" t="str">
            <v>NIVSAIPR</v>
          </cell>
          <cell r="B2287" t="str">
            <v xml:space="preserve">  Pret Matériel             F100011101110   0000000010011000000000 000  0 010  00</v>
          </cell>
          <cell r="C2287">
            <v>0</v>
          </cell>
          <cell r="D2287">
            <v>0</v>
          </cell>
        </row>
        <row r="2288">
          <cell r="A2288" t="str">
            <v>NIVSAIPS</v>
          </cell>
          <cell r="B2288" t="str">
            <v xml:space="preserve">  Proforma sur Stock        F100000000010   101000001001100 000000 010  0 0000 00 000</v>
          </cell>
          <cell r="C2288">
            <v>0</v>
          </cell>
          <cell r="D2288">
            <v>0</v>
          </cell>
        </row>
        <row r="2289">
          <cell r="A2289" t="str">
            <v>NOMENCL</v>
          </cell>
          <cell r="B2289" t="str">
            <v>000003</v>
          </cell>
          <cell r="C2289">
            <v>0</v>
          </cell>
          <cell r="D2289">
            <v>0</v>
          </cell>
        </row>
        <row r="2290">
          <cell r="A2290" t="str">
            <v>NOMFOBUC</v>
          </cell>
          <cell r="B2290" t="str">
            <v>BUreautique : PhotoCopieur.</v>
          </cell>
          <cell r="C2290">
            <v>0</v>
          </cell>
          <cell r="D2290">
            <v>0</v>
          </cell>
        </row>
        <row r="2291">
          <cell r="A2291" t="str">
            <v>NOMFOPGT</v>
          </cell>
          <cell r="B2291" t="str">
            <v>Forfait vidange 206</v>
          </cell>
          <cell r="C2291">
            <v>0</v>
          </cell>
          <cell r="D2291">
            <v>0</v>
          </cell>
        </row>
        <row r="2292">
          <cell r="A2292" t="str">
            <v>NUMERFOU</v>
          </cell>
          <cell r="B2292" t="str">
            <v>004712</v>
          </cell>
          <cell r="C2292">
            <v>0</v>
          </cell>
          <cell r="D2292">
            <v>0</v>
          </cell>
        </row>
        <row r="2293">
          <cell r="A2293" t="str">
            <v>NUMPROAA</v>
          </cell>
          <cell r="B2293" t="str">
            <v xml:space="preserve"> AA00008</v>
          </cell>
          <cell r="C2293">
            <v>0</v>
          </cell>
          <cell r="D2293">
            <v>0</v>
          </cell>
        </row>
        <row r="2294">
          <cell r="A2294" t="str">
            <v>NUMPROAF</v>
          </cell>
          <cell r="B2294" t="str">
            <v xml:space="preserve"> AF00004</v>
          </cell>
          <cell r="C2294">
            <v>0</v>
          </cell>
          <cell r="D2294">
            <v>0</v>
          </cell>
        </row>
        <row r="2295">
          <cell r="A2295" t="str">
            <v>NUMPROAL</v>
          </cell>
          <cell r="B2295" t="str">
            <v xml:space="preserve"> AL47120</v>
          </cell>
          <cell r="C2295">
            <v>0</v>
          </cell>
          <cell r="D2295">
            <v>0</v>
          </cell>
        </row>
        <row r="2296">
          <cell r="A2296" t="str">
            <v>NUMPROAP</v>
          </cell>
          <cell r="B2296" t="str">
            <v xml:space="preserve"> AP00016</v>
          </cell>
          <cell r="C2296">
            <v>0</v>
          </cell>
          <cell r="D2296">
            <v>0</v>
          </cell>
        </row>
        <row r="2297">
          <cell r="A2297" t="str">
            <v>NUMPROCM</v>
          </cell>
          <cell r="B2297" t="str">
            <v xml:space="preserve"> CM09807</v>
          </cell>
          <cell r="C2297">
            <v>0</v>
          </cell>
          <cell r="D2297">
            <v>0</v>
          </cell>
        </row>
        <row r="2298">
          <cell r="A2298" t="str">
            <v>NUMPROEL</v>
          </cell>
          <cell r="B2298" t="str">
            <v xml:space="preserve"> EL07948</v>
          </cell>
          <cell r="C2298">
            <v>0</v>
          </cell>
          <cell r="D2298">
            <v>0</v>
          </cell>
        </row>
        <row r="2299">
          <cell r="A2299" t="str">
            <v>NUMPROEP</v>
          </cell>
          <cell r="B2299" t="str">
            <v xml:space="preserve"> EP00051</v>
          </cell>
          <cell r="C2299">
            <v>0</v>
          </cell>
          <cell r="D2299">
            <v>0</v>
          </cell>
        </row>
        <row r="2300">
          <cell r="A2300" t="str">
            <v>NUMPROLL</v>
          </cell>
          <cell r="B2300" t="str">
            <v xml:space="preserve"> LL01459</v>
          </cell>
          <cell r="C2300">
            <v>0</v>
          </cell>
          <cell r="D2300">
            <v>0</v>
          </cell>
        </row>
        <row r="2301">
          <cell r="A2301" t="str">
            <v>NUMPROLP</v>
          </cell>
          <cell r="B2301" t="str">
            <v xml:space="preserve"> LP00007</v>
          </cell>
          <cell r="C2301">
            <v>0</v>
          </cell>
          <cell r="D2301">
            <v>0</v>
          </cell>
        </row>
        <row r="2302">
          <cell r="A2302" t="str">
            <v>NUMPRONT</v>
          </cell>
          <cell r="B2302" t="str">
            <v xml:space="preserve"> NT01629</v>
          </cell>
          <cell r="C2302">
            <v>0</v>
          </cell>
          <cell r="D2302">
            <v>0</v>
          </cell>
        </row>
        <row r="2303">
          <cell r="A2303" t="str">
            <v>NUMPROPG</v>
          </cell>
          <cell r="B2303" t="str">
            <v xml:space="preserve"> PG00006</v>
          </cell>
          <cell r="C2303">
            <v>0</v>
          </cell>
          <cell r="D2303">
            <v>0</v>
          </cell>
        </row>
        <row r="2304">
          <cell r="A2304" t="str">
            <v>NUMPROSL</v>
          </cell>
          <cell r="B2304" t="str">
            <v xml:space="preserve"> SL38706</v>
          </cell>
          <cell r="C2304">
            <v>0</v>
          </cell>
          <cell r="D2304">
            <v>0</v>
          </cell>
        </row>
        <row r="2305">
          <cell r="A2305" t="str">
            <v>NUMPROSO</v>
          </cell>
          <cell r="B2305" t="str">
            <v xml:space="preserve"> SO11268</v>
          </cell>
          <cell r="C2305">
            <v>0</v>
          </cell>
          <cell r="D2305">
            <v>0</v>
          </cell>
        </row>
        <row r="2306">
          <cell r="A2306" t="str">
            <v>NUMPROSP</v>
          </cell>
          <cell r="B2306" t="str">
            <v xml:space="preserve"> SP00012</v>
          </cell>
          <cell r="C2306">
            <v>0</v>
          </cell>
          <cell r="D2306">
            <v>0</v>
          </cell>
        </row>
        <row r="2307">
          <cell r="A2307" t="str">
            <v>NUMPROTE</v>
          </cell>
          <cell r="B2307" t="str">
            <v xml:space="preserve"> TE01860</v>
          </cell>
          <cell r="C2307">
            <v>0</v>
          </cell>
          <cell r="D2307">
            <v>0</v>
          </cell>
        </row>
        <row r="2308">
          <cell r="A2308" t="str">
            <v>NUMPROTF</v>
          </cell>
          <cell r="B2308" t="str">
            <v xml:space="preserve"> TF00003</v>
          </cell>
          <cell r="C2308">
            <v>0</v>
          </cell>
          <cell r="D2308">
            <v>0</v>
          </cell>
        </row>
        <row r="2309">
          <cell r="A2309" t="str">
            <v>NUMPROTL</v>
          </cell>
          <cell r="B2309" t="str">
            <v xml:space="preserve"> TL05393</v>
          </cell>
          <cell r="C2309">
            <v>0</v>
          </cell>
          <cell r="D2309">
            <v>0</v>
          </cell>
        </row>
        <row r="2310">
          <cell r="A2310" t="str">
            <v>NUMPROTP</v>
          </cell>
          <cell r="B2310" t="str">
            <v xml:space="preserve"> TP00002</v>
          </cell>
          <cell r="C2310">
            <v>0</v>
          </cell>
          <cell r="D2310">
            <v>0</v>
          </cell>
        </row>
        <row r="2311">
          <cell r="A2311" t="str">
            <v>NUMPROXL</v>
          </cell>
          <cell r="B2311" t="str">
            <v xml:space="preserve"> XL02742</v>
          </cell>
          <cell r="C2311">
            <v>0</v>
          </cell>
          <cell r="D2311">
            <v>0</v>
          </cell>
        </row>
        <row r="2312">
          <cell r="A2312" t="str">
            <v>NUM000AA</v>
          </cell>
          <cell r="B2312" t="str">
            <v xml:space="preserve"> AA00002</v>
          </cell>
          <cell r="C2312">
            <v>0</v>
          </cell>
          <cell r="D2312">
            <v>0</v>
          </cell>
        </row>
        <row r="2313">
          <cell r="A2313" t="str">
            <v>NVSA68FB</v>
          </cell>
          <cell r="B2313" t="str">
            <v>BOUTF</v>
          </cell>
          <cell r="C2313">
            <v>0</v>
          </cell>
          <cell r="D2313">
            <v>0</v>
          </cell>
        </row>
        <row r="2314">
          <cell r="A2314" t="str">
            <v>PAICLCHQ</v>
          </cell>
          <cell r="B2314" t="str">
            <v>Chèque              Chèque    CHQ    N</v>
          </cell>
          <cell r="C2314">
            <v>0</v>
          </cell>
          <cell r="D2314">
            <v>0</v>
          </cell>
        </row>
        <row r="2315">
          <cell r="A2315" t="str">
            <v>PAICLESP</v>
          </cell>
          <cell r="B2315" t="str">
            <v>Espèces.</v>
          </cell>
          <cell r="C2315">
            <v>0</v>
          </cell>
          <cell r="D2315">
            <v>0</v>
          </cell>
        </row>
        <row r="2316">
          <cell r="A2316" t="str">
            <v>PAICLTRA</v>
          </cell>
          <cell r="B2316" t="str">
            <v>TRAITE              TRAITE    TRA</v>
          </cell>
          <cell r="C2316">
            <v>0</v>
          </cell>
          <cell r="D2316">
            <v>0</v>
          </cell>
        </row>
        <row r="2317">
          <cell r="A2317" t="str">
            <v>PAIFOCHQ</v>
          </cell>
          <cell r="B2317" t="str">
            <v>CHEQUE              00000000000CHEQUE    CHQ  NNN    LC 0000000000000   BNQ     0  0RIEN</v>
          </cell>
          <cell r="C2317">
            <v>0</v>
          </cell>
          <cell r="D2317">
            <v>0</v>
          </cell>
        </row>
        <row r="2318">
          <cell r="A2318" t="str">
            <v>PARTMLLE</v>
          </cell>
          <cell r="B2318" t="str">
            <v xml:space="preserve">          Mademoiselle</v>
          </cell>
          <cell r="C2318">
            <v>0</v>
          </cell>
          <cell r="D2318">
            <v>0</v>
          </cell>
        </row>
        <row r="2319">
          <cell r="A2319" t="str">
            <v>PARTMME</v>
          </cell>
          <cell r="B2319" t="str">
            <v xml:space="preserve">          Madame</v>
          </cell>
          <cell r="C2319">
            <v>0</v>
          </cell>
          <cell r="D2319">
            <v>0</v>
          </cell>
        </row>
        <row r="2320">
          <cell r="A2320" t="str">
            <v>PARTMR</v>
          </cell>
          <cell r="B2320" t="str">
            <v xml:space="preserve">          Monsieur</v>
          </cell>
          <cell r="C2320">
            <v>0</v>
          </cell>
          <cell r="D2320">
            <v>0</v>
          </cell>
        </row>
        <row r="2321">
          <cell r="A2321" t="str">
            <v>PARTMRMD</v>
          </cell>
          <cell r="B2321" t="str">
            <v xml:space="preserve">          Monsieur et Madame</v>
          </cell>
          <cell r="C2321">
            <v>0</v>
          </cell>
          <cell r="D2321">
            <v>0</v>
          </cell>
        </row>
        <row r="2322">
          <cell r="A2322" t="str">
            <v>PARTVEX</v>
          </cell>
          <cell r="B2322" t="str">
            <v xml:space="preserve">          Votre excellence</v>
          </cell>
          <cell r="C2322">
            <v>0</v>
          </cell>
          <cell r="D2322">
            <v>0</v>
          </cell>
        </row>
        <row r="2323">
          <cell r="A2323" t="str">
            <v>PCEFOUFA</v>
          </cell>
          <cell r="B2323" t="str">
            <v>FACTURE              CR        FACTURE   FAC        O</v>
          </cell>
          <cell r="C2323">
            <v>0</v>
          </cell>
          <cell r="D2323">
            <v>0</v>
          </cell>
        </row>
        <row r="2324">
          <cell r="A2324" t="str">
            <v>PORTEMBA</v>
          </cell>
          <cell r="B2324">
            <v>0</v>
          </cell>
          <cell r="C2324">
            <v>0</v>
          </cell>
          <cell r="D2324">
            <v>0</v>
          </cell>
        </row>
        <row r="2325">
          <cell r="A2325" t="str">
            <v>PREABONN</v>
          </cell>
          <cell r="B2325" t="str">
            <v>Contrat abonnement            01</v>
          </cell>
          <cell r="C2325">
            <v>0</v>
          </cell>
          <cell r="D2325">
            <v>0</v>
          </cell>
        </row>
        <row r="2326">
          <cell r="A2326" t="str">
            <v>PRECOPIE</v>
          </cell>
          <cell r="B2326" t="str">
            <v>Contrat type copie            01</v>
          </cell>
          <cell r="C2326">
            <v>0</v>
          </cell>
          <cell r="D2326">
            <v>0</v>
          </cell>
        </row>
        <row r="2327">
          <cell r="A2327" t="str">
            <v>PREPARC</v>
          </cell>
          <cell r="B2327" t="str">
            <v>Contrat type parc             01</v>
          </cell>
          <cell r="C2327">
            <v>0</v>
          </cell>
          <cell r="D2327">
            <v>0</v>
          </cell>
        </row>
        <row r="2328">
          <cell r="A2328" t="str">
            <v>PRIORI 0</v>
          </cell>
          <cell r="B2328" t="str">
            <v>Dépannage immédiat.</v>
          </cell>
          <cell r="C2328">
            <v>0</v>
          </cell>
          <cell r="D2328">
            <v>0</v>
          </cell>
        </row>
        <row r="2329">
          <cell r="A2329" t="str">
            <v>PRIORI 1</v>
          </cell>
          <cell r="B2329" t="str">
            <v>Dépannage sous 4 heures.</v>
          </cell>
          <cell r="C2329">
            <v>0</v>
          </cell>
          <cell r="D2329">
            <v>0</v>
          </cell>
        </row>
        <row r="2330">
          <cell r="A2330" t="str">
            <v>PRIORI 2</v>
          </cell>
          <cell r="B2330" t="str">
            <v>Dépannage sous 8 heures.</v>
          </cell>
          <cell r="C2330">
            <v>0</v>
          </cell>
          <cell r="D2330">
            <v>0</v>
          </cell>
        </row>
        <row r="2331">
          <cell r="A2331" t="str">
            <v>PRIORI 3</v>
          </cell>
          <cell r="B2331" t="str">
            <v>Dépannage sous 24 heures.</v>
          </cell>
          <cell r="C2331">
            <v>0</v>
          </cell>
          <cell r="D2331">
            <v>0</v>
          </cell>
        </row>
        <row r="2332">
          <cell r="A2332" t="str">
            <v>PRIORI 4</v>
          </cell>
          <cell r="B2332" t="str">
            <v>Dépannage sous 48 heures.</v>
          </cell>
          <cell r="C2332">
            <v>0</v>
          </cell>
          <cell r="D2332">
            <v>0</v>
          </cell>
        </row>
        <row r="2333">
          <cell r="A2333" t="str">
            <v>PRIORI 7</v>
          </cell>
          <cell r="B2333" t="str">
            <v>Usager bloqué</v>
          </cell>
          <cell r="C2333">
            <v>0</v>
          </cell>
          <cell r="D2333">
            <v>0</v>
          </cell>
        </row>
        <row r="2334">
          <cell r="A2334" t="str">
            <v>PRIORI 8</v>
          </cell>
          <cell r="B2334" t="str">
            <v>Panne technique</v>
          </cell>
          <cell r="C2334">
            <v>0</v>
          </cell>
          <cell r="D2334">
            <v>0</v>
          </cell>
        </row>
        <row r="2335">
          <cell r="A2335" t="str">
            <v>PRIORI 9</v>
          </cell>
          <cell r="B2335" t="str">
            <v>Un jour, peut-être...</v>
          </cell>
          <cell r="C2335">
            <v>0</v>
          </cell>
          <cell r="D2335">
            <v>0</v>
          </cell>
        </row>
        <row r="2336">
          <cell r="A2336" t="str">
            <v>PRMPRI</v>
          </cell>
          <cell r="B2336" t="str">
            <v xml:space="preserve"> ON100000</v>
          </cell>
          <cell r="C2336">
            <v>0</v>
          </cell>
          <cell r="D2336">
            <v>0</v>
          </cell>
        </row>
        <row r="2337">
          <cell r="A2337" t="str">
            <v>PRMTFR</v>
          </cell>
          <cell r="B2337" t="str">
            <v xml:space="preserve">       2</v>
          </cell>
          <cell r="C2337">
            <v>0</v>
          </cell>
          <cell r="D2337">
            <v>0</v>
          </cell>
        </row>
        <row r="2338">
          <cell r="A2338" t="str">
            <v>PROFIL99</v>
          </cell>
          <cell r="B2338" t="str">
            <v>Indéfini                      Indéfini                                                     *</v>
          </cell>
          <cell r="C2338">
            <v>0</v>
          </cell>
          <cell r="D2338">
            <v>0</v>
          </cell>
        </row>
        <row r="2339">
          <cell r="A2339" t="str">
            <v>PRPDIVER</v>
          </cell>
          <cell r="B2339" t="str">
            <v>N                                                                                          *</v>
          </cell>
          <cell r="C2339">
            <v>0</v>
          </cell>
          <cell r="D2339">
            <v>0</v>
          </cell>
        </row>
        <row r="2340">
          <cell r="A2340" t="str">
            <v>RAISON§§</v>
          </cell>
          <cell r="B2340" t="str">
            <v xml:space="preserve"> Erreur/revient               -FNONNONN NNO  N                                             *</v>
          </cell>
          <cell r="C2340">
            <v>0</v>
          </cell>
          <cell r="D2340">
            <v>0</v>
          </cell>
        </row>
        <row r="2341">
          <cell r="A2341" t="str">
            <v>RAISON$+</v>
          </cell>
          <cell r="B2341" t="str">
            <v xml:space="preserve"> Sérialisation +              + NONNONN NNN  N                                             *</v>
          </cell>
          <cell r="C2341">
            <v>0</v>
          </cell>
          <cell r="D2341">
            <v>0</v>
          </cell>
        </row>
        <row r="2342">
          <cell r="A2342" t="str">
            <v>RAISON$-</v>
          </cell>
          <cell r="B2342" t="str">
            <v xml:space="preserve"> Sérialisation -              - NONNONN NNN  N                                             *</v>
          </cell>
          <cell r="C2342">
            <v>0</v>
          </cell>
          <cell r="D2342">
            <v>0</v>
          </cell>
        </row>
        <row r="2343">
          <cell r="A2343" t="str">
            <v>RAISONAS</v>
          </cell>
          <cell r="B2343" t="str">
            <v xml:space="preserve"> A.S.P                        +FNONOUIN NNO  N                                             *</v>
          </cell>
          <cell r="C2343">
            <v>0</v>
          </cell>
          <cell r="D2343">
            <v>0</v>
          </cell>
        </row>
        <row r="2344">
          <cell r="A2344" t="str">
            <v>RAISONAV</v>
          </cell>
          <cell r="B2344" t="str">
            <v xml:space="preserve"> Avoir comptoir               +COUINONN NNO  N                                             *</v>
          </cell>
          <cell r="C2344">
            <v>0</v>
          </cell>
          <cell r="D2344">
            <v>0</v>
          </cell>
        </row>
        <row r="2345">
          <cell r="A2345" t="str">
            <v>RAISONCP</v>
          </cell>
          <cell r="B2345" t="str">
            <v xml:space="preserve"> Confir. Prépa.               -COUINONN ONN  O                                             *</v>
          </cell>
          <cell r="C2345">
            <v>0</v>
          </cell>
          <cell r="D2345">
            <v>0</v>
          </cell>
        </row>
        <row r="2346">
          <cell r="A2346" t="str">
            <v>RAISONCS</v>
          </cell>
          <cell r="B2346" t="str">
            <v xml:space="preserve"> SAV : conso.                 -COUINONN ONN  O                                             *</v>
          </cell>
          <cell r="C2346">
            <v>0</v>
          </cell>
          <cell r="D2346">
            <v>0</v>
          </cell>
        </row>
        <row r="2347">
          <cell r="A2347" t="str">
            <v>RAISONE+</v>
          </cell>
          <cell r="B2347" t="str">
            <v xml:space="preserve"> SAV: ES entrée.              + NONNONN NNO                                                *</v>
          </cell>
          <cell r="C2347">
            <v>0</v>
          </cell>
          <cell r="D2347">
            <v>0</v>
          </cell>
        </row>
        <row r="2348">
          <cell r="A2348" t="str">
            <v>RAISONE-</v>
          </cell>
          <cell r="B2348" t="str">
            <v xml:space="preserve"> SAV: ES sortie               - NONNONN ONN                                                *</v>
          </cell>
          <cell r="C2348">
            <v>0</v>
          </cell>
          <cell r="D2348">
            <v>0</v>
          </cell>
        </row>
        <row r="2349">
          <cell r="A2349" t="str">
            <v>RAISONEM</v>
          </cell>
          <cell r="B2349" t="str">
            <v xml:space="preserve"> Entrée                       +FNONOUIO NNO  N                                             *</v>
          </cell>
          <cell r="C2349">
            <v>0</v>
          </cell>
          <cell r="D2349">
            <v>0</v>
          </cell>
        </row>
        <row r="2350">
          <cell r="A2350" t="str">
            <v>RAISONFA</v>
          </cell>
          <cell r="B2350" t="str">
            <v xml:space="preserve"> Facture compt.               -COUINONN ONN  O                                             *</v>
          </cell>
          <cell r="C2350">
            <v>0</v>
          </cell>
          <cell r="D2350">
            <v>0</v>
          </cell>
        </row>
        <row r="2351">
          <cell r="A2351" t="str">
            <v>RAISONI+</v>
          </cell>
          <cell r="B2351" t="str">
            <v xml:space="preserve"> Ecart invent.+               + NONNONN NNO                                                *</v>
          </cell>
          <cell r="C2351">
            <v>0</v>
          </cell>
          <cell r="D2351">
            <v>0</v>
          </cell>
        </row>
        <row r="2352">
          <cell r="A2352" t="str">
            <v>RAISONI-</v>
          </cell>
          <cell r="B2352" t="str">
            <v xml:space="preserve"> Ecart inven.-                - NONNONN ONN                                                *</v>
          </cell>
          <cell r="C2352">
            <v>0</v>
          </cell>
          <cell r="D2352">
            <v>0</v>
          </cell>
        </row>
        <row r="2353">
          <cell r="A2353" t="str">
            <v>RAISONM+</v>
          </cell>
          <cell r="B2353" t="str">
            <v xml:space="preserve"> Entrée mutation              + NONNONN ONN  N                                             *</v>
          </cell>
          <cell r="C2353">
            <v>0</v>
          </cell>
          <cell r="D2353">
            <v>0</v>
          </cell>
        </row>
        <row r="2354">
          <cell r="A2354" t="str">
            <v>RAISONM-</v>
          </cell>
          <cell r="B2354" t="str">
            <v xml:space="preserve"> Sortie mutation              -TNONNONO ONNM+N                                             *</v>
          </cell>
          <cell r="C2354">
            <v>0</v>
          </cell>
          <cell r="D2354">
            <v>0</v>
          </cell>
        </row>
        <row r="2355">
          <cell r="A2355" t="str">
            <v>RAISONP+</v>
          </cell>
          <cell r="B2355" t="str">
            <v xml:space="preserve"> SAV:prêt entrée              + NONNONN NNO                                                *</v>
          </cell>
          <cell r="C2355">
            <v>0</v>
          </cell>
          <cell r="D2355">
            <v>0</v>
          </cell>
        </row>
        <row r="2356">
          <cell r="A2356" t="str">
            <v>RAISONP-</v>
          </cell>
          <cell r="B2356" t="str">
            <v xml:space="preserve"> SAV:prêt sortie              - NONNONN ONN                                                *</v>
          </cell>
          <cell r="C2356">
            <v>0</v>
          </cell>
          <cell r="D2356">
            <v>0</v>
          </cell>
        </row>
        <row r="2357">
          <cell r="A2357" t="str">
            <v>RAISONRA</v>
          </cell>
          <cell r="B2357" t="str">
            <v xml:space="preserve"> SAV:retour atel              + NONNONN NNO                                                *</v>
          </cell>
          <cell r="C2357">
            <v>0</v>
          </cell>
          <cell r="D2357">
            <v>0</v>
          </cell>
        </row>
        <row r="2358">
          <cell r="A2358" t="str">
            <v>RAISONRD</v>
          </cell>
          <cell r="B2358" t="str">
            <v xml:space="preserve"> Réception/douan              + NONOUIN NOO                                                *</v>
          </cell>
          <cell r="C2358">
            <v>0</v>
          </cell>
          <cell r="D2358">
            <v>0</v>
          </cell>
        </row>
        <row r="2359">
          <cell r="A2359" t="str">
            <v>RAISONRF</v>
          </cell>
          <cell r="B2359" t="str">
            <v xml:space="preserve"> Réception                    + NONOUIN NOO                                                *</v>
          </cell>
          <cell r="C2359">
            <v>0</v>
          </cell>
          <cell r="D2359">
            <v>0</v>
          </cell>
        </row>
        <row r="2360">
          <cell r="A2360" t="str">
            <v>RAISONRM</v>
          </cell>
          <cell r="B2360" t="str">
            <v xml:space="preserve"> SAV:reprise                  + NONNONN NNO                                                *</v>
          </cell>
          <cell r="C2360">
            <v>0</v>
          </cell>
          <cell r="D2360">
            <v>0</v>
          </cell>
        </row>
        <row r="2361">
          <cell r="A2361" t="str">
            <v>RAISONRO</v>
          </cell>
          <cell r="B2361" t="str">
            <v xml:space="preserve"> Entrée atelier               -FNONNONN NNN  N                                             *</v>
          </cell>
          <cell r="C2361">
            <v>0</v>
          </cell>
          <cell r="D2361">
            <v>0</v>
          </cell>
        </row>
        <row r="2362">
          <cell r="A2362" t="str">
            <v>RAISONS+</v>
          </cell>
          <cell r="B2362" t="str">
            <v xml:space="preserve"> Tfr mutation                 + NONNONO NNO  N                                             *</v>
          </cell>
          <cell r="C2362">
            <v>0</v>
          </cell>
          <cell r="D2362">
            <v>0</v>
          </cell>
        </row>
        <row r="2363">
          <cell r="A2363" t="str">
            <v>RAISONSM</v>
          </cell>
          <cell r="B2363" t="str">
            <v xml:space="preserve"> Sortie                       - NONNONN OON                                                *</v>
          </cell>
          <cell r="C2363">
            <v>0</v>
          </cell>
          <cell r="D2363">
            <v>0</v>
          </cell>
        </row>
        <row r="2364">
          <cell r="A2364" t="str">
            <v>RAISONT+</v>
          </cell>
          <cell r="B2364" t="str">
            <v xml:space="preserve"> Tfr/ss stock +               + NONNONN NNO  N                                             *</v>
          </cell>
          <cell r="C2364">
            <v>0</v>
          </cell>
          <cell r="D2364">
            <v>0</v>
          </cell>
        </row>
        <row r="2365">
          <cell r="A2365" t="str">
            <v>RAISONT-</v>
          </cell>
          <cell r="B2365" t="str">
            <v xml:space="preserve"> Tfr/ss stock -               -TNONNONO ONNT+N                                             *</v>
          </cell>
          <cell r="C2365">
            <v>0</v>
          </cell>
          <cell r="D2365">
            <v>0</v>
          </cell>
        </row>
        <row r="2366">
          <cell r="A2366" t="str">
            <v>RAISONXC</v>
          </cell>
          <cell r="B2366" t="str">
            <v xml:space="preserve"> Retour client                + OUINONN NNO                                                *</v>
          </cell>
          <cell r="C2366">
            <v>0</v>
          </cell>
          <cell r="D2366">
            <v>0</v>
          </cell>
        </row>
        <row r="2367">
          <cell r="A2367" t="str">
            <v>RAISONXF</v>
          </cell>
          <cell r="B2367" t="str">
            <v xml:space="preserve"> Retour fourn.                - NONNONN ONN                                                *</v>
          </cell>
          <cell r="C2367">
            <v>0</v>
          </cell>
          <cell r="D2367">
            <v>0</v>
          </cell>
        </row>
        <row r="2368">
          <cell r="A2368" t="str">
            <v>RAISON01</v>
          </cell>
          <cell r="B2368" t="str">
            <v xml:space="preserve"> Entrée init GPD              + NONOUIN NNO  N                                             *</v>
          </cell>
          <cell r="C2368">
            <v>0</v>
          </cell>
          <cell r="D2368">
            <v>0</v>
          </cell>
        </row>
        <row r="2369">
          <cell r="A2369" t="str">
            <v>RAISON02</v>
          </cell>
          <cell r="B2369" t="str">
            <v xml:space="preserve"> Sortie GPD                   - NONNONN ONN  N                                             *</v>
          </cell>
          <cell r="C2369">
            <v>0</v>
          </cell>
          <cell r="D2369">
            <v>0</v>
          </cell>
        </row>
        <row r="2370">
          <cell r="A2370" t="str">
            <v>RAISON03</v>
          </cell>
          <cell r="B2370" t="str">
            <v xml:space="preserve"> Corr/inv GPD +               + NONNONN NNO                                                *</v>
          </cell>
          <cell r="C2370">
            <v>0</v>
          </cell>
          <cell r="D2370">
            <v>0</v>
          </cell>
        </row>
        <row r="2371">
          <cell r="A2371" t="str">
            <v>RAISON04</v>
          </cell>
          <cell r="B2371" t="str">
            <v xml:space="preserve"> Corr/inv GPD -               - NONNONN ONN                                                *</v>
          </cell>
          <cell r="C2371">
            <v>0</v>
          </cell>
          <cell r="D2371">
            <v>0</v>
          </cell>
        </row>
        <row r="2372">
          <cell r="A2372" t="str">
            <v>RAISON05</v>
          </cell>
          <cell r="B2372" t="str">
            <v xml:space="preserve"> Avoir GPD                    + OUINONN NNO                                                *</v>
          </cell>
          <cell r="C2372">
            <v>0</v>
          </cell>
          <cell r="D2372">
            <v>0</v>
          </cell>
        </row>
        <row r="2373">
          <cell r="A2373" t="str">
            <v>RECCDF</v>
          </cell>
          <cell r="B2373" t="str">
            <v>123</v>
          </cell>
          <cell r="C2373" t="str">
            <v>WS</v>
          </cell>
          <cell r="D2373" t="str">
            <v xml:space="preserve">        AL</v>
          </cell>
        </row>
        <row r="2374">
          <cell r="A2374" t="str">
            <v>RECCDF</v>
          </cell>
          <cell r="B2374" t="str">
            <v>123</v>
          </cell>
          <cell r="C2374" t="str">
            <v>WS</v>
          </cell>
          <cell r="D2374" t="str">
            <v>ADMINISTRA</v>
          </cell>
        </row>
        <row r="2375">
          <cell r="A2375" t="str">
            <v>RECCDF</v>
          </cell>
          <cell r="B2375" t="str">
            <v>ADO</v>
          </cell>
          <cell r="C2375" t="str">
            <v>WS</v>
          </cell>
          <cell r="D2375" t="str">
            <v>ADOLPHE</v>
          </cell>
        </row>
        <row r="2376">
          <cell r="A2376" t="str">
            <v>RECCDF</v>
          </cell>
          <cell r="B2376" t="str">
            <v>TEM</v>
          </cell>
          <cell r="C2376" t="str">
            <v>WS</v>
          </cell>
          <cell r="D2376" t="str">
            <v>ANASTASIE</v>
          </cell>
        </row>
        <row r="2377">
          <cell r="A2377" t="str">
            <v>RECCDF</v>
          </cell>
          <cell r="B2377" t="str">
            <v>123</v>
          </cell>
          <cell r="C2377" t="str">
            <v>WS</v>
          </cell>
          <cell r="D2377" t="str">
            <v>ANDONG</v>
          </cell>
        </row>
        <row r="2378">
          <cell r="A2378" t="str">
            <v>RECCDF</v>
          </cell>
          <cell r="B2378" t="str">
            <v>BIT</v>
          </cell>
          <cell r="C2378" t="str">
            <v>WS</v>
          </cell>
          <cell r="D2378" t="str">
            <v>ANDONG1</v>
          </cell>
        </row>
        <row r="2379">
          <cell r="A2379" t="str">
            <v>RECCDF</v>
          </cell>
          <cell r="B2379" t="str">
            <v>123</v>
          </cell>
          <cell r="C2379" t="str">
            <v>WS</v>
          </cell>
          <cell r="D2379" t="str">
            <v>ANGO</v>
          </cell>
        </row>
        <row r="2380">
          <cell r="A2380" t="str">
            <v>RECCDF</v>
          </cell>
          <cell r="B2380" t="str">
            <v>123</v>
          </cell>
          <cell r="C2380" t="str">
            <v>WS</v>
          </cell>
          <cell r="D2380" t="str">
            <v>ANICET</v>
          </cell>
        </row>
        <row r="2381">
          <cell r="A2381" t="str">
            <v>RECCDF</v>
          </cell>
          <cell r="B2381" t="str">
            <v>IND</v>
          </cell>
          <cell r="C2381" t="str">
            <v>WS</v>
          </cell>
          <cell r="D2381" t="str">
            <v>APTIVA03S1</v>
          </cell>
        </row>
        <row r="2382">
          <cell r="A2382" t="str">
            <v>RECCDF</v>
          </cell>
          <cell r="B2382" t="str">
            <v>IND</v>
          </cell>
          <cell r="C2382" t="str">
            <v>WS</v>
          </cell>
          <cell r="D2382" t="str">
            <v>APTIVA03S2</v>
          </cell>
        </row>
        <row r="2383">
          <cell r="A2383" t="str">
            <v>RECCDF</v>
          </cell>
          <cell r="B2383" t="str">
            <v>IND</v>
          </cell>
          <cell r="C2383" t="str">
            <v>WS</v>
          </cell>
          <cell r="D2383" t="str">
            <v>APTIVA03S3</v>
          </cell>
        </row>
        <row r="2384">
          <cell r="A2384" t="str">
            <v>RECCDF</v>
          </cell>
          <cell r="B2384" t="str">
            <v>IND</v>
          </cell>
          <cell r="C2384" t="str">
            <v>WS</v>
          </cell>
          <cell r="D2384" t="str">
            <v>APTIVA04S1</v>
          </cell>
        </row>
        <row r="2385">
          <cell r="A2385" t="str">
            <v>RECCDF</v>
          </cell>
          <cell r="B2385" t="str">
            <v>IND</v>
          </cell>
          <cell r="C2385" t="str">
            <v>WS</v>
          </cell>
          <cell r="D2385" t="str">
            <v>APTIVA04S2</v>
          </cell>
        </row>
        <row r="2386">
          <cell r="A2386" t="str">
            <v>RECCDF</v>
          </cell>
          <cell r="B2386" t="str">
            <v>IND</v>
          </cell>
          <cell r="C2386" t="str">
            <v>WS</v>
          </cell>
          <cell r="D2386" t="str">
            <v>APTIVA06S1</v>
          </cell>
        </row>
        <row r="2387">
          <cell r="A2387" t="str">
            <v>RECCDF</v>
          </cell>
          <cell r="B2387" t="str">
            <v>IND</v>
          </cell>
          <cell r="C2387" t="str">
            <v>WS</v>
          </cell>
          <cell r="D2387" t="str">
            <v>APTIVA06S2</v>
          </cell>
        </row>
        <row r="2388">
          <cell r="A2388" t="str">
            <v>RECCDF</v>
          </cell>
          <cell r="B2388" t="str">
            <v>IND</v>
          </cell>
          <cell r="C2388" t="str">
            <v>WS</v>
          </cell>
          <cell r="D2388" t="str">
            <v>APTIVA07S1</v>
          </cell>
        </row>
        <row r="2389">
          <cell r="A2389" t="str">
            <v>RECCDF</v>
          </cell>
          <cell r="B2389" t="str">
            <v>IND</v>
          </cell>
          <cell r="C2389" t="str">
            <v>WS</v>
          </cell>
          <cell r="D2389" t="str">
            <v>BAYONNE</v>
          </cell>
        </row>
        <row r="2390">
          <cell r="A2390" t="str">
            <v>RECCDF</v>
          </cell>
          <cell r="B2390" t="str">
            <v>123</v>
          </cell>
          <cell r="C2390" t="str">
            <v>WS</v>
          </cell>
          <cell r="D2390" t="str">
            <v>BEKALE</v>
          </cell>
        </row>
        <row r="2391">
          <cell r="A2391" t="str">
            <v>RECCDF</v>
          </cell>
          <cell r="B2391" t="str">
            <v>BEK</v>
          </cell>
          <cell r="C2391" t="str">
            <v>WS</v>
          </cell>
          <cell r="D2391" t="str">
            <v>BITEGHE</v>
          </cell>
        </row>
        <row r="2392">
          <cell r="A2392" t="str">
            <v>RECCDF</v>
          </cell>
          <cell r="B2392" t="str">
            <v>BOU</v>
          </cell>
          <cell r="C2392" t="str">
            <v>WS</v>
          </cell>
          <cell r="D2392" t="str">
            <v>BOUTRY</v>
          </cell>
        </row>
        <row r="2393">
          <cell r="A2393" t="str">
            <v>RECCDF</v>
          </cell>
          <cell r="B2393" t="str">
            <v>123</v>
          </cell>
          <cell r="C2393" t="str">
            <v>WS</v>
          </cell>
          <cell r="D2393" t="str">
            <v>B1</v>
          </cell>
        </row>
        <row r="2394">
          <cell r="A2394" t="str">
            <v>RECCDF</v>
          </cell>
          <cell r="B2394" t="str">
            <v>MBJ</v>
          </cell>
          <cell r="C2394" t="str">
            <v>WS</v>
          </cell>
          <cell r="D2394" t="str">
            <v>COMMERCIAL</v>
          </cell>
        </row>
        <row r="2395">
          <cell r="A2395" t="str">
            <v>RECCDF</v>
          </cell>
          <cell r="B2395" t="str">
            <v>IND</v>
          </cell>
          <cell r="C2395" t="str">
            <v>WS</v>
          </cell>
          <cell r="D2395" t="str">
            <v>CONSOLE1</v>
          </cell>
        </row>
        <row r="2396">
          <cell r="A2396" t="str">
            <v>RECCDF</v>
          </cell>
          <cell r="B2396" t="str">
            <v>IND</v>
          </cell>
          <cell r="C2396" t="str">
            <v>WS</v>
          </cell>
          <cell r="D2396" t="str">
            <v>CONSOLE2</v>
          </cell>
        </row>
        <row r="2397">
          <cell r="A2397" t="str">
            <v>RECCDF</v>
          </cell>
          <cell r="B2397" t="str">
            <v>JME</v>
          </cell>
          <cell r="C2397" t="str">
            <v>WS</v>
          </cell>
          <cell r="D2397" t="str">
            <v>CORSO1</v>
          </cell>
        </row>
        <row r="2398">
          <cell r="A2398" t="str">
            <v>RECCDF</v>
          </cell>
          <cell r="B2398" t="str">
            <v>123</v>
          </cell>
          <cell r="C2398" t="str">
            <v>WS</v>
          </cell>
          <cell r="D2398" t="str">
            <v>CYKEITA</v>
          </cell>
        </row>
        <row r="2399">
          <cell r="A2399" t="str">
            <v>RECCDF</v>
          </cell>
          <cell r="B2399" t="str">
            <v>123</v>
          </cell>
          <cell r="C2399" t="str">
            <v>WS</v>
          </cell>
          <cell r="D2399" t="str">
            <v>C1</v>
          </cell>
        </row>
        <row r="2400">
          <cell r="A2400" t="str">
            <v>RECCDF</v>
          </cell>
          <cell r="B2400" t="str">
            <v>IND</v>
          </cell>
          <cell r="C2400" t="str">
            <v>WS</v>
          </cell>
          <cell r="D2400" t="str">
            <v>DELL00S1</v>
          </cell>
        </row>
        <row r="2401">
          <cell r="A2401" t="str">
            <v>RECCDF</v>
          </cell>
          <cell r="B2401" t="str">
            <v>IND</v>
          </cell>
          <cell r="C2401" t="str">
            <v>WS</v>
          </cell>
          <cell r="D2401" t="str">
            <v>DELL00S2</v>
          </cell>
        </row>
        <row r="2402">
          <cell r="A2402" t="str">
            <v>RECCDF</v>
          </cell>
          <cell r="B2402" t="str">
            <v>IND</v>
          </cell>
          <cell r="C2402" t="str">
            <v>WS</v>
          </cell>
          <cell r="D2402" t="str">
            <v>DELL00S3</v>
          </cell>
        </row>
        <row r="2403">
          <cell r="A2403" t="str">
            <v>RECCDF</v>
          </cell>
          <cell r="B2403" t="str">
            <v>ZIR</v>
          </cell>
          <cell r="C2403" t="str">
            <v>WS</v>
          </cell>
          <cell r="D2403" t="str">
            <v>DELL02S1</v>
          </cell>
        </row>
        <row r="2404">
          <cell r="A2404" t="str">
            <v>RECCDF</v>
          </cell>
          <cell r="B2404" t="str">
            <v>IND</v>
          </cell>
          <cell r="C2404" t="str">
            <v>WS</v>
          </cell>
          <cell r="D2404" t="str">
            <v>DELL02S2</v>
          </cell>
        </row>
        <row r="2405">
          <cell r="A2405" t="str">
            <v>RECCDF</v>
          </cell>
          <cell r="B2405" t="str">
            <v>MAN</v>
          </cell>
          <cell r="C2405" t="str">
            <v>WS</v>
          </cell>
          <cell r="D2405" t="str">
            <v>DELL03S1</v>
          </cell>
        </row>
        <row r="2406">
          <cell r="A2406" t="str">
            <v>RECCDF</v>
          </cell>
          <cell r="B2406" t="str">
            <v>MAN</v>
          </cell>
          <cell r="C2406" t="str">
            <v>WS</v>
          </cell>
          <cell r="D2406" t="str">
            <v>DELL03S2</v>
          </cell>
        </row>
        <row r="2407">
          <cell r="A2407" t="str">
            <v>RECCDF</v>
          </cell>
          <cell r="B2407" t="str">
            <v>IND</v>
          </cell>
          <cell r="C2407" t="str">
            <v>WS</v>
          </cell>
          <cell r="D2407" t="str">
            <v>DELL03S3</v>
          </cell>
        </row>
        <row r="2408">
          <cell r="A2408" t="str">
            <v>RECCDF</v>
          </cell>
          <cell r="B2408" t="str">
            <v>IND</v>
          </cell>
          <cell r="C2408" t="str">
            <v>WS</v>
          </cell>
          <cell r="D2408" t="str">
            <v>DELL05S1</v>
          </cell>
        </row>
        <row r="2409">
          <cell r="A2409" t="str">
            <v>RECCDF</v>
          </cell>
          <cell r="B2409" t="str">
            <v>IND</v>
          </cell>
          <cell r="C2409" t="str">
            <v>WS</v>
          </cell>
          <cell r="D2409" t="str">
            <v>DELL05S2</v>
          </cell>
        </row>
        <row r="2410">
          <cell r="A2410" t="str">
            <v>RECCDF</v>
          </cell>
          <cell r="B2410" t="str">
            <v>123</v>
          </cell>
          <cell r="C2410" t="str">
            <v>WS</v>
          </cell>
          <cell r="D2410" t="str">
            <v>DIANE</v>
          </cell>
        </row>
        <row r="2411">
          <cell r="A2411" t="str">
            <v>RECCDF</v>
          </cell>
          <cell r="B2411" t="str">
            <v>PIE</v>
          </cell>
          <cell r="C2411" t="str">
            <v>WS</v>
          </cell>
          <cell r="D2411" t="str">
            <v>DSP01</v>
          </cell>
        </row>
        <row r="2412">
          <cell r="A2412" t="str">
            <v>RECCDF</v>
          </cell>
          <cell r="B2412" t="str">
            <v>BIT</v>
          </cell>
          <cell r="C2412" t="str">
            <v>WS</v>
          </cell>
          <cell r="D2412" t="str">
            <v>DSP010103</v>
          </cell>
        </row>
        <row r="2413">
          <cell r="A2413" t="str">
            <v>RECCDF</v>
          </cell>
          <cell r="B2413" t="str">
            <v>IND</v>
          </cell>
          <cell r="C2413" t="str">
            <v>WS</v>
          </cell>
          <cell r="D2413" t="str">
            <v>DSP010104</v>
          </cell>
        </row>
        <row r="2414">
          <cell r="A2414" t="str">
            <v>RECCDF</v>
          </cell>
          <cell r="B2414" t="str">
            <v>ADO</v>
          </cell>
          <cell r="C2414" t="str">
            <v>WS</v>
          </cell>
          <cell r="D2414" t="str">
            <v>DSP010204</v>
          </cell>
        </row>
        <row r="2415">
          <cell r="A2415" t="str">
            <v>RECCDF</v>
          </cell>
          <cell r="B2415" t="str">
            <v>MAN</v>
          </cell>
          <cell r="C2415" t="str">
            <v>WS</v>
          </cell>
          <cell r="D2415" t="str">
            <v>DSP010206</v>
          </cell>
        </row>
        <row r="2416">
          <cell r="A2416" t="str">
            <v>RECCDF</v>
          </cell>
          <cell r="B2416" t="str">
            <v>NDO</v>
          </cell>
          <cell r="C2416" t="str">
            <v>WS</v>
          </cell>
          <cell r="D2416" t="str">
            <v>DSP010304</v>
          </cell>
        </row>
        <row r="2417">
          <cell r="A2417" t="str">
            <v>RECCDF</v>
          </cell>
          <cell r="B2417" t="str">
            <v>HAF</v>
          </cell>
          <cell r="C2417" t="str">
            <v>WS</v>
          </cell>
          <cell r="D2417" t="str">
            <v>DSP010403</v>
          </cell>
        </row>
        <row r="2418">
          <cell r="A2418" t="str">
            <v>RECCDF</v>
          </cell>
          <cell r="B2418" t="str">
            <v>IND</v>
          </cell>
          <cell r="C2418" t="str">
            <v>WS</v>
          </cell>
          <cell r="D2418" t="str">
            <v>DSP010404</v>
          </cell>
        </row>
        <row r="2419">
          <cell r="A2419" t="str">
            <v>RECCDF</v>
          </cell>
          <cell r="B2419" t="str">
            <v>FAR</v>
          </cell>
          <cell r="C2419" t="str">
            <v>WS</v>
          </cell>
          <cell r="D2419" t="str">
            <v>DSP010500</v>
          </cell>
        </row>
        <row r="2420">
          <cell r="A2420" t="str">
            <v>RECCDF</v>
          </cell>
          <cell r="B2420" t="str">
            <v>IND</v>
          </cell>
          <cell r="C2420" t="str">
            <v>WS</v>
          </cell>
          <cell r="D2420" t="str">
            <v>DSP010501</v>
          </cell>
        </row>
        <row r="2421">
          <cell r="A2421" t="str">
            <v>RECCDF</v>
          </cell>
          <cell r="B2421" t="str">
            <v>IND</v>
          </cell>
          <cell r="C2421" t="str">
            <v>WS</v>
          </cell>
          <cell r="D2421" t="str">
            <v>DSP010601</v>
          </cell>
        </row>
        <row r="2422">
          <cell r="A2422" t="str">
            <v>RECCDF</v>
          </cell>
          <cell r="B2422" t="str">
            <v>IND</v>
          </cell>
          <cell r="C2422" t="str">
            <v>WS</v>
          </cell>
          <cell r="D2422" t="str">
            <v>DSP010602</v>
          </cell>
        </row>
        <row r="2423">
          <cell r="A2423" t="str">
            <v>RECCDF</v>
          </cell>
          <cell r="B2423" t="str">
            <v>IND</v>
          </cell>
          <cell r="C2423" t="str">
            <v>WS</v>
          </cell>
          <cell r="D2423" t="str">
            <v>DSP010606</v>
          </cell>
        </row>
        <row r="2424">
          <cell r="A2424" t="str">
            <v>RECCDF</v>
          </cell>
          <cell r="B2424" t="str">
            <v>BIT</v>
          </cell>
          <cell r="C2424" t="str">
            <v>WS</v>
          </cell>
          <cell r="D2424" t="str">
            <v>DSP02</v>
          </cell>
        </row>
        <row r="2425">
          <cell r="A2425" t="str">
            <v>RECCDF</v>
          </cell>
          <cell r="B2425" t="str">
            <v>IND</v>
          </cell>
          <cell r="C2425" t="str">
            <v>WS</v>
          </cell>
          <cell r="D2425" t="str">
            <v>DSP030000</v>
          </cell>
        </row>
        <row r="2426">
          <cell r="A2426" t="str">
            <v>RECCDF</v>
          </cell>
          <cell r="B2426" t="str">
            <v>IND</v>
          </cell>
          <cell r="C2426" t="str">
            <v>WS</v>
          </cell>
          <cell r="D2426" t="str">
            <v>DSP030003</v>
          </cell>
        </row>
        <row r="2427">
          <cell r="A2427" t="str">
            <v>RECCDF</v>
          </cell>
          <cell r="B2427" t="str">
            <v>IND</v>
          </cell>
          <cell r="C2427" t="str">
            <v>WS</v>
          </cell>
          <cell r="D2427" t="str">
            <v>DSP030202</v>
          </cell>
        </row>
        <row r="2428">
          <cell r="A2428" t="str">
            <v>RECCDF</v>
          </cell>
          <cell r="B2428" t="str">
            <v>IND</v>
          </cell>
          <cell r="C2428" t="str">
            <v>WS</v>
          </cell>
          <cell r="D2428" t="str">
            <v>DSP030203</v>
          </cell>
        </row>
        <row r="2429">
          <cell r="A2429" t="str">
            <v>RECCDF</v>
          </cell>
          <cell r="B2429" t="str">
            <v>IND</v>
          </cell>
          <cell r="C2429" t="str">
            <v>WS</v>
          </cell>
          <cell r="D2429" t="str">
            <v>DSP030204</v>
          </cell>
        </row>
        <row r="2430">
          <cell r="A2430" t="str">
            <v>RECCDF</v>
          </cell>
          <cell r="B2430" t="str">
            <v>IND</v>
          </cell>
          <cell r="C2430" t="str">
            <v>WS</v>
          </cell>
          <cell r="D2430" t="str">
            <v>DSP030205</v>
          </cell>
        </row>
        <row r="2431">
          <cell r="A2431" t="str">
            <v>RECCDF</v>
          </cell>
          <cell r="B2431" t="str">
            <v>IND</v>
          </cell>
          <cell r="C2431" t="str">
            <v>WS</v>
          </cell>
          <cell r="D2431" t="str">
            <v>DSP030303</v>
          </cell>
        </row>
        <row r="2432">
          <cell r="A2432" t="str">
            <v>RECCDF</v>
          </cell>
          <cell r="B2432" t="str">
            <v>IND</v>
          </cell>
          <cell r="C2432" t="str">
            <v>WS</v>
          </cell>
          <cell r="D2432" t="str">
            <v>DSP030500</v>
          </cell>
        </row>
        <row r="2433">
          <cell r="A2433" t="str">
            <v>RECCDF</v>
          </cell>
          <cell r="B2433" t="str">
            <v>IND</v>
          </cell>
          <cell r="C2433" t="str">
            <v>WS</v>
          </cell>
          <cell r="D2433" t="str">
            <v>DSP030501</v>
          </cell>
        </row>
        <row r="2434">
          <cell r="A2434" t="str">
            <v>RECCDF</v>
          </cell>
          <cell r="B2434" t="str">
            <v>IND</v>
          </cell>
          <cell r="C2434" t="str">
            <v>WS</v>
          </cell>
          <cell r="D2434" t="str">
            <v>DSP030701</v>
          </cell>
        </row>
        <row r="2435">
          <cell r="A2435" t="str">
            <v>RECCDF</v>
          </cell>
          <cell r="B2435" t="str">
            <v>IND</v>
          </cell>
          <cell r="C2435" t="str">
            <v>WS</v>
          </cell>
          <cell r="D2435" t="str">
            <v>DSP030702</v>
          </cell>
        </row>
        <row r="2436">
          <cell r="A2436" t="str">
            <v>RECCDF</v>
          </cell>
          <cell r="B2436" t="str">
            <v>IND</v>
          </cell>
          <cell r="C2436" t="str">
            <v>WS</v>
          </cell>
          <cell r="D2436" t="str">
            <v>DSP030705</v>
          </cell>
        </row>
        <row r="2437">
          <cell r="A2437" t="str">
            <v>RECCDF</v>
          </cell>
          <cell r="B2437" t="str">
            <v>IND</v>
          </cell>
          <cell r="C2437" t="str">
            <v>WS</v>
          </cell>
          <cell r="D2437" t="str">
            <v>DSP030706</v>
          </cell>
        </row>
        <row r="2438">
          <cell r="A2438" t="str">
            <v>RECCDF</v>
          </cell>
          <cell r="B2438" t="str">
            <v>IPA</v>
          </cell>
          <cell r="C2438" t="str">
            <v>WS</v>
          </cell>
          <cell r="D2438" t="str">
            <v>DSP04</v>
          </cell>
        </row>
        <row r="2439">
          <cell r="A2439" t="str">
            <v>RECCDF</v>
          </cell>
          <cell r="B2439" t="str">
            <v>PIE</v>
          </cell>
          <cell r="C2439" t="str">
            <v>WS</v>
          </cell>
          <cell r="D2439" t="str">
            <v>DSP05</v>
          </cell>
        </row>
        <row r="2440">
          <cell r="A2440" t="str">
            <v>RECCDF</v>
          </cell>
          <cell r="B2440" t="str">
            <v>FAR</v>
          </cell>
          <cell r="C2440" t="str">
            <v>WS</v>
          </cell>
          <cell r="D2440" t="str">
            <v>DSP06</v>
          </cell>
        </row>
        <row r="2441">
          <cell r="A2441" t="str">
            <v>RECCDF</v>
          </cell>
          <cell r="B2441" t="str">
            <v>IPA</v>
          </cell>
          <cell r="C2441" t="str">
            <v>WS</v>
          </cell>
          <cell r="D2441" t="str">
            <v>DSP07</v>
          </cell>
        </row>
        <row r="2442">
          <cell r="A2442" t="str">
            <v>RECCDF</v>
          </cell>
          <cell r="B2442" t="str">
            <v>IPA</v>
          </cell>
          <cell r="C2442" t="str">
            <v>WS</v>
          </cell>
          <cell r="D2442" t="str">
            <v>DSP08</v>
          </cell>
        </row>
        <row r="2443">
          <cell r="A2443" t="str">
            <v>RECCDF</v>
          </cell>
          <cell r="B2443" t="str">
            <v>NDO</v>
          </cell>
          <cell r="C2443" t="str">
            <v>WS</v>
          </cell>
          <cell r="D2443" t="str">
            <v>DSP09</v>
          </cell>
        </row>
        <row r="2444">
          <cell r="A2444" t="str">
            <v>RECCDF</v>
          </cell>
          <cell r="B2444" t="str">
            <v>NDO</v>
          </cell>
          <cell r="C2444" t="str">
            <v>WS</v>
          </cell>
          <cell r="D2444" t="str">
            <v>DSP10</v>
          </cell>
        </row>
        <row r="2445">
          <cell r="A2445" t="str">
            <v>RECCDF</v>
          </cell>
          <cell r="B2445" t="str">
            <v>FAR</v>
          </cell>
          <cell r="C2445" t="str">
            <v>WS</v>
          </cell>
          <cell r="D2445" t="str">
            <v>DSP11</v>
          </cell>
        </row>
        <row r="2446">
          <cell r="A2446" t="str">
            <v>RECCDF</v>
          </cell>
          <cell r="B2446" t="str">
            <v>SIA</v>
          </cell>
          <cell r="C2446" t="str">
            <v>WS</v>
          </cell>
          <cell r="D2446" t="str">
            <v>DSP12</v>
          </cell>
        </row>
        <row r="2447">
          <cell r="A2447" t="str">
            <v>RECCDF</v>
          </cell>
          <cell r="B2447" t="str">
            <v>MOA</v>
          </cell>
          <cell r="C2447" t="str">
            <v>WS</v>
          </cell>
          <cell r="D2447" t="str">
            <v>DSP13</v>
          </cell>
        </row>
        <row r="2448">
          <cell r="A2448" t="str">
            <v>RECCDF</v>
          </cell>
          <cell r="B2448" t="str">
            <v>PAP</v>
          </cell>
          <cell r="C2448" t="str">
            <v>WS</v>
          </cell>
          <cell r="D2448" t="str">
            <v>DSP18</v>
          </cell>
        </row>
        <row r="2449">
          <cell r="A2449" t="str">
            <v>RECCDF</v>
          </cell>
          <cell r="B2449" t="str">
            <v>NYA</v>
          </cell>
          <cell r="C2449" t="str">
            <v>WS</v>
          </cell>
          <cell r="D2449" t="str">
            <v>DSP21</v>
          </cell>
        </row>
        <row r="2450">
          <cell r="A2450" t="str">
            <v>RECCDF</v>
          </cell>
          <cell r="B2450" t="str">
            <v>SER</v>
          </cell>
          <cell r="C2450" t="str">
            <v>WS</v>
          </cell>
          <cell r="D2450" t="str">
            <v>DSP22</v>
          </cell>
        </row>
        <row r="2451">
          <cell r="A2451" t="str">
            <v>RECCDF</v>
          </cell>
          <cell r="B2451" t="str">
            <v>IND</v>
          </cell>
          <cell r="C2451" t="str">
            <v>WS</v>
          </cell>
          <cell r="D2451" t="str">
            <v>DSP23</v>
          </cell>
        </row>
        <row r="2452">
          <cell r="A2452" t="str">
            <v>RECCDF</v>
          </cell>
          <cell r="B2452" t="str">
            <v>SIA</v>
          </cell>
          <cell r="C2452" t="str">
            <v>WS</v>
          </cell>
          <cell r="D2452" t="str">
            <v>DSP25</v>
          </cell>
        </row>
        <row r="2453">
          <cell r="A2453" t="str">
            <v>RECCDF</v>
          </cell>
          <cell r="B2453" t="str">
            <v>IND</v>
          </cell>
          <cell r="C2453" t="str">
            <v>WS</v>
          </cell>
          <cell r="D2453" t="str">
            <v>DSP27</v>
          </cell>
        </row>
        <row r="2454">
          <cell r="A2454" t="str">
            <v>RECCDF</v>
          </cell>
          <cell r="B2454" t="str">
            <v>SIA</v>
          </cell>
          <cell r="C2454" t="str">
            <v>WS</v>
          </cell>
          <cell r="D2454" t="str">
            <v>DSP29</v>
          </cell>
        </row>
        <row r="2455">
          <cell r="A2455" t="str">
            <v>RECCDF</v>
          </cell>
          <cell r="B2455" t="str">
            <v>ADO</v>
          </cell>
          <cell r="C2455" t="str">
            <v>WS</v>
          </cell>
          <cell r="D2455" t="str">
            <v>DSP30</v>
          </cell>
        </row>
        <row r="2456">
          <cell r="A2456" t="str">
            <v>RECCDF</v>
          </cell>
          <cell r="B2456" t="str">
            <v>NDO</v>
          </cell>
          <cell r="C2456" t="str">
            <v>WS</v>
          </cell>
          <cell r="D2456" t="str">
            <v>DSP33</v>
          </cell>
        </row>
        <row r="2457">
          <cell r="A2457" t="str">
            <v>RECCDF</v>
          </cell>
          <cell r="B2457" t="str">
            <v>FAR</v>
          </cell>
          <cell r="C2457" t="str">
            <v>WS</v>
          </cell>
          <cell r="D2457" t="str">
            <v>DSP34</v>
          </cell>
        </row>
        <row r="2458">
          <cell r="A2458" t="str">
            <v>RECCDF</v>
          </cell>
          <cell r="B2458" t="str">
            <v>NNB</v>
          </cell>
          <cell r="C2458" t="str">
            <v>WS</v>
          </cell>
          <cell r="D2458" t="str">
            <v>DSP35</v>
          </cell>
        </row>
        <row r="2459">
          <cell r="A2459" t="str">
            <v>RECCDF</v>
          </cell>
          <cell r="B2459" t="str">
            <v>ADO</v>
          </cell>
          <cell r="C2459" t="str">
            <v>WS</v>
          </cell>
          <cell r="D2459" t="str">
            <v>DSP39</v>
          </cell>
        </row>
        <row r="2460">
          <cell r="A2460" t="str">
            <v>RECCDF</v>
          </cell>
          <cell r="B2460" t="str">
            <v>SIA</v>
          </cell>
          <cell r="C2460" t="str">
            <v>WS</v>
          </cell>
          <cell r="D2460" t="str">
            <v>DSP40</v>
          </cell>
        </row>
        <row r="2461">
          <cell r="A2461" t="str">
            <v>RECCDF</v>
          </cell>
          <cell r="B2461" t="str">
            <v>NNB</v>
          </cell>
          <cell r="C2461" t="str">
            <v>WS</v>
          </cell>
          <cell r="D2461" t="str">
            <v>DSP44</v>
          </cell>
        </row>
        <row r="2462">
          <cell r="A2462" t="str">
            <v>RECCDF</v>
          </cell>
          <cell r="B2462" t="str">
            <v>SIA</v>
          </cell>
          <cell r="C2462" t="str">
            <v>WS</v>
          </cell>
          <cell r="D2462" t="str">
            <v>DSP45</v>
          </cell>
        </row>
        <row r="2463">
          <cell r="A2463" t="str">
            <v>RECCDF</v>
          </cell>
          <cell r="B2463" t="str">
            <v>123</v>
          </cell>
          <cell r="C2463" t="str">
            <v>WS</v>
          </cell>
          <cell r="D2463" t="str">
            <v>DUMASA1</v>
          </cell>
        </row>
        <row r="2464">
          <cell r="A2464" t="str">
            <v>RECCDF</v>
          </cell>
          <cell r="B2464" t="str">
            <v>123</v>
          </cell>
          <cell r="C2464" t="str">
            <v>WS</v>
          </cell>
          <cell r="D2464" t="str">
            <v>DUMASH1</v>
          </cell>
        </row>
        <row r="2465">
          <cell r="A2465" t="str">
            <v>RECCDF</v>
          </cell>
          <cell r="B2465" t="str">
            <v>DZA</v>
          </cell>
          <cell r="C2465" t="str">
            <v>WS</v>
          </cell>
          <cell r="D2465" t="str">
            <v>DUMASJ1</v>
          </cell>
        </row>
        <row r="2466">
          <cell r="A2466" t="str">
            <v>RECCDF</v>
          </cell>
          <cell r="B2466" t="str">
            <v>HAF</v>
          </cell>
          <cell r="C2466" t="str">
            <v>WS</v>
          </cell>
          <cell r="D2466" t="str">
            <v>ECL011</v>
          </cell>
        </row>
        <row r="2467">
          <cell r="A2467" t="str">
            <v>RECCDF</v>
          </cell>
          <cell r="B2467" t="str">
            <v>PIE</v>
          </cell>
          <cell r="C2467" t="str">
            <v>WS</v>
          </cell>
          <cell r="D2467" t="str">
            <v>ECL013</v>
          </cell>
        </row>
        <row r="2468">
          <cell r="A2468" t="str">
            <v>RECCDF</v>
          </cell>
          <cell r="B2468" t="str">
            <v>IPA</v>
          </cell>
          <cell r="C2468" t="str">
            <v>WS</v>
          </cell>
          <cell r="D2468" t="str">
            <v>ECL014</v>
          </cell>
        </row>
        <row r="2469">
          <cell r="A2469" t="str">
            <v>RECCDF</v>
          </cell>
          <cell r="B2469" t="str">
            <v>IND</v>
          </cell>
          <cell r="C2469" t="str">
            <v>WS</v>
          </cell>
          <cell r="D2469" t="str">
            <v>ECP101</v>
          </cell>
        </row>
        <row r="2470">
          <cell r="A2470" t="str">
            <v>RECCDF</v>
          </cell>
          <cell r="B2470" t="str">
            <v>IND</v>
          </cell>
          <cell r="C2470" t="str">
            <v>WS</v>
          </cell>
          <cell r="D2470" t="str">
            <v>ECP104</v>
          </cell>
        </row>
        <row r="2471">
          <cell r="A2471" t="str">
            <v>RECCDF</v>
          </cell>
          <cell r="B2471" t="str">
            <v>IND</v>
          </cell>
          <cell r="C2471" t="str">
            <v>WS</v>
          </cell>
          <cell r="D2471" t="str">
            <v>ECP105</v>
          </cell>
        </row>
        <row r="2472">
          <cell r="A2472" t="str">
            <v>RECCDF</v>
          </cell>
          <cell r="B2472" t="str">
            <v>IND</v>
          </cell>
          <cell r="C2472" t="str">
            <v>WS</v>
          </cell>
          <cell r="D2472" t="str">
            <v>ECP106</v>
          </cell>
        </row>
        <row r="2473">
          <cell r="A2473" t="str">
            <v>RECCDF</v>
          </cell>
          <cell r="B2473" t="str">
            <v>IND</v>
          </cell>
          <cell r="C2473" t="str">
            <v>WS</v>
          </cell>
          <cell r="D2473" t="str">
            <v>ECP107</v>
          </cell>
        </row>
        <row r="2474">
          <cell r="A2474" t="str">
            <v>RECCDF</v>
          </cell>
          <cell r="B2474" t="str">
            <v>IND</v>
          </cell>
          <cell r="C2474" t="str">
            <v>WS</v>
          </cell>
          <cell r="D2474" t="str">
            <v>ECP108</v>
          </cell>
        </row>
        <row r="2475">
          <cell r="A2475" t="str">
            <v>RECCDF</v>
          </cell>
          <cell r="B2475" t="str">
            <v>IND</v>
          </cell>
          <cell r="C2475" t="str">
            <v>WS</v>
          </cell>
          <cell r="D2475" t="str">
            <v>ECP109</v>
          </cell>
        </row>
        <row r="2476">
          <cell r="A2476" t="str">
            <v>RECCDF</v>
          </cell>
          <cell r="B2476" t="str">
            <v>ALX</v>
          </cell>
          <cell r="C2476" t="str">
            <v>WS</v>
          </cell>
          <cell r="D2476" t="str">
            <v>ECP110</v>
          </cell>
        </row>
        <row r="2477">
          <cell r="A2477" t="str">
            <v>RECCDF</v>
          </cell>
          <cell r="B2477" t="str">
            <v>IND</v>
          </cell>
          <cell r="C2477" t="str">
            <v>WS</v>
          </cell>
          <cell r="D2477" t="str">
            <v>EEH201</v>
          </cell>
        </row>
        <row r="2478">
          <cell r="A2478" t="str">
            <v>RECCDF</v>
          </cell>
          <cell r="B2478" t="str">
            <v>IND</v>
          </cell>
          <cell r="C2478" t="str">
            <v>WS</v>
          </cell>
          <cell r="D2478" t="str">
            <v>EEH202</v>
          </cell>
        </row>
        <row r="2479">
          <cell r="A2479" t="str">
            <v>RECCDF</v>
          </cell>
          <cell r="B2479" t="str">
            <v>BEK</v>
          </cell>
          <cell r="C2479" t="str">
            <v>WS</v>
          </cell>
          <cell r="D2479" t="str">
            <v>EFOGO</v>
          </cell>
        </row>
        <row r="2480">
          <cell r="A2480" t="str">
            <v>RECCDF</v>
          </cell>
          <cell r="B2480" t="str">
            <v>IND</v>
          </cell>
          <cell r="C2480" t="str">
            <v>WS</v>
          </cell>
          <cell r="D2480" t="str">
            <v>EIN00A</v>
          </cell>
        </row>
        <row r="2481">
          <cell r="A2481" t="str">
            <v>RECCDF</v>
          </cell>
          <cell r="B2481" t="str">
            <v>IND</v>
          </cell>
          <cell r="C2481" t="str">
            <v>WS</v>
          </cell>
          <cell r="D2481" t="str">
            <v>EIN00B</v>
          </cell>
        </row>
        <row r="2482">
          <cell r="A2482" t="str">
            <v>RECCDF</v>
          </cell>
          <cell r="B2482" t="str">
            <v>IND</v>
          </cell>
          <cell r="C2482" t="str">
            <v>WS</v>
          </cell>
          <cell r="D2482" t="str">
            <v>EIN001</v>
          </cell>
        </row>
        <row r="2483">
          <cell r="A2483" t="str">
            <v>RECCDF</v>
          </cell>
          <cell r="B2483" t="str">
            <v>IND</v>
          </cell>
          <cell r="C2483" t="str">
            <v>WS</v>
          </cell>
          <cell r="D2483" t="str">
            <v>EIN002</v>
          </cell>
        </row>
        <row r="2484">
          <cell r="A2484" t="str">
            <v>RECCDF</v>
          </cell>
          <cell r="B2484" t="str">
            <v>IND</v>
          </cell>
          <cell r="C2484" t="str">
            <v>WS</v>
          </cell>
          <cell r="D2484" t="str">
            <v>EIN003</v>
          </cell>
        </row>
        <row r="2485">
          <cell r="A2485" t="str">
            <v>RECCDF</v>
          </cell>
          <cell r="B2485" t="str">
            <v>IND</v>
          </cell>
          <cell r="C2485" t="str">
            <v>WS</v>
          </cell>
          <cell r="D2485" t="str">
            <v>EIN004</v>
          </cell>
        </row>
        <row r="2486">
          <cell r="A2486" t="str">
            <v>RECCDF</v>
          </cell>
          <cell r="B2486" t="str">
            <v>IND</v>
          </cell>
          <cell r="C2486" t="str">
            <v>WS</v>
          </cell>
          <cell r="D2486" t="str">
            <v>EIN010</v>
          </cell>
        </row>
        <row r="2487">
          <cell r="A2487" t="str">
            <v>RECCDF</v>
          </cell>
          <cell r="B2487" t="str">
            <v>IND</v>
          </cell>
          <cell r="C2487" t="str">
            <v>WS</v>
          </cell>
          <cell r="D2487" t="str">
            <v>ELT301</v>
          </cell>
        </row>
        <row r="2488">
          <cell r="A2488" t="str">
            <v>RECCDF</v>
          </cell>
          <cell r="B2488" t="str">
            <v>IND</v>
          </cell>
          <cell r="C2488" t="str">
            <v>WS</v>
          </cell>
          <cell r="D2488" t="str">
            <v>ELT302</v>
          </cell>
        </row>
        <row r="2489">
          <cell r="A2489" t="str">
            <v>RECCDF</v>
          </cell>
          <cell r="B2489" t="str">
            <v>IND</v>
          </cell>
          <cell r="C2489" t="str">
            <v>WS</v>
          </cell>
          <cell r="D2489" t="str">
            <v>ESA190</v>
          </cell>
        </row>
        <row r="2490">
          <cell r="A2490" t="str">
            <v>RECCDF</v>
          </cell>
          <cell r="B2490" t="str">
            <v>IND</v>
          </cell>
          <cell r="C2490" t="str">
            <v>WS</v>
          </cell>
          <cell r="D2490" t="str">
            <v>ESA191</v>
          </cell>
        </row>
        <row r="2491">
          <cell r="A2491" t="str">
            <v>RECCDF</v>
          </cell>
          <cell r="B2491" t="str">
            <v>IND</v>
          </cell>
          <cell r="C2491" t="str">
            <v>WS</v>
          </cell>
          <cell r="D2491" t="str">
            <v>ESA192</v>
          </cell>
        </row>
        <row r="2492">
          <cell r="A2492" t="str">
            <v>RECCDF</v>
          </cell>
          <cell r="B2492" t="str">
            <v>IND</v>
          </cell>
          <cell r="C2492" t="str">
            <v>WS</v>
          </cell>
          <cell r="D2492" t="str">
            <v>ESA193</v>
          </cell>
        </row>
        <row r="2493">
          <cell r="A2493" t="str">
            <v>RECCDF</v>
          </cell>
          <cell r="B2493" t="str">
            <v>IND</v>
          </cell>
          <cell r="C2493" t="str">
            <v>WS</v>
          </cell>
          <cell r="D2493" t="str">
            <v>ESA194</v>
          </cell>
        </row>
        <row r="2494">
          <cell r="A2494" t="str">
            <v>RECCDF</v>
          </cell>
          <cell r="B2494" t="str">
            <v>IND</v>
          </cell>
          <cell r="C2494" t="str">
            <v>WS</v>
          </cell>
          <cell r="D2494" t="str">
            <v>ESA195</v>
          </cell>
        </row>
        <row r="2495">
          <cell r="A2495" t="str">
            <v>RECCDF</v>
          </cell>
          <cell r="B2495" t="str">
            <v>IND</v>
          </cell>
          <cell r="C2495" t="str">
            <v>WS</v>
          </cell>
          <cell r="D2495" t="str">
            <v>ESA196</v>
          </cell>
        </row>
        <row r="2496">
          <cell r="A2496" t="str">
            <v>RECCDF</v>
          </cell>
          <cell r="B2496" t="str">
            <v>IND</v>
          </cell>
          <cell r="C2496" t="str">
            <v>WS</v>
          </cell>
          <cell r="D2496" t="str">
            <v>ETC030</v>
          </cell>
        </row>
        <row r="2497">
          <cell r="A2497" t="str">
            <v>RECCDF</v>
          </cell>
          <cell r="B2497" t="str">
            <v>IND</v>
          </cell>
          <cell r="C2497" t="str">
            <v>WS</v>
          </cell>
          <cell r="D2497" t="str">
            <v>ETC031</v>
          </cell>
        </row>
        <row r="2498">
          <cell r="A2498" t="str">
            <v>RECCDF</v>
          </cell>
          <cell r="B2498" t="str">
            <v>IND</v>
          </cell>
          <cell r="C2498" t="str">
            <v>WS</v>
          </cell>
          <cell r="D2498" t="str">
            <v>ETC032</v>
          </cell>
        </row>
        <row r="2499">
          <cell r="A2499" t="str">
            <v>RECCDF</v>
          </cell>
          <cell r="B2499" t="str">
            <v>IND</v>
          </cell>
          <cell r="C2499" t="str">
            <v>WS</v>
          </cell>
          <cell r="D2499" t="str">
            <v>ETC033</v>
          </cell>
        </row>
        <row r="2500">
          <cell r="A2500" t="str">
            <v>RECCDF</v>
          </cell>
          <cell r="B2500" t="str">
            <v>IND</v>
          </cell>
          <cell r="C2500" t="str">
            <v>WS</v>
          </cell>
          <cell r="D2500" t="str">
            <v>ETC034</v>
          </cell>
        </row>
        <row r="2501">
          <cell r="A2501" t="str">
            <v>RECCDF</v>
          </cell>
          <cell r="B2501" t="str">
            <v>IND</v>
          </cell>
          <cell r="C2501" t="str">
            <v>WS</v>
          </cell>
          <cell r="D2501" t="str">
            <v>ETC035</v>
          </cell>
        </row>
        <row r="2502">
          <cell r="A2502" t="str">
            <v>RECCDF</v>
          </cell>
          <cell r="B2502" t="str">
            <v>IND</v>
          </cell>
          <cell r="C2502" t="str">
            <v>WS</v>
          </cell>
          <cell r="D2502" t="str">
            <v>ETC036</v>
          </cell>
        </row>
        <row r="2503">
          <cell r="A2503" t="str">
            <v>RECCDF</v>
          </cell>
          <cell r="B2503" t="str">
            <v>IND</v>
          </cell>
          <cell r="C2503" t="str">
            <v>WS</v>
          </cell>
          <cell r="D2503" t="str">
            <v>ETC039</v>
          </cell>
        </row>
        <row r="2504">
          <cell r="A2504" t="str">
            <v>RECCDF</v>
          </cell>
          <cell r="B2504" t="str">
            <v>IND</v>
          </cell>
          <cell r="C2504" t="str">
            <v>WS</v>
          </cell>
          <cell r="D2504" t="str">
            <v>ETC040</v>
          </cell>
        </row>
        <row r="2505">
          <cell r="A2505" t="str">
            <v>RECCDF</v>
          </cell>
          <cell r="B2505" t="str">
            <v>IND</v>
          </cell>
          <cell r="C2505" t="str">
            <v>WS</v>
          </cell>
          <cell r="D2505" t="str">
            <v>ETC041</v>
          </cell>
        </row>
        <row r="2506">
          <cell r="A2506" t="str">
            <v>RECCDF</v>
          </cell>
          <cell r="B2506" t="str">
            <v>IND</v>
          </cell>
          <cell r="C2506" t="str">
            <v>WS</v>
          </cell>
          <cell r="D2506" t="str">
            <v>EVM01</v>
          </cell>
        </row>
        <row r="2507">
          <cell r="A2507" t="str">
            <v>RECCDF</v>
          </cell>
          <cell r="B2507" t="str">
            <v>IND</v>
          </cell>
          <cell r="C2507" t="str">
            <v>WS</v>
          </cell>
          <cell r="D2507" t="str">
            <v>EVM03</v>
          </cell>
        </row>
        <row r="2508">
          <cell r="A2508" t="str">
            <v>RECCDF</v>
          </cell>
          <cell r="B2508" t="str">
            <v>IPA</v>
          </cell>
          <cell r="C2508" t="str">
            <v>WS</v>
          </cell>
          <cell r="D2508" t="str">
            <v>FDGDG</v>
          </cell>
        </row>
        <row r="2509">
          <cell r="A2509" t="str">
            <v>RECCDF</v>
          </cell>
          <cell r="B2509" t="str">
            <v>SIA</v>
          </cell>
          <cell r="C2509" t="str">
            <v>WS</v>
          </cell>
          <cell r="D2509" t="str">
            <v>HELENE</v>
          </cell>
        </row>
        <row r="2510">
          <cell r="A2510" t="str">
            <v>RECCDF</v>
          </cell>
          <cell r="B2510" t="str">
            <v>IPA</v>
          </cell>
          <cell r="C2510" t="str">
            <v>WS</v>
          </cell>
          <cell r="D2510" t="str">
            <v>IBINGA</v>
          </cell>
        </row>
        <row r="2511">
          <cell r="A2511" t="str">
            <v>RECCDF</v>
          </cell>
          <cell r="B2511" t="str">
            <v>IPA</v>
          </cell>
          <cell r="C2511" t="str">
            <v>WS</v>
          </cell>
          <cell r="D2511" t="str">
            <v>IBINGADVD</v>
          </cell>
        </row>
        <row r="2512">
          <cell r="A2512" t="str">
            <v>RECCDF</v>
          </cell>
          <cell r="B2512" t="str">
            <v>IPA</v>
          </cell>
          <cell r="C2512" t="str">
            <v>WS</v>
          </cell>
          <cell r="D2512" t="str">
            <v>IBINGA1</v>
          </cell>
        </row>
        <row r="2513">
          <cell r="A2513" t="str">
            <v>RECCDF</v>
          </cell>
          <cell r="B2513" t="str">
            <v>IPA</v>
          </cell>
          <cell r="C2513" t="str">
            <v>WS</v>
          </cell>
          <cell r="D2513" t="str">
            <v>IBINGA2</v>
          </cell>
        </row>
        <row r="2514">
          <cell r="A2514" t="str">
            <v>RECCDF</v>
          </cell>
          <cell r="B2514" t="str">
            <v>IPA</v>
          </cell>
          <cell r="C2514" t="str">
            <v>WS</v>
          </cell>
          <cell r="D2514" t="str">
            <v>IBINGA3</v>
          </cell>
        </row>
        <row r="2515">
          <cell r="A2515" t="str">
            <v>RECCDF</v>
          </cell>
          <cell r="B2515" t="str">
            <v>123</v>
          </cell>
          <cell r="C2515" t="str">
            <v>WS</v>
          </cell>
          <cell r="D2515" t="str">
            <v>JM£MBOUAC1</v>
          </cell>
        </row>
        <row r="2516">
          <cell r="A2516" t="str">
            <v>RECCDF</v>
          </cell>
          <cell r="B2516" t="str">
            <v>123</v>
          </cell>
          <cell r="C2516" t="str">
            <v>WS</v>
          </cell>
          <cell r="D2516" t="str">
            <v>JM£MBOUAKA</v>
          </cell>
        </row>
        <row r="2517">
          <cell r="A2517" t="str">
            <v>RECCDF</v>
          </cell>
          <cell r="B2517" t="str">
            <v>KJL</v>
          </cell>
          <cell r="C2517" t="str">
            <v>WS</v>
          </cell>
          <cell r="D2517" t="str">
            <v>KOUMBA</v>
          </cell>
        </row>
        <row r="2518">
          <cell r="A2518" t="str">
            <v>RECCDF</v>
          </cell>
          <cell r="B2518" t="str">
            <v>ASK</v>
          </cell>
          <cell r="C2518" t="str">
            <v>WS</v>
          </cell>
          <cell r="D2518" t="str">
            <v>LAZARE</v>
          </cell>
        </row>
        <row r="2519">
          <cell r="A2519" t="str">
            <v>RECCDF</v>
          </cell>
          <cell r="B2519" t="str">
            <v>PIE</v>
          </cell>
          <cell r="C2519" t="str">
            <v>WS</v>
          </cell>
          <cell r="D2519" t="str">
            <v>LAZARE1</v>
          </cell>
        </row>
        <row r="2520">
          <cell r="A2520" t="str">
            <v>RECCDF</v>
          </cell>
          <cell r="B2520" t="str">
            <v>ASK</v>
          </cell>
          <cell r="C2520" t="str">
            <v>WS</v>
          </cell>
          <cell r="D2520" t="str">
            <v>LAZARE2</v>
          </cell>
        </row>
        <row r="2521">
          <cell r="A2521" t="str">
            <v>RECCDF</v>
          </cell>
          <cell r="B2521" t="str">
            <v>123</v>
          </cell>
          <cell r="C2521" t="str">
            <v>WS</v>
          </cell>
          <cell r="D2521" t="str">
            <v>LENOVO£979</v>
          </cell>
        </row>
        <row r="2522">
          <cell r="A2522" t="str">
            <v>RECCDF</v>
          </cell>
          <cell r="B2522" t="str">
            <v>MAN</v>
          </cell>
          <cell r="C2522" t="str">
            <v>WS</v>
          </cell>
          <cell r="D2522" t="str">
            <v>LOPEZ</v>
          </cell>
        </row>
        <row r="2523">
          <cell r="A2523" t="str">
            <v>RECCDF</v>
          </cell>
          <cell r="B2523" t="str">
            <v>JOS</v>
          </cell>
          <cell r="C2523" t="str">
            <v>WS</v>
          </cell>
          <cell r="D2523" t="str">
            <v>MANDARANO</v>
          </cell>
        </row>
        <row r="2524">
          <cell r="A2524" t="str">
            <v>RECCDF</v>
          </cell>
          <cell r="B2524" t="str">
            <v>JOS</v>
          </cell>
          <cell r="C2524" t="str">
            <v>WS</v>
          </cell>
          <cell r="D2524" t="str">
            <v>MANDARANO1</v>
          </cell>
        </row>
        <row r="2525">
          <cell r="A2525" t="str">
            <v>RECCDF</v>
          </cell>
          <cell r="B2525" t="str">
            <v>MAN</v>
          </cell>
          <cell r="C2525" t="str">
            <v>WS</v>
          </cell>
          <cell r="D2525" t="str">
            <v>MANNERIE</v>
          </cell>
        </row>
        <row r="2526">
          <cell r="A2526" t="str">
            <v>RECCDF</v>
          </cell>
          <cell r="B2526" t="str">
            <v>MAN</v>
          </cell>
          <cell r="C2526" t="str">
            <v>WS</v>
          </cell>
          <cell r="D2526" t="str">
            <v>MANNERIE2</v>
          </cell>
        </row>
        <row r="2527">
          <cell r="A2527" t="str">
            <v>RECCDF</v>
          </cell>
          <cell r="B2527" t="str">
            <v>BEK</v>
          </cell>
          <cell r="C2527" t="str">
            <v>WS</v>
          </cell>
          <cell r="D2527" t="str">
            <v>MBELE</v>
          </cell>
        </row>
        <row r="2528">
          <cell r="A2528" t="str">
            <v>RECCDF</v>
          </cell>
          <cell r="B2528" t="str">
            <v>MAN</v>
          </cell>
          <cell r="C2528" t="str">
            <v>WS</v>
          </cell>
          <cell r="D2528" t="str">
            <v>MBINA</v>
          </cell>
        </row>
        <row r="2529">
          <cell r="A2529" t="str">
            <v>RECCDF</v>
          </cell>
          <cell r="B2529" t="str">
            <v>GZO</v>
          </cell>
          <cell r="C2529" t="str">
            <v>WS</v>
          </cell>
          <cell r="D2529" t="str">
            <v>MBONGO</v>
          </cell>
        </row>
        <row r="2530">
          <cell r="A2530" t="str">
            <v>RECCDF</v>
          </cell>
          <cell r="B2530" t="str">
            <v>BIT</v>
          </cell>
          <cell r="C2530" t="str">
            <v>WS</v>
          </cell>
          <cell r="D2530" t="str">
            <v>MBONGO1</v>
          </cell>
        </row>
        <row r="2531">
          <cell r="A2531" t="str">
            <v>RECCDF</v>
          </cell>
          <cell r="B2531" t="str">
            <v>IPA</v>
          </cell>
          <cell r="C2531" t="str">
            <v>WS</v>
          </cell>
          <cell r="D2531" t="str">
            <v>MBONGO2</v>
          </cell>
        </row>
        <row r="2532">
          <cell r="A2532" t="str">
            <v>RECCDF</v>
          </cell>
          <cell r="B2532" t="str">
            <v>123</v>
          </cell>
          <cell r="C2532" t="str">
            <v>WS</v>
          </cell>
          <cell r="D2532" t="str">
            <v>MBOUAKA</v>
          </cell>
        </row>
        <row r="2533">
          <cell r="A2533" t="str">
            <v>RECCDF</v>
          </cell>
          <cell r="B2533" t="str">
            <v>123</v>
          </cell>
          <cell r="C2533" t="str">
            <v>WS</v>
          </cell>
          <cell r="D2533" t="str">
            <v>MBOUAKAB1</v>
          </cell>
        </row>
        <row r="2534">
          <cell r="A2534" t="str">
            <v>RECCDF</v>
          </cell>
          <cell r="B2534" t="str">
            <v>123</v>
          </cell>
          <cell r="C2534" t="str">
            <v>WS</v>
          </cell>
          <cell r="D2534" t="str">
            <v>MBOUAKAC1</v>
          </cell>
        </row>
        <row r="2535">
          <cell r="A2535" t="str">
            <v>RECCDF</v>
          </cell>
          <cell r="B2535" t="str">
            <v>IND</v>
          </cell>
          <cell r="C2535" t="str">
            <v>WS</v>
          </cell>
          <cell r="D2535" t="str">
            <v>MBOUMBA</v>
          </cell>
        </row>
        <row r="2536">
          <cell r="A2536" t="str">
            <v>RECCDF</v>
          </cell>
          <cell r="B2536" t="str">
            <v>DOU</v>
          </cell>
          <cell r="C2536" t="str">
            <v>WS</v>
          </cell>
          <cell r="D2536" t="str">
            <v>MEDENG</v>
          </cell>
        </row>
        <row r="2537">
          <cell r="A2537" t="str">
            <v>RECCDF</v>
          </cell>
          <cell r="B2537" t="str">
            <v>PRO</v>
          </cell>
          <cell r="C2537" t="str">
            <v>WS</v>
          </cell>
          <cell r="D2537" t="str">
            <v>MIYIMOU</v>
          </cell>
        </row>
        <row r="2538">
          <cell r="A2538" t="str">
            <v>RECCDF</v>
          </cell>
          <cell r="B2538" t="str">
            <v>123</v>
          </cell>
          <cell r="C2538" t="str">
            <v>WS</v>
          </cell>
          <cell r="D2538" t="str">
            <v>MOUSSAVOU</v>
          </cell>
        </row>
        <row r="2539">
          <cell r="A2539" t="str">
            <v>RECCDF</v>
          </cell>
          <cell r="B2539" t="str">
            <v>ADO</v>
          </cell>
          <cell r="C2539" t="str">
            <v>WS</v>
          </cell>
          <cell r="D2539" t="str">
            <v>MPNADOLPH</v>
          </cell>
        </row>
        <row r="2540">
          <cell r="A2540" t="str">
            <v>RECCDF</v>
          </cell>
          <cell r="B2540" t="str">
            <v>SER</v>
          </cell>
          <cell r="C2540" t="str">
            <v>WS</v>
          </cell>
          <cell r="D2540" t="str">
            <v>MPPSERGE</v>
          </cell>
        </row>
        <row r="2541">
          <cell r="A2541" t="str">
            <v>RECCDF</v>
          </cell>
          <cell r="B2541" t="str">
            <v>LNG</v>
          </cell>
          <cell r="C2541" t="str">
            <v>WS</v>
          </cell>
          <cell r="D2541" t="str">
            <v>NANDY</v>
          </cell>
        </row>
        <row r="2542">
          <cell r="A2542" t="str">
            <v>RECCDF</v>
          </cell>
          <cell r="B2542" t="str">
            <v>123</v>
          </cell>
          <cell r="C2542" t="str">
            <v>WS</v>
          </cell>
          <cell r="D2542" t="str">
            <v>NDONG</v>
          </cell>
        </row>
        <row r="2543">
          <cell r="A2543" t="str">
            <v>RECCDF</v>
          </cell>
          <cell r="B2543" t="str">
            <v>123</v>
          </cell>
          <cell r="C2543" t="str">
            <v>WS</v>
          </cell>
          <cell r="D2543" t="str">
            <v>NDONGA1</v>
          </cell>
        </row>
        <row r="2544">
          <cell r="A2544" t="str">
            <v>RECCDF</v>
          </cell>
          <cell r="B2544" t="str">
            <v>BEK</v>
          </cell>
          <cell r="C2544" t="str">
            <v>WS</v>
          </cell>
          <cell r="D2544" t="str">
            <v>NDONG02</v>
          </cell>
        </row>
        <row r="2545">
          <cell r="A2545" t="str">
            <v>RECCDF</v>
          </cell>
          <cell r="B2545" t="str">
            <v>123</v>
          </cell>
          <cell r="C2545" t="str">
            <v>WS</v>
          </cell>
          <cell r="D2545" t="str">
            <v>NDONG1</v>
          </cell>
        </row>
        <row r="2546">
          <cell r="A2546" t="str">
            <v>RECCDF</v>
          </cell>
          <cell r="B2546" t="str">
            <v>NDO</v>
          </cell>
          <cell r="C2546" t="str">
            <v>WS</v>
          </cell>
          <cell r="D2546" t="str">
            <v>NDOUANY1</v>
          </cell>
        </row>
        <row r="2547">
          <cell r="A2547" t="str">
            <v>RECCDF</v>
          </cell>
          <cell r="B2547" t="str">
            <v>NDO</v>
          </cell>
          <cell r="C2547" t="str">
            <v>WS</v>
          </cell>
          <cell r="D2547" t="str">
            <v>NDOUANY2</v>
          </cell>
        </row>
        <row r="2548">
          <cell r="A2548" t="str">
            <v>RECCDF</v>
          </cell>
          <cell r="B2548" t="str">
            <v>BIT</v>
          </cell>
          <cell r="C2548" t="str">
            <v>WS</v>
          </cell>
          <cell r="D2548" t="str">
            <v>NGOMBI</v>
          </cell>
        </row>
        <row r="2549">
          <cell r="A2549" t="str">
            <v>RECCDF</v>
          </cell>
          <cell r="B2549" t="str">
            <v>SER</v>
          </cell>
          <cell r="C2549" t="str">
            <v>WS</v>
          </cell>
          <cell r="D2549" t="str">
            <v>NZAMBA</v>
          </cell>
        </row>
        <row r="2550">
          <cell r="A2550" t="str">
            <v>RECCDF</v>
          </cell>
          <cell r="B2550" t="str">
            <v>SER</v>
          </cell>
          <cell r="C2550" t="str">
            <v>WS</v>
          </cell>
          <cell r="D2550" t="str">
            <v>NZAMBA1</v>
          </cell>
        </row>
        <row r="2551">
          <cell r="A2551" t="str">
            <v>RECCDF</v>
          </cell>
          <cell r="B2551" t="str">
            <v>123</v>
          </cell>
          <cell r="C2551" t="str">
            <v>WS</v>
          </cell>
          <cell r="D2551" t="str">
            <v>OLLIVIER</v>
          </cell>
        </row>
        <row r="2552">
          <cell r="A2552" t="str">
            <v>RECCDF</v>
          </cell>
          <cell r="B2552" t="str">
            <v>PAP</v>
          </cell>
          <cell r="C2552" t="str">
            <v>WS</v>
          </cell>
          <cell r="D2552" t="str">
            <v>PAPIAU</v>
          </cell>
        </row>
        <row r="2553">
          <cell r="A2553" t="str">
            <v>RECCDF</v>
          </cell>
          <cell r="B2553" t="str">
            <v>PAP</v>
          </cell>
          <cell r="C2553" t="str">
            <v>WS</v>
          </cell>
          <cell r="D2553" t="str">
            <v>PAPIAU1</v>
          </cell>
        </row>
        <row r="2554">
          <cell r="A2554" t="str">
            <v>RECCDF</v>
          </cell>
          <cell r="B2554" t="str">
            <v>PAP</v>
          </cell>
          <cell r="C2554" t="str">
            <v>WS</v>
          </cell>
          <cell r="D2554" t="str">
            <v>PAPIAU2</v>
          </cell>
        </row>
        <row r="2555">
          <cell r="A2555" t="str">
            <v>RECCDF</v>
          </cell>
          <cell r="B2555" t="str">
            <v>LNG</v>
          </cell>
          <cell r="C2555" t="str">
            <v>WS</v>
          </cell>
          <cell r="D2555" t="str">
            <v>PCDIOP</v>
          </cell>
        </row>
        <row r="2556">
          <cell r="A2556" t="str">
            <v>RECCDF</v>
          </cell>
          <cell r="B2556" t="str">
            <v>PRO</v>
          </cell>
          <cell r="C2556" t="str">
            <v>WS</v>
          </cell>
          <cell r="D2556" t="str">
            <v>PMIYIMOU</v>
          </cell>
        </row>
        <row r="2557">
          <cell r="A2557" t="str">
            <v>RECCDF</v>
          </cell>
          <cell r="B2557" t="str">
            <v>PRO</v>
          </cell>
          <cell r="C2557" t="str">
            <v>WS</v>
          </cell>
          <cell r="D2557" t="str">
            <v>PMIYIMOU2</v>
          </cell>
        </row>
        <row r="2558">
          <cell r="A2558" t="str">
            <v>RECCDF</v>
          </cell>
          <cell r="B2558" t="str">
            <v>IND</v>
          </cell>
          <cell r="C2558" t="str">
            <v>WS</v>
          </cell>
          <cell r="D2558" t="str">
            <v>PSRS1</v>
          </cell>
        </row>
        <row r="2559">
          <cell r="A2559" t="str">
            <v>RECCDF</v>
          </cell>
          <cell r="B2559" t="str">
            <v>IND</v>
          </cell>
          <cell r="C2559" t="str">
            <v>WS</v>
          </cell>
          <cell r="D2559" t="str">
            <v>PSRS2</v>
          </cell>
        </row>
        <row r="2560">
          <cell r="A2560" t="str">
            <v>RECCDF</v>
          </cell>
          <cell r="B2560" t="str">
            <v>123</v>
          </cell>
          <cell r="C2560" t="str">
            <v>WS</v>
          </cell>
          <cell r="D2560" t="str">
            <v>QPADEV00BF</v>
          </cell>
        </row>
        <row r="2561">
          <cell r="A2561" t="str">
            <v>RECCDF</v>
          </cell>
          <cell r="B2561" t="str">
            <v>123</v>
          </cell>
          <cell r="C2561" t="str">
            <v>WS</v>
          </cell>
          <cell r="D2561" t="str">
            <v>QPADEV00BG</v>
          </cell>
        </row>
        <row r="2562">
          <cell r="A2562" t="str">
            <v>RECCDF</v>
          </cell>
          <cell r="B2562" t="str">
            <v>123</v>
          </cell>
          <cell r="C2562" t="str">
            <v>WS</v>
          </cell>
          <cell r="D2562" t="str">
            <v>QPADEV00BH</v>
          </cell>
        </row>
        <row r="2563">
          <cell r="A2563" t="str">
            <v>RECCDF</v>
          </cell>
          <cell r="B2563" t="str">
            <v>LNG</v>
          </cell>
          <cell r="C2563" t="str">
            <v>WS</v>
          </cell>
          <cell r="D2563" t="str">
            <v>QPADEV00BJ</v>
          </cell>
        </row>
        <row r="2564">
          <cell r="A2564" t="str">
            <v>RECCDF</v>
          </cell>
          <cell r="B2564" t="str">
            <v>LNG</v>
          </cell>
          <cell r="C2564" t="str">
            <v>WS</v>
          </cell>
          <cell r="D2564" t="str">
            <v>QPADEV00BK</v>
          </cell>
        </row>
        <row r="2565">
          <cell r="A2565" t="str">
            <v>RECCDF</v>
          </cell>
          <cell r="B2565" t="str">
            <v>123</v>
          </cell>
          <cell r="C2565" t="str">
            <v>WS</v>
          </cell>
          <cell r="D2565" t="str">
            <v>QPADEV00BN</v>
          </cell>
        </row>
        <row r="2566">
          <cell r="A2566" t="str">
            <v>RECCDF</v>
          </cell>
          <cell r="B2566" t="str">
            <v>LNG</v>
          </cell>
          <cell r="C2566" t="str">
            <v>WS</v>
          </cell>
          <cell r="D2566" t="str">
            <v>QPADEV00BP</v>
          </cell>
        </row>
        <row r="2567">
          <cell r="A2567" t="str">
            <v>RECCDF</v>
          </cell>
          <cell r="B2567" t="str">
            <v>123</v>
          </cell>
          <cell r="C2567" t="str">
            <v>WS</v>
          </cell>
          <cell r="D2567" t="str">
            <v>QPADEV00BQ</v>
          </cell>
        </row>
        <row r="2568">
          <cell r="A2568" t="str">
            <v>RECCDF</v>
          </cell>
          <cell r="B2568" t="str">
            <v>123</v>
          </cell>
          <cell r="C2568" t="str">
            <v>WS</v>
          </cell>
          <cell r="D2568" t="str">
            <v>QPADEV00BR</v>
          </cell>
        </row>
        <row r="2569">
          <cell r="A2569" t="str">
            <v>RECCDF</v>
          </cell>
          <cell r="B2569" t="str">
            <v>123</v>
          </cell>
          <cell r="C2569" t="str">
            <v>WS</v>
          </cell>
          <cell r="D2569" t="str">
            <v>QPADEV00BS</v>
          </cell>
        </row>
        <row r="2570">
          <cell r="A2570" t="str">
            <v>RECCDF</v>
          </cell>
          <cell r="B2570" t="str">
            <v>LNG</v>
          </cell>
          <cell r="C2570" t="str">
            <v>WS</v>
          </cell>
          <cell r="D2570" t="str">
            <v>QPADEV00BV</v>
          </cell>
        </row>
        <row r="2571">
          <cell r="A2571" t="str">
            <v>RECCDF</v>
          </cell>
          <cell r="B2571" t="str">
            <v>123</v>
          </cell>
          <cell r="C2571" t="str">
            <v>WS</v>
          </cell>
          <cell r="D2571" t="str">
            <v>QPADEV00BW</v>
          </cell>
        </row>
        <row r="2572">
          <cell r="A2572" t="str">
            <v>RECCDF</v>
          </cell>
          <cell r="B2572" t="str">
            <v>123</v>
          </cell>
          <cell r="C2572" t="str">
            <v>WS</v>
          </cell>
          <cell r="D2572" t="str">
            <v>QPADEV00BZ</v>
          </cell>
        </row>
        <row r="2573">
          <cell r="A2573" t="str">
            <v>RECCDF</v>
          </cell>
          <cell r="B2573" t="str">
            <v>LNG</v>
          </cell>
          <cell r="C2573" t="str">
            <v>WS</v>
          </cell>
          <cell r="D2573" t="str">
            <v>QPADEV00B0</v>
          </cell>
        </row>
        <row r="2574">
          <cell r="A2574" t="str">
            <v>RECCDF</v>
          </cell>
          <cell r="B2574" t="str">
            <v>LNG</v>
          </cell>
          <cell r="C2574" t="str">
            <v>WS</v>
          </cell>
          <cell r="D2574" t="str">
            <v>QPADEV00B1</v>
          </cell>
        </row>
        <row r="2575">
          <cell r="A2575" t="str">
            <v>RECCDF</v>
          </cell>
          <cell r="B2575" t="str">
            <v>123</v>
          </cell>
          <cell r="C2575" t="str">
            <v>WS</v>
          </cell>
          <cell r="D2575" t="str">
            <v>QPADEV00B2</v>
          </cell>
        </row>
        <row r="2576">
          <cell r="A2576" t="str">
            <v>RECCDF</v>
          </cell>
          <cell r="B2576" t="str">
            <v>123</v>
          </cell>
          <cell r="C2576" t="str">
            <v>WS</v>
          </cell>
          <cell r="D2576" t="str">
            <v>QPADEV00B5</v>
          </cell>
        </row>
        <row r="2577">
          <cell r="A2577" t="str">
            <v>RECCDF</v>
          </cell>
          <cell r="B2577" t="str">
            <v>LNG</v>
          </cell>
          <cell r="C2577" t="str">
            <v>WS</v>
          </cell>
          <cell r="D2577" t="str">
            <v>QPADEV00B9</v>
          </cell>
        </row>
        <row r="2578">
          <cell r="A2578" t="str">
            <v>RECCDF</v>
          </cell>
          <cell r="B2578" t="str">
            <v>123</v>
          </cell>
          <cell r="C2578" t="str">
            <v>WS</v>
          </cell>
          <cell r="D2578" t="str">
            <v>QPADEV00CB</v>
          </cell>
        </row>
        <row r="2579">
          <cell r="A2579" t="str">
            <v>RECCDF</v>
          </cell>
          <cell r="B2579" t="str">
            <v>123</v>
          </cell>
          <cell r="C2579" t="str">
            <v>WS</v>
          </cell>
          <cell r="D2579" t="str">
            <v>QPADEV00CC</v>
          </cell>
        </row>
        <row r="2580">
          <cell r="A2580" t="str">
            <v>RECCDF</v>
          </cell>
          <cell r="B2580" t="str">
            <v>123</v>
          </cell>
          <cell r="C2580" t="str">
            <v>WS</v>
          </cell>
          <cell r="D2580" t="str">
            <v>QPADEV00CD</v>
          </cell>
        </row>
        <row r="2581">
          <cell r="A2581" t="str">
            <v>RECCDF</v>
          </cell>
          <cell r="B2581" t="str">
            <v>123</v>
          </cell>
          <cell r="C2581" t="str">
            <v>WS</v>
          </cell>
          <cell r="D2581" t="str">
            <v>QPADEV00CF</v>
          </cell>
        </row>
        <row r="2582">
          <cell r="A2582" t="str">
            <v>RECCDF</v>
          </cell>
          <cell r="B2582" t="str">
            <v>123</v>
          </cell>
          <cell r="C2582" t="str">
            <v>WS</v>
          </cell>
          <cell r="D2582" t="str">
            <v>QPADEV00CH</v>
          </cell>
        </row>
        <row r="2583">
          <cell r="A2583" t="str">
            <v>RECCDF</v>
          </cell>
          <cell r="B2583" t="str">
            <v>123</v>
          </cell>
          <cell r="C2583" t="str">
            <v>WS</v>
          </cell>
          <cell r="D2583" t="str">
            <v>QPADEV00CJ</v>
          </cell>
        </row>
        <row r="2584">
          <cell r="A2584" t="str">
            <v>RECCDF</v>
          </cell>
          <cell r="B2584" t="str">
            <v>123</v>
          </cell>
          <cell r="C2584" t="str">
            <v>WS</v>
          </cell>
          <cell r="D2584" t="str">
            <v>QPADEV00CK</v>
          </cell>
        </row>
        <row r="2585">
          <cell r="A2585" t="str">
            <v>RECCDF</v>
          </cell>
          <cell r="B2585" t="str">
            <v>123</v>
          </cell>
          <cell r="C2585" t="str">
            <v>WS</v>
          </cell>
          <cell r="D2585" t="str">
            <v>QPADEV00CM</v>
          </cell>
        </row>
        <row r="2586">
          <cell r="A2586" t="str">
            <v>RECCDF</v>
          </cell>
          <cell r="B2586" t="str">
            <v>123</v>
          </cell>
          <cell r="C2586" t="str">
            <v>WS</v>
          </cell>
          <cell r="D2586" t="str">
            <v>QPADEV00CN</v>
          </cell>
        </row>
        <row r="2587">
          <cell r="A2587" t="str">
            <v>RECCDF</v>
          </cell>
          <cell r="B2587" t="str">
            <v>123</v>
          </cell>
          <cell r="C2587" t="str">
            <v>WS</v>
          </cell>
          <cell r="D2587" t="str">
            <v>QPADEV00CP</v>
          </cell>
        </row>
        <row r="2588">
          <cell r="A2588" t="str">
            <v>RECCDF</v>
          </cell>
          <cell r="B2588" t="str">
            <v>123</v>
          </cell>
          <cell r="C2588" t="str">
            <v>WS</v>
          </cell>
          <cell r="D2588" t="str">
            <v>QPADEV00CQ</v>
          </cell>
        </row>
        <row r="2589">
          <cell r="A2589" t="str">
            <v>RECCDF</v>
          </cell>
          <cell r="B2589" t="str">
            <v>123</v>
          </cell>
          <cell r="C2589" t="str">
            <v>WS</v>
          </cell>
          <cell r="D2589" t="str">
            <v>QPADEV00CR</v>
          </cell>
        </row>
        <row r="2590">
          <cell r="A2590" t="str">
            <v>RECCDF</v>
          </cell>
          <cell r="B2590" t="str">
            <v>123</v>
          </cell>
          <cell r="C2590" t="str">
            <v>WS</v>
          </cell>
          <cell r="D2590" t="str">
            <v>QPADEV00CS</v>
          </cell>
        </row>
        <row r="2591">
          <cell r="A2591" t="str">
            <v>RECCDF</v>
          </cell>
          <cell r="B2591" t="str">
            <v>123</v>
          </cell>
          <cell r="C2591" t="str">
            <v>WS</v>
          </cell>
          <cell r="D2591" t="str">
            <v>QPADEV00CT</v>
          </cell>
        </row>
        <row r="2592">
          <cell r="A2592" t="str">
            <v>RECCDF</v>
          </cell>
          <cell r="B2592" t="str">
            <v>123</v>
          </cell>
          <cell r="C2592" t="str">
            <v>WS</v>
          </cell>
          <cell r="D2592" t="str">
            <v>QPADEV00CV</v>
          </cell>
        </row>
        <row r="2593">
          <cell r="A2593" t="str">
            <v>RECCDF</v>
          </cell>
          <cell r="B2593" t="str">
            <v>LNG</v>
          </cell>
          <cell r="C2593" t="str">
            <v>WS</v>
          </cell>
          <cell r="D2593" t="str">
            <v>QPADEV00C0</v>
          </cell>
        </row>
        <row r="2594">
          <cell r="A2594" t="str">
            <v>RECCDF</v>
          </cell>
          <cell r="B2594" t="str">
            <v>LNG</v>
          </cell>
          <cell r="C2594" t="str">
            <v>WS</v>
          </cell>
          <cell r="D2594" t="str">
            <v>QPADEV00C1</v>
          </cell>
        </row>
        <row r="2595">
          <cell r="A2595" t="str">
            <v>RECCDF</v>
          </cell>
          <cell r="B2595" t="str">
            <v>123</v>
          </cell>
          <cell r="C2595" t="str">
            <v>WS</v>
          </cell>
          <cell r="D2595" t="str">
            <v>QPADEV00C2</v>
          </cell>
        </row>
        <row r="2596">
          <cell r="A2596" t="str">
            <v>RECCDF</v>
          </cell>
          <cell r="B2596" t="str">
            <v>123</v>
          </cell>
          <cell r="C2596" t="str">
            <v>WS</v>
          </cell>
          <cell r="D2596" t="str">
            <v>QPADEV00C3</v>
          </cell>
        </row>
        <row r="2597">
          <cell r="A2597" t="str">
            <v>RECCDF</v>
          </cell>
          <cell r="B2597" t="str">
            <v>123</v>
          </cell>
          <cell r="C2597" t="str">
            <v>WS</v>
          </cell>
          <cell r="D2597" t="str">
            <v>QPADEV00C4</v>
          </cell>
        </row>
        <row r="2598">
          <cell r="A2598" t="str">
            <v>RECCDF</v>
          </cell>
          <cell r="B2598" t="str">
            <v>123</v>
          </cell>
          <cell r="C2598" t="str">
            <v>WS</v>
          </cell>
          <cell r="D2598" t="str">
            <v>QPADEV00C6</v>
          </cell>
        </row>
        <row r="2599">
          <cell r="A2599" t="str">
            <v>RECCDF</v>
          </cell>
          <cell r="B2599" t="str">
            <v>123</v>
          </cell>
          <cell r="C2599" t="str">
            <v>WS</v>
          </cell>
          <cell r="D2599" t="str">
            <v>QPADEV00C7</v>
          </cell>
        </row>
        <row r="2600">
          <cell r="A2600" t="str">
            <v>RECCDF</v>
          </cell>
          <cell r="B2600" t="str">
            <v>123</v>
          </cell>
          <cell r="C2600" t="str">
            <v>WS</v>
          </cell>
          <cell r="D2600" t="str">
            <v>QPADEV00C8</v>
          </cell>
        </row>
        <row r="2601">
          <cell r="A2601" t="str">
            <v>RECCDF</v>
          </cell>
          <cell r="B2601" t="str">
            <v>123</v>
          </cell>
          <cell r="C2601" t="str">
            <v>WS</v>
          </cell>
          <cell r="D2601" t="str">
            <v>QPADEV00C9</v>
          </cell>
        </row>
        <row r="2602">
          <cell r="A2602" t="str">
            <v>RECCDF</v>
          </cell>
          <cell r="B2602" t="str">
            <v>123</v>
          </cell>
          <cell r="C2602" t="str">
            <v>WS</v>
          </cell>
          <cell r="D2602" t="str">
            <v>QPADEV00DB</v>
          </cell>
        </row>
        <row r="2603">
          <cell r="A2603" t="str">
            <v>RECCDF</v>
          </cell>
          <cell r="B2603" t="str">
            <v>123</v>
          </cell>
          <cell r="C2603" t="str">
            <v>WS</v>
          </cell>
          <cell r="D2603" t="str">
            <v>QPADEV00DC</v>
          </cell>
        </row>
        <row r="2604">
          <cell r="A2604" t="str">
            <v>RECCDF</v>
          </cell>
          <cell r="B2604" t="str">
            <v>123</v>
          </cell>
          <cell r="C2604" t="str">
            <v>WS</v>
          </cell>
          <cell r="D2604" t="str">
            <v>QPADEV00DD</v>
          </cell>
        </row>
        <row r="2605">
          <cell r="A2605" t="str">
            <v>RECCDF</v>
          </cell>
          <cell r="B2605" t="str">
            <v>123</v>
          </cell>
          <cell r="C2605" t="str">
            <v>WS</v>
          </cell>
          <cell r="D2605" t="str">
            <v>QPADEV00DF</v>
          </cell>
        </row>
        <row r="2606">
          <cell r="A2606" t="str">
            <v>RECCDF</v>
          </cell>
          <cell r="B2606" t="str">
            <v>123</v>
          </cell>
          <cell r="C2606" t="str">
            <v>WS</v>
          </cell>
          <cell r="D2606" t="str">
            <v>QPADEV00DG</v>
          </cell>
        </row>
        <row r="2607">
          <cell r="A2607" t="str">
            <v>RECCDF</v>
          </cell>
          <cell r="B2607" t="str">
            <v>123</v>
          </cell>
          <cell r="C2607" t="str">
            <v>WS</v>
          </cell>
          <cell r="D2607" t="str">
            <v>QPADEV00DH</v>
          </cell>
        </row>
        <row r="2608">
          <cell r="A2608" t="str">
            <v>RECCDF</v>
          </cell>
          <cell r="B2608" t="str">
            <v>123</v>
          </cell>
          <cell r="C2608" t="str">
            <v>WS</v>
          </cell>
          <cell r="D2608" t="str">
            <v>QPADEV00DJ</v>
          </cell>
        </row>
        <row r="2609">
          <cell r="A2609" t="str">
            <v>RECCDF</v>
          </cell>
          <cell r="B2609" t="str">
            <v>123</v>
          </cell>
          <cell r="C2609" t="str">
            <v>WS</v>
          </cell>
          <cell r="D2609" t="str">
            <v>QPADEV00DK</v>
          </cell>
        </row>
        <row r="2610">
          <cell r="A2610" t="str">
            <v>RECCDF</v>
          </cell>
          <cell r="B2610" t="str">
            <v>123</v>
          </cell>
          <cell r="C2610" t="str">
            <v>WS</v>
          </cell>
          <cell r="D2610" t="str">
            <v>QPADEV00DL</v>
          </cell>
        </row>
        <row r="2611">
          <cell r="A2611" t="str">
            <v>RECCDF</v>
          </cell>
          <cell r="B2611" t="str">
            <v>123</v>
          </cell>
          <cell r="C2611" t="str">
            <v>WS</v>
          </cell>
          <cell r="D2611" t="str">
            <v>QPADEV00DM</v>
          </cell>
        </row>
        <row r="2612">
          <cell r="A2612" t="str">
            <v>RECCDF</v>
          </cell>
          <cell r="B2612" t="str">
            <v>123</v>
          </cell>
          <cell r="C2612" t="str">
            <v>WS</v>
          </cell>
          <cell r="D2612" t="str">
            <v>QPADEV00DV</v>
          </cell>
        </row>
        <row r="2613">
          <cell r="A2613" t="str">
            <v>RECCDF</v>
          </cell>
          <cell r="B2613" t="str">
            <v>123</v>
          </cell>
          <cell r="C2613" t="str">
            <v>WS</v>
          </cell>
          <cell r="D2613" t="str">
            <v>QPADEV00DZ</v>
          </cell>
        </row>
        <row r="2614">
          <cell r="A2614" t="str">
            <v>RECCDF</v>
          </cell>
          <cell r="B2614" t="str">
            <v>123</v>
          </cell>
          <cell r="C2614" t="str">
            <v>WS</v>
          </cell>
          <cell r="D2614" t="str">
            <v>QPADEV00D0</v>
          </cell>
        </row>
        <row r="2615">
          <cell r="A2615" t="str">
            <v>RECCDF</v>
          </cell>
          <cell r="B2615" t="str">
            <v>123</v>
          </cell>
          <cell r="C2615" t="str">
            <v>WS</v>
          </cell>
          <cell r="D2615" t="str">
            <v>QPADEV00D1</v>
          </cell>
        </row>
        <row r="2616">
          <cell r="A2616" t="str">
            <v>RECCDF</v>
          </cell>
          <cell r="B2616" t="str">
            <v>123</v>
          </cell>
          <cell r="C2616" t="str">
            <v>WS</v>
          </cell>
          <cell r="D2616" t="str">
            <v>QPADEV00D2</v>
          </cell>
        </row>
        <row r="2617">
          <cell r="A2617" t="str">
            <v>RECCDF</v>
          </cell>
          <cell r="B2617" t="str">
            <v>123</v>
          </cell>
          <cell r="C2617" t="str">
            <v>WS</v>
          </cell>
          <cell r="D2617" t="str">
            <v>QPADEV00D3</v>
          </cell>
        </row>
        <row r="2618">
          <cell r="A2618" t="str">
            <v>RECCDF</v>
          </cell>
          <cell r="B2618" t="str">
            <v>123</v>
          </cell>
          <cell r="C2618" t="str">
            <v>WS</v>
          </cell>
          <cell r="D2618" t="str">
            <v>QPADEV00D4</v>
          </cell>
        </row>
        <row r="2619">
          <cell r="A2619" t="str">
            <v>RECCDF</v>
          </cell>
          <cell r="B2619" t="str">
            <v>123</v>
          </cell>
          <cell r="C2619" t="str">
            <v>WS</v>
          </cell>
          <cell r="D2619" t="str">
            <v>QPADEV00D5</v>
          </cell>
        </row>
        <row r="2620">
          <cell r="A2620" t="str">
            <v>RECCDF</v>
          </cell>
          <cell r="B2620" t="str">
            <v>123</v>
          </cell>
          <cell r="C2620" t="str">
            <v>WS</v>
          </cell>
          <cell r="D2620" t="str">
            <v>QPADEV00D6</v>
          </cell>
        </row>
        <row r="2621">
          <cell r="A2621" t="str">
            <v>RECCDF</v>
          </cell>
          <cell r="B2621" t="str">
            <v>123</v>
          </cell>
          <cell r="C2621" t="str">
            <v>WS</v>
          </cell>
          <cell r="D2621" t="str">
            <v>QPADEV00D7</v>
          </cell>
        </row>
        <row r="2622">
          <cell r="A2622" t="str">
            <v>RECCDF</v>
          </cell>
          <cell r="B2622" t="str">
            <v>123</v>
          </cell>
          <cell r="C2622" t="str">
            <v>WS</v>
          </cell>
          <cell r="D2622" t="str">
            <v>QPADEV00D8</v>
          </cell>
        </row>
        <row r="2623">
          <cell r="A2623" t="str">
            <v>RECCDF</v>
          </cell>
          <cell r="B2623" t="str">
            <v>123</v>
          </cell>
          <cell r="C2623" t="str">
            <v>WS</v>
          </cell>
          <cell r="D2623" t="str">
            <v>QPADEV00D9</v>
          </cell>
        </row>
        <row r="2624">
          <cell r="A2624" t="str">
            <v>RECCDF</v>
          </cell>
          <cell r="B2624" t="str">
            <v>123</v>
          </cell>
          <cell r="C2624" t="str">
            <v>WS</v>
          </cell>
          <cell r="D2624" t="str">
            <v>QPADEV00FC</v>
          </cell>
        </row>
        <row r="2625">
          <cell r="A2625" t="str">
            <v>RECCDF</v>
          </cell>
          <cell r="B2625" t="str">
            <v>123</v>
          </cell>
          <cell r="C2625" t="str">
            <v>WS</v>
          </cell>
          <cell r="D2625" t="str">
            <v>QPADEV00FD</v>
          </cell>
        </row>
        <row r="2626">
          <cell r="A2626" t="str">
            <v>RECCDF</v>
          </cell>
          <cell r="B2626" t="str">
            <v>123</v>
          </cell>
          <cell r="C2626" t="str">
            <v>WS</v>
          </cell>
          <cell r="D2626" t="str">
            <v>QPADEV00FF</v>
          </cell>
        </row>
        <row r="2627">
          <cell r="A2627" t="str">
            <v>RECCDF</v>
          </cell>
          <cell r="B2627" t="str">
            <v>123</v>
          </cell>
          <cell r="C2627" t="str">
            <v>WS</v>
          </cell>
          <cell r="D2627" t="str">
            <v>QPADEV00FG</v>
          </cell>
        </row>
        <row r="2628">
          <cell r="A2628" t="str">
            <v>RECCDF</v>
          </cell>
          <cell r="B2628" t="str">
            <v>123</v>
          </cell>
          <cell r="C2628" t="str">
            <v>WS</v>
          </cell>
          <cell r="D2628" t="str">
            <v>QPADEV00FH</v>
          </cell>
        </row>
        <row r="2629">
          <cell r="A2629" t="str">
            <v>RECCDF</v>
          </cell>
          <cell r="B2629" t="str">
            <v>123</v>
          </cell>
          <cell r="C2629" t="str">
            <v>WS</v>
          </cell>
          <cell r="D2629" t="str">
            <v>QPADEV00FJ</v>
          </cell>
        </row>
        <row r="2630">
          <cell r="A2630" t="str">
            <v>RECCDF</v>
          </cell>
          <cell r="B2630" t="str">
            <v>123</v>
          </cell>
          <cell r="C2630" t="str">
            <v>WS</v>
          </cell>
          <cell r="D2630" t="str">
            <v>QPADEV00FP</v>
          </cell>
        </row>
        <row r="2631">
          <cell r="A2631" t="str">
            <v>RECCDF</v>
          </cell>
          <cell r="B2631" t="str">
            <v>123</v>
          </cell>
          <cell r="C2631" t="str">
            <v>WS</v>
          </cell>
          <cell r="D2631" t="str">
            <v>QPADEV00FR</v>
          </cell>
        </row>
        <row r="2632">
          <cell r="A2632" t="str">
            <v>RECCDF</v>
          </cell>
          <cell r="B2632" t="str">
            <v>123</v>
          </cell>
          <cell r="C2632" t="str">
            <v>WS</v>
          </cell>
          <cell r="D2632" t="str">
            <v>QPADEV00FS</v>
          </cell>
        </row>
        <row r="2633">
          <cell r="A2633" t="str">
            <v>RECCDF</v>
          </cell>
          <cell r="B2633" t="str">
            <v>123</v>
          </cell>
          <cell r="C2633" t="str">
            <v>WS</v>
          </cell>
          <cell r="D2633" t="str">
            <v>QPADEV00FZ</v>
          </cell>
        </row>
        <row r="2634">
          <cell r="A2634" t="str">
            <v>RECCDF</v>
          </cell>
          <cell r="B2634" t="str">
            <v>123</v>
          </cell>
          <cell r="C2634" t="str">
            <v>WS</v>
          </cell>
          <cell r="D2634" t="str">
            <v>QPADEV00F0</v>
          </cell>
        </row>
        <row r="2635">
          <cell r="A2635" t="str">
            <v>RECCDF</v>
          </cell>
          <cell r="B2635" t="str">
            <v>123</v>
          </cell>
          <cell r="C2635" t="str">
            <v>WS</v>
          </cell>
          <cell r="D2635" t="str">
            <v>QPADEV00F1</v>
          </cell>
        </row>
        <row r="2636">
          <cell r="A2636" t="str">
            <v>RECCDF</v>
          </cell>
          <cell r="B2636" t="str">
            <v>123</v>
          </cell>
          <cell r="C2636" t="str">
            <v>WS</v>
          </cell>
          <cell r="D2636" t="str">
            <v>QPADEV00F2</v>
          </cell>
        </row>
        <row r="2637">
          <cell r="A2637" t="str">
            <v>RECCDF</v>
          </cell>
          <cell r="B2637" t="str">
            <v>123</v>
          </cell>
          <cell r="C2637" t="str">
            <v>WS</v>
          </cell>
          <cell r="D2637" t="str">
            <v>QPADEV00F3</v>
          </cell>
        </row>
        <row r="2638">
          <cell r="A2638" t="str">
            <v>RECCDF</v>
          </cell>
          <cell r="B2638" t="str">
            <v>123</v>
          </cell>
          <cell r="C2638" t="str">
            <v>WS</v>
          </cell>
          <cell r="D2638" t="str">
            <v>QPADEV00F4</v>
          </cell>
        </row>
        <row r="2639">
          <cell r="A2639" t="str">
            <v>RECCDF</v>
          </cell>
          <cell r="B2639" t="str">
            <v>123</v>
          </cell>
          <cell r="C2639" t="str">
            <v>WS</v>
          </cell>
          <cell r="D2639" t="str">
            <v>QPADEV00F5</v>
          </cell>
        </row>
        <row r="2640">
          <cell r="A2640" t="str">
            <v>RECCDF</v>
          </cell>
          <cell r="B2640" t="str">
            <v>123</v>
          </cell>
          <cell r="C2640" t="str">
            <v>WS</v>
          </cell>
          <cell r="D2640" t="str">
            <v>QPADEV00F6</v>
          </cell>
        </row>
        <row r="2641">
          <cell r="A2641" t="str">
            <v>RECCDF</v>
          </cell>
          <cell r="B2641" t="str">
            <v>123</v>
          </cell>
          <cell r="C2641" t="str">
            <v>WS</v>
          </cell>
          <cell r="D2641" t="str">
            <v>QPADEV00F9</v>
          </cell>
        </row>
        <row r="2642">
          <cell r="A2642" t="str">
            <v>RECCDF</v>
          </cell>
          <cell r="B2642" t="str">
            <v>123</v>
          </cell>
          <cell r="C2642" t="str">
            <v>WS</v>
          </cell>
          <cell r="D2642" t="str">
            <v>QPADEV00G0</v>
          </cell>
        </row>
        <row r="2643">
          <cell r="A2643" t="str">
            <v>RECCDF</v>
          </cell>
          <cell r="B2643" t="str">
            <v>123</v>
          </cell>
          <cell r="C2643" t="str">
            <v>WS</v>
          </cell>
          <cell r="D2643" t="str">
            <v>QPADEV00G2</v>
          </cell>
        </row>
        <row r="2644">
          <cell r="A2644" t="str">
            <v>RECCDF</v>
          </cell>
          <cell r="B2644" t="str">
            <v>123</v>
          </cell>
          <cell r="C2644" t="str">
            <v>WS</v>
          </cell>
          <cell r="D2644" t="str">
            <v>QPADEV00G5</v>
          </cell>
        </row>
        <row r="2645">
          <cell r="A2645" t="str">
            <v>RECCDF</v>
          </cell>
          <cell r="B2645" t="str">
            <v>123</v>
          </cell>
          <cell r="C2645" t="str">
            <v>WS</v>
          </cell>
          <cell r="D2645" t="str">
            <v>QPADEV00G6</v>
          </cell>
        </row>
        <row r="2646">
          <cell r="A2646" t="str">
            <v>RECCDF</v>
          </cell>
          <cell r="B2646" t="str">
            <v>KJL</v>
          </cell>
          <cell r="C2646" t="str">
            <v>WS</v>
          </cell>
          <cell r="D2646" t="str">
            <v>QPADEV000B</v>
          </cell>
        </row>
        <row r="2647">
          <cell r="A2647" t="str">
            <v>RECCDF</v>
          </cell>
          <cell r="B2647" t="str">
            <v>BIT</v>
          </cell>
          <cell r="C2647" t="str">
            <v>WS</v>
          </cell>
          <cell r="D2647" t="str">
            <v>QPADEV000C</v>
          </cell>
        </row>
        <row r="2648">
          <cell r="A2648" t="str">
            <v>RECCDF</v>
          </cell>
          <cell r="B2648" t="str">
            <v>123</v>
          </cell>
          <cell r="C2648" t="str">
            <v>WS</v>
          </cell>
          <cell r="D2648" t="str">
            <v>QPADEV000D</v>
          </cell>
        </row>
        <row r="2649">
          <cell r="A2649" t="str">
            <v>RECCDF</v>
          </cell>
          <cell r="B2649" t="str">
            <v>KJL</v>
          </cell>
          <cell r="C2649" t="str">
            <v>WS</v>
          </cell>
          <cell r="D2649" t="str">
            <v>QPADEV000F</v>
          </cell>
        </row>
        <row r="2650">
          <cell r="A2650" t="str">
            <v>RECCDF</v>
          </cell>
          <cell r="B2650" t="str">
            <v>123</v>
          </cell>
          <cell r="C2650" t="str">
            <v>WS</v>
          </cell>
          <cell r="D2650" t="str">
            <v>QPADEV000G</v>
          </cell>
        </row>
        <row r="2651">
          <cell r="A2651" t="str">
            <v>RECCDF</v>
          </cell>
          <cell r="B2651" t="str">
            <v>BIT</v>
          </cell>
          <cell r="C2651" t="str">
            <v>WS</v>
          </cell>
          <cell r="D2651" t="str">
            <v>QPADEV000H</v>
          </cell>
        </row>
        <row r="2652">
          <cell r="A2652" t="str">
            <v>RECCDF</v>
          </cell>
          <cell r="B2652" t="str">
            <v>BIT</v>
          </cell>
          <cell r="C2652" t="str">
            <v>WS</v>
          </cell>
          <cell r="D2652" t="str">
            <v>QPADEV000J</v>
          </cell>
        </row>
        <row r="2653">
          <cell r="A2653" t="str">
            <v>RECCDF</v>
          </cell>
          <cell r="B2653" t="str">
            <v>BIT</v>
          </cell>
          <cell r="C2653" t="str">
            <v>WS</v>
          </cell>
          <cell r="D2653" t="str">
            <v>QPADEV000K</v>
          </cell>
        </row>
        <row r="2654">
          <cell r="A2654" t="str">
            <v>RECCDF</v>
          </cell>
          <cell r="B2654" t="str">
            <v>123</v>
          </cell>
          <cell r="C2654" t="str">
            <v>WS</v>
          </cell>
          <cell r="D2654" t="str">
            <v>QPADEV000L</v>
          </cell>
        </row>
        <row r="2655">
          <cell r="A2655" t="str">
            <v>RECCDF</v>
          </cell>
          <cell r="B2655" t="str">
            <v>123</v>
          </cell>
          <cell r="C2655" t="str">
            <v>WS</v>
          </cell>
          <cell r="D2655" t="str">
            <v>QPADEV000M</v>
          </cell>
        </row>
        <row r="2656">
          <cell r="A2656" t="str">
            <v>RECCDF</v>
          </cell>
          <cell r="B2656" t="str">
            <v>123</v>
          </cell>
          <cell r="C2656" t="str">
            <v>WS</v>
          </cell>
          <cell r="D2656" t="str">
            <v>QPADEV000N</v>
          </cell>
        </row>
        <row r="2657">
          <cell r="A2657" t="str">
            <v>RECCDF</v>
          </cell>
          <cell r="B2657" t="str">
            <v>BIT</v>
          </cell>
          <cell r="C2657" t="str">
            <v>WS</v>
          </cell>
          <cell r="D2657" t="str">
            <v>QPADEV000P</v>
          </cell>
        </row>
        <row r="2658">
          <cell r="A2658" t="str">
            <v>RECCDF</v>
          </cell>
          <cell r="B2658" t="str">
            <v>123</v>
          </cell>
          <cell r="C2658" t="str">
            <v>WS</v>
          </cell>
          <cell r="D2658" t="str">
            <v>QPADEV000Q</v>
          </cell>
        </row>
        <row r="2659">
          <cell r="A2659" t="str">
            <v>RECCDF</v>
          </cell>
          <cell r="B2659" t="str">
            <v>123</v>
          </cell>
          <cell r="C2659" t="str">
            <v>WS</v>
          </cell>
          <cell r="D2659" t="str">
            <v>QPADEV000R</v>
          </cell>
        </row>
        <row r="2660">
          <cell r="A2660" t="str">
            <v>RECCDF</v>
          </cell>
          <cell r="B2660" t="str">
            <v>123</v>
          </cell>
          <cell r="C2660" t="str">
            <v>WS</v>
          </cell>
          <cell r="D2660" t="str">
            <v>QPADEV000S</v>
          </cell>
        </row>
        <row r="2661">
          <cell r="A2661" t="str">
            <v>RECCDF</v>
          </cell>
          <cell r="B2661" t="str">
            <v>123</v>
          </cell>
          <cell r="C2661" t="str">
            <v>WS</v>
          </cell>
          <cell r="D2661" t="str">
            <v>QPADEV000T</v>
          </cell>
        </row>
        <row r="2662">
          <cell r="A2662" t="str">
            <v>RECCDF</v>
          </cell>
          <cell r="B2662" t="str">
            <v>BIT</v>
          </cell>
          <cell r="C2662" t="str">
            <v>WS</v>
          </cell>
          <cell r="D2662" t="str">
            <v>QPADEV000V</v>
          </cell>
        </row>
        <row r="2663">
          <cell r="A2663" t="str">
            <v>RECCDF</v>
          </cell>
          <cell r="B2663" t="str">
            <v>123</v>
          </cell>
          <cell r="C2663" t="str">
            <v>WS</v>
          </cell>
          <cell r="D2663" t="str">
            <v>QPADEV000W</v>
          </cell>
        </row>
        <row r="2664">
          <cell r="A2664" t="str">
            <v>RECCDF</v>
          </cell>
          <cell r="B2664" t="str">
            <v>BEK</v>
          </cell>
          <cell r="C2664" t="str">
            <v>WS</v>
          </cell>
          <cell r="D2664" t="str">
            <v>QPADEV000X</v>
          </cell>
        </row>
        <row r="2665">
          <cell r="A2665" t="str">
            <v>RECCDF</v>
          </cell>
          <cell r="B2665" t="str">
            <v>BIT</v>
          </cell>
          <cell r="C2665" t="str">
            <v>WS</v>
          </cell>
          <cell r="D2665" t="str">
            <v>QPADEV000Z</v>
          </cell>
        </row>
        <row r="2666">
          <cell r="A2666" t="str">
            <v>RECCDF</v>
          </cell>
          <cell r="B2666" t="str">
            <v>IPA</v>
          </cell>
          <cell r="C2666" t="str">
            <v>WS</v>
          </cell>
          <cell r="D2666" t="str">
            <v>QPADEV0001</v>
          </cell>
        </row>
        <row r="2667">
          <cell r="A2667" t="str">
            <v>RECCDF</v>
          </cell>
          <cell r="B2667" t="str">
            <v>MAN</v>
          </cell>
          <cell r="C2667" t="str">
            <v>WS</v>
          </cell>
          <cell r="D2667" t="str">
            <v>QPADEV0002</v>
          </cell>
        </row>
        <row r="2668">
          <cell r="A2668" t="str">
            <v>RECCDF</v>
          </cell>
          <cell r="B2668" t="str">
            <v>BIT</v>
          </cell>
          <cell r="C2668" t="str">
            <v>WS</v>
          </cell>
          <cell r="D2668" t="str">
            <v>QPADEV0003</v>
          </cell>
        </row>
        <row r="2669">
          <cell r="A2669" t="str">
            <v>RECCDF</v>
          </cell>
          <cell r="B2669" t="str">
            <v>IPA</v>
          </cell>
          <cell r="C2669" t="str">
            <v>WS</v>
          </cell>
          <cell r="D2669" t="str">
            <v>QPADEV0004</v>
          </cell>
        </row>
        <row r="2670">
          <cell r="A2670" t="str">
            <v>RECCDF</v>
          </cell>
          <cell r="B2670" t="str">
            <v>IPA</v>
          </cell>
          <cell r="C2670" t="str">
            <v>WS</v>
          </cell>
          <cell r="D2670" t="str">
            <v>QPADEV0005</v>
          </cell>
        </row>
        <row r="2671">
          <cell r="A2671" t="str">
            <v>RECCDF</v>
          </cell>
          <cell r="B2671" t="str">
            <v>BIT</v>
          </cell>
          <cell r="C2671" t="str">
            <v>WS</v>
          </cell>
          <cell r="D2671" t="str">
            <v>QPADEV0006</v>
          </cell>
        </row>
        <row r="2672">
          <cell r="A2672" t="str">
            <v>RECCDF</v>
          </cell>
          <cell r="B2672" t="str">
            <v>BIT</v>
          </cell>
          <cell r="C2672" t="str">
            <v>WS</v>
          </cell>
          <cell r="D2672" t="str">
            <v>QPADEV0007</v>
          </cell>
        </row>
        <row r="2673">
          <cell r="A2673" t="str">
            <v>RECCDF</v>
          </cell>
          <cell r="B2673" t="str">
            <v>BIT</v>
          </cell>
          <cell r="C2673" t="str">
            <v>WS</v>
          </cell>
          <cell r="D2673" t="str">
            <v>QPADEV0008</v>
          </cell>
        </row>
        <row r="2674">
          <cell r="A2674" t="str">
            <v>RECCDF</v>
          </cell>
          <cell r="B2674" t="str">
            <v>FPA</v>
          </cell>
          <cell r="C2674" t="str">
            <v>WS</v>
          </cell>
          <cell r="D2674" t="str">
            <v>QPADEV0009</v>
          </cell>
        </row>
        <row r="2675">
          <cell r="A2675" t="str">
            <v>RECCDF</v>
          </cell>
          <cell r="B2675" t="str">
            <v>123</v>
          </cell>
          <cell r="C2675" t="str">
            <v>WS</v>
          </cell>
          <cell r="D2675" t="str">
            <v>QPADEV001B</v>
          </cell>
        </row>
        <row r="2676">
          <cell r="A2676" t="str">
            <v>RECCDF</v>
          </cell>
          <cell r="B2676" t="str">
            <v>BIT</v>
          </cell>
          <cell r="C2676" t="str">
            <v>WS</v>
          </cell>
          <cell r="D2676" t="str">
            <v>QPADEV001C</v>
          </cell>
        </row>
        <row r="2677">
          <cell r="A2677" t="str">
            <v>RECCDF</v>
          </cell>
          <cell r="B2677" t="str">
            <v>BIT</v>
          </cell>
          <cell r="C2677" t="str">
            <v>WS</v>
          </cell>
          <cell r="D2677" t="str">
            <v>QPADEV001D</v>
          </cell>
        </row>
        <row r="2678">
          <cell r="A2678" t="str">
            <v>RECCDF</v>
          </cell>
          <cell r="B2678" t="str">
            <v>BIT</v>
          </cell>
          <cell r="C2678" t="str">
            <v>WS</v>
          </cell>
          <cell r="D2678" t="str">
            <v>QPADEV001F</v>
          </cell>
        </row>
        <row r="2679">
          <cell r="A2679" t="str">
            <v>RECCDF</v>
          </cell>
          <cell r="B2679" t="str">
            <v>123</v>
          </cell>
          <cell r="C2679" t="str">
            <v>WS</v>
          </cell>
          <cell r="D2679" t="str">
            <v>QPADEV001G</v>
          </cell>
        </row>
        <row r="2680">
          <cell r="A2680" t="str">
            <v>RECCDF</v>
          </cell>
          <cell r="B2680" t="str">
            <v>KJL</v>
          </cell>
          <cell r="C2680" t="str">
            <v>WS</v>
          </cell>
          <cell r="D2680" t="str">
            <v>QPADEV001H</v>
          </cell>
        </row>
        <row r="2681">
          <cell r="A2681" t="str">
            <v>RECCDF</v>
          </cell>
          <cell r="B2681" t="str">
            <v>BIT</v>
          </cell>
          <cell r="C2681" t="str">
            <v>WS</v>
          </cell>
          <cell r="D2681" t="str">
            <v>QPADEV001J</v>
          </cell>
        </row>
        <row r="2682">
          <cell r="A2682" t="str">
            <v>RECCDF</v>
          </cell>
          <cell r="B2682" t="str">
            <v>BIT</v>
          </cell>
          <cell r="C2682" t="str">
            <v>WS</v>
          </cell>
          <cell r="D2682" t="str">
            <v>QPADEV001K</v>
          </cell>
        </row>
        <row r="2683">
          <cell r="A2683" t="str">
            <v>RECCDF</v>
          </cell>
          <cell r="B2683" t="str">
            <v>123</v>
          </cell>
          <cell r="C2683" t="str">
            <v>WS</v>
          </cell>
          <cell r="D2683" t="str">
            <v>QPADEV001L</v>
          </cell>
        </row>
        <row r="2684">
          <cell r="A2684" t="str">
            <v>RECCDF</v>
          </cell>
          <cell r="B2684" t="str">
            <v>123</v>
          </cell>
          <cell r="C2684" t="str">
            <v>WS</v>
          </cell>
          <cell r="D2684" t="str">
            <v>QPADEV001M</v>
          </cell>
        </row>
        <row r="2685">
          <cell r="A2685" t="str">
            <v>RECCDF</v>
          </cell>
          <cell r="B2685" t="str">
            <v>BIT</v>
          </cell>
          <cell r="C2685" t="str">
            <v>WS</v>
          </cell>
          <cell r="D2685" t="str">
            <v>QPADEV001N</v>
          </cell>
        </row>
        <row r="2686">
          <cell r="A2686" t="str">
            <v>RECCDF</v>
          </cell>
          <cell r="B2686" t="str">
            <v>123</v>
          </cell>
          <cell r="C2686" t="str">
            <v>WS</v>
          </cell>
          <cell r="D2686" t="str">
            <v>QPADEV001P</v>
          </cell>
        </row>
        <row r="2687">
          <cell r="A2687" t="str">
            <v>RECCDF</v>
          </cell>
          <cell r="B2687" t="str">
            <v>LNG</v>
          </cell>
          <cell r="C2687" t="str">
            <v>WS</v>
          </cell>
          <cell r="D2687" t="str">
            <v>QPADEV001Q</v>
          </cell>
        </row>
        <row r="2688">
          <cell r="A2688" t="str">
            <v>RECCDF</v>
          </cell>
          <cell r="B2688" t="str">
            <v>BIT</v>
          </cell>
          <cell r="C2688" t="str">
            <v>WS</v>
          </cell>
          <cell r="D2688" t="str">
            <v>QPADEV001R</v>
          </cell>
        </row>
        <row r="2689">
          <cell r="A2689" t="str">
            <v>RECCDF</v>
          </cell>
          <cell r="B2689" t="str">
            <v>123</v>
          </cell>
          <cell r="C2689" t="str">
            <v>WS</v>
          </cell>
          <cell r="D2689" t="str">
            <v>QPADEV001S</v>
          </cell>
        </row>
        <row r="2690">
          <cell r="A2690" t="str">
            <v>RECCDF</v>
          </cell>
          <cell r="B2690" t="str">
            <v>BIT</v>
          </cell>
          <cell r="C2690" t="str">
            <v>WS</v>
          </cell>
          <cell r="D2690" t="str">
            <v>QPADEV001T</v>
          </cell>
        </row>
        <row r="2691">
          <cell r="A2691" t="str">
            <v>RECCDF</v>
          </cell>
          <cell r="B2691" t="str">
            <v>123</v>
          </cell>
          <cell r="C2691" t="str">
            <v>WS</v>
          </cell>
          <cell r="D2691" t="str">
            <v>QPADEV001V</v>
          </cell>
        </row>
        <row r="2692">
          <cell r="A2692" t="str">
            <v>RECCDF</v>
          </cell>
          <cell r="B2692" t="str">
            <v>123</v>
          </cell>
          <cell r="C2692" t="str">
            <v>WS</v>
          </cell>
          <cell r="D2692" t="str">
            <v>QPADEV001W</v>
          </cell>
        </row>
        <row r="2693">
          <cell r="A2693" t="str">
            <v>RECCDF</v>
          </cell>
          <cell r="B2693" t="str">
            <v>123</v>
          </cell>
          <cell r="C2693" t="str">
            <v>WS</v>
          </cell>
          <cell r="D2693" t="str">
            <v>QPADEV001X</v>
          </cell>
        </row>
        <row r="2694">
          <cell r="A2694" t="str">
            <v>RECCDF</v>
          </cell>
          <cell r="B2694" t="str">
            <v>BIT</v>
          </cell>
          <cell r="C2694" t="str">
            <v>WS</v>
          </cell>
          <cell r="D2694" t="str">
            <v>QPADEV001Z</v>
          </cell>
        </row>
        <row r="2695">
          <cell r="A2695" t="str">
            <v>RECCDF</v>
          </cell>
          <cell r="B2695" t="str">
            <v>123</v>
          </cell>
          <cell r="C2695" t="str">
            <v>WS</v>
          </cell>
          <cell r="D2695" t="str">
            <v>QPADEV0010</v>
          </cell>
        </row>
        <row r="2696">
          <cell r="A2696" t="str">
            <v>RECCDF</v>
          </cell>
          <cell r="B2696" t="str">
            <v>123</v>
          </cell>
          <cell r="C2696" t="str">
            <v>WS</v>
          </cell>
          <cell r="D2696" t="str">
            <v>QPADEV0011</v>
          </cell>
        </row>
        <row r="2697">
          <cell r="A2697" t="str">
            <v>RECCDF</v>
          </cell>
          <cell r="B2697" t="str">
            <v>123</v>
          </cell>
          <cell r="C2697" t="str">
            <v>WS</v>
          </cell>
          <cell r="D2697" t="str">
            <v>QPADEV0012</v>
          </cell>
        </row>
        <row r="2698">
          <cell r="A2698" t="str">
            <v>RECCDF</v>
          </cell>
          <cell r="B2698" t="str">
            <v>BIT</v>
          </cell>
          <cell r="C2698" t="str">
            <v>WS</v>
          </cell>
          <cell r="D2698" t="str">
            <v>QPADEV0013</v>
          </cell>
        </row>
        <row r="2699">
          <cell r="A2699" t="str">
            <v>RECCDF</v>
          </cell>
          <cell r="B2699" t="str">
            <v>EEF</v>
          </cell>
          <cell r="C2699" t="str">
            <v>WS</v>
          </cell>
          <cell r="D2699" t="str">
            <v>QPADEV0014</v>
          </cell>
        </row>
        <row r="2700">
          <cell r="A2700" t="str">
            <v>RECCDF</v>
          </cell>
          <cell r="B2700" t="str">
            <v>123</v>
          </cell>
          <cell r="C2700" t="str">
            <v>WS</v>
          </cell>
          <cell r="D2700" t="str">
            <v>QPADEV0015</v>
          </cell>
        </row>
        <row r="2701">
          <cell r="A2701" t="str">
            <v>RECCDF</v>
          </cell>
          <cell r="B2701" t="str">
            <v>BIT</v>
          </cell>
          <cell r="C2701" t="str">
            <v>WS</v>
          </cell>
          <cell r="D2701" t="str">
            <v>QPADEV0016</v>
          </cell>
        </row>
        <row r="2702">
          <cell r="A2702" t="str">
            <v>RECCDF</v>
          </cell>
          <cell r="B2702" t="str">
            <v>BIT</v>
          </cell>
          <cell r="C2702" t="str">
            <v>WS</v>
          </cell>
          <cell r="D2702" t="str">
            <v>QPADEV0017</v>
          </cell>
        </row>
        <row r="2703">
          <cell r="A2703" t="str">
            <v>RECCDF</v>
          </cell>
          <cell r="B2703" t="str">
            <v>123</v>
          </cell>
          <cell r="C2703" t="str">
            <v>WS</v>
          </cell>
          <cell r="D2703" t="str">
            <v>QPADEV0018</v>
          </cell>
        </row>
        <row r="2704">
          <cell r="A2704" t="str">
            <v>RECCDF</v>
          </cell>
          <cell r="B2704" t="str">
            <v>123</v>
          </cell>
          <cell r="C2704" t="str">
            <v>WS</v>
          </cell>
          <cell r="D2704" t="str">
            <v>QPADEV0019</v>
          </cell>
        </row>
        <row r="2705">
          <cell r="A2705" t="str">
            <v>RECCDF</v>
          </cell>
          <cell r="B2705" t="str">
            <v>BIT</v>
          </cell>
          <cell r="C2705" t="str">
            <v>WS</v>
          </cell>
          <cell r="D2705" t="str">
            <v>QPADEV002B</v>
          </cell>
        </row>
        <row r="2706">
          <cell r="A2706" t="str">
            <v>RECCDF</v>
          </cell>
          <cell r="B2706" t="str">
            <v>123</v>
          </cell>
          <cell r="C2706" t="str">
            <v>WS</v>
          </cell>
          <cell r="D2706" t="str">
            <v>QPADEV002C</v>
          </cell>
        </row>
        <row r="2707">
          <cell r="A2707" t="str">
            <v>RECCDF</v>
          </cell>
          <cell r="B2707" t="str">
            <v>123</v>
          </cell>
          <cell r="C2707" t="str">
            <v>WS</v>
          </cell>
          <cell r="D2707" t="str">
            <v>QPADEV002D</v>
          </cell>
        </row>
        <row r="2708">
          <cell r="A2708" t="str">
            <v>RECCDF</v>
          </cell>
          <cell r="B2708" t="str">
            <v>BOL</v>
          </cell>
          <cell r="C2708" t="str">
            <v>WS</v>
          </cell>
          <cell r="D2708" t="str">
            <v>QPADEV002F</v>
          </cell>
        </row>
        <row r="2709">
          <cell r="A2709" t="str">
            <v>RECCDF</v>
          </cell>
          <cell r="B2709" t="str">
            <v>123</v>
          </cell>
          <cell r="C2709" t="str">
            <v>WS</v>
          </cell>
          <cell r="D2709" t="str">
            <v>QPADEV002H</v>
          </cell>
        </row>
        <row r="2710">
          <cell r="A2710" t="str">
            <v>RECCDF</v>
          </cell>
          <cell r="B2710" t="str">
            <v>123</v>
          </cell>
          <cell r="C2710" t="str">
            <v>WS</v>
          </cell>
          <cell r="D2710" t="str">
            <v>QPADEV002J</v>
          </cell>
        </row>
        <row r="2711">
          <cell r="A2711" t="str">
            <v>RECCDF</v>
          </cell>
          <cell r="B2711" t="str">
            <v>123</v>
          </cell>
          <cell r="C2711" t="str">
            <v>WS</v>
          </cell>
          <cell r="D2711" t="str">
            <v>QPADEV002K</v>
          </cell>
        </row>
        <row r="2712">
          <cell r="A2712" t="str">
            <v>RECCDF</v>
          </cell>
          <cell r="B2712" t="str">
            <v>KJL</v>
          </cell>
          <cell r="C2712" t="str">
            <v>WS</v>
          </cell>
          <cell r="D2712" t="str">
            <v>QPADEV002M</v>
          </cell>
        </row>
        <row r="2713">
          <cell r="A2713" t="str">
            <v>RECCDF</v>
          </cell>
          <cell r="B2713" t="str">
            <v>123</v>
          </cell>
          <cell r="C2713" t="str">
            <v>WS</v>
          </cell>
          <cell r="D2713" t="str">
            <v>QPADEV002N</v>
          </cell>
        </row>
        <row r="2714">
          <cell r="A2714" t="str">
            <v>RECCDF</v>
          </cell>
          <cell r="B2714" t="str">
            <v>LNG</v>
          </cell>
          <cell r="C2714" t="str">
            <v>WS</v>
          </cell>
          <cell r="D2714" t="str">
            <v>QPADEV002P</v>
          </cell>
        </row>
        <row r="2715">
          <cell r="A2715" t="str">
            <v>RECCDF</v>
          </cell>
          <cell r="B2715" t="str">
            <v>123</v>
          </cell>
          <cell r="C2715" t="str">
            <v>WS</v>
          </cell>
          <cell r="D2715" t="str">
            <v>QPADEV002Q</v>
          </cell>
        </row>
        <row r="2716">
          <cell r="A2716" t="str">
            <v>RECCDF</v>
          </cell>
          <cell r="B2716" t="str">
            <v>123</v>
          </cell>
          <cell r="C2716" t="str">
            <v>WS</v>
          </cell>
          <cell r="D2716" t="str">
            <v>QPADEV002R</v>
          </cell>
        </row>
        <row r="2717">
          <cell r="A2717" t="str">
            <v>RECCDF</v>
          </cell>
          <cell r="B2717" t="str">
            <v>123</v>
          </cell>
          <cell r="C2717" t="str">
            <v>WS</v>
          </cell>
          <cell r="D2717" t="str">
            <v>QPADEV002T</v>
          </cell>
        </row>
        <row r="2718">
          <cell r="A2718" t="str">
            <v>RECCDF</v>
          </cell>
          <cell r="B2718" t="str">
            <v>123</v>
          </cell>
          <cell r="C2718" t="str">
            <v>WS</v>
          </cell>
          <cell r="D2718" t="str">
            <v>QPADEV002V</v>
          </cell>
        </row>
        <row r="2719">
          <cell r="A2719" t="str">
            <v>RECCDF</v>
          </cell>
          <cell r="B2719" t="str">
            <v>KJL</v>
          </cell>
          <cell r="C2719" t="str">
            <v>WS</v>
          </cell>
          <cell r="D2719" t="str">
            <v>QPADEV002X</v>
          </cell>
        </row>
        <row r="2720">
          <cell r="A2720" t="str">
            <v>RECCDF</v>
          </cell>
          <cell r="B2720" t="str">
            <v>123</v>
          </cell>
          <cell r="C2720" t="str">
            <v>WS</v>
          </cell>
          <cell r="D2720" t="str">
            <v>QPADEV002Z</v>
          </cell>
        </row>
        <row r="2721">
          <cell r="A2721" t="str">
            <v>RECCDF</v>
          </cell>
          <cell r="B2721" t="str">
            <v>IPA</v>
          </cell>
          <cell r="C2721" t="str">
            <v>WS</v>
          </cell>
          <cell r="D2721" t="str">
            <v>QPADEV0020</v>
          </cell>
        </row>
        <row r="2722">
          <cell r="A2722" t="str">
            <v>RECCDF</v>
          </cell>
          <cell r="B2722" t="str">
            <v>123</v>
          </cell>
          <cell r="C2722" t="str">
            <v>WS</v>
          </cell>
          <cell r="D2722" t="str">
            <v>QPADEV0021</v>
          </cell>
        </row>
        <row r="2723">
          <cell r="A2723" t="str">
            <v>RECCDF</v>
          </cell>
          <cell r="B2723" t="str">
            <v>123</v>
          </cell>
          <cell r="C2723" t="str">
            <v>WS</v>
          </cell>
          <cell r="D2723" t="str">
            <v>QPADEV0022</v>
          </cell>
        </row>
        <row r="2724">
          <cell r="A2724" t="str">
            <v>RECCDF</v>
          </cell>
          <cell r="B2724" t="str">
            <v>123</v>
          </cell>
          <cell r="C2724" t="str">
            <v>WS</v>
          </cell>
          <cell r="D2724" t="str">
            <v>QPADEV0023</v>
          </cell>
        </row>
        <row r="2725">
          <cell r="A2725" t="str">
            <v>RECCDF</v>
          </cell>
          <cell r="B2725" t="str">
            <v>LNG</v>
          </cell>
          <cell r="C2725" t="str">
            <v>WS</v>
          </cell>
          <cell r="D2725" t="str">
            <v>QPADEV0024</v>
          </cell>
        </row>
        <row r="2726">
          <cell r="A2726" t="str">
            <v>RECCDF</v>
          </cell>
          <cell r="B2726" t="str">
            <v>BOL</v>
          </cell>
          <cell r="C2726" t="str">
            <v>WS</v>
          </cell>
          <cell r="D2726" t="str">
            <v>QPADEV0025</v>
          </cell>
        </row>
        <row r="2727">
          <cell r="A2727" t="str">
            <v>RECCDF</v>
          </cell>
          <cell r="B2727" t="str">
            <v>123</v>
          </cell>
          <cell r="C2727" t="str">
            <v>WS</v>
          </cell>
          <cell r="D2727" t="str">
            <v>QPADEV0026</v>
          </cell>
        </row>
        <row r="2728">
          <cell r="A2728" t="str">
            <v>RECCDF</v>
          </cell>
          <cell r="B2728" t="str">
            <v>123</v>
          </cell>
          <cell r="C2728" t="str">
            <v>WS</v>
          </cell>
          <cell r="D2728" t="str">
            <v>QPADEV0027</v>
          </cell>
        </row>
        <row r="2729">
          <cell r="A2729" t="str">
            <v>RECCDF</v>
          </cell>
          <cell r="B2729" t="str">
            <v>BIT</v>
          </cell>
          <cell r="C2729" t="str">
            <v>WS</v>
          </cell>
          <cell r="D2729" t="str">
            <v>QPADEV0028</v>
          </cell>
        </row>
        <row r="2730">
          <cell r="A2730" t="str">
            <v>RECCDF</v>
          </cell>
          <cell r="B2730" t="str">
            <v>123</v>
          </cell>
          <cell r="C2730" t="str">
            <v>WS</v>
          </cell>
          <cell r="D2730" t="str">
            <v>QPADEV0029</v>
          </cell>
        </row>
        <row r="2731">
          <cell r="A2731" t="str">
            <v>RECCDF</v>
          </cell>
          <cell r="B2731" t="str">
            <v>BIT</v>
          </cell>
          <cell r="C2731" t="str">
            <v>WS</v>
          </cell>
          <cell r="D2731" t="str">
            <v>QPADEV003C</v>
          </cell>
        </row>
        <row r="2732">
          <cell r="A2732" t="str">
            <v>RECCDF</v>
          </cell>
          <cell r="B2732" t="str">
            <v>123</v>
          </cell>
          <cell r="C2732" t="str">
            <v>WS</v>
          </cell>
          <cell r="D2732" t="str">
            <v>QPADEV003D</v>
          </cell>
        </row>
        <row r="2733">
          <cell r="A2733" t="str">
            <v>RECCDF</v>
          </cell>
          <cell r="B2733" t="str">
            <v>123</v>
          </cell>
          <cell r="C2733" t="str">
            <v>WS</v>
          </cell>
          <cell r="D2733" t="str">
            <v>QPADEV003F</v>
          </cell>
        </row>
        <row r="2734">
          <cell r="A2734" t="str">
            <v>RECCDF</v>
          </cell>
          <cell r="B2734" t="str">
            <v>123</v>
          </cell>
          <cell r="C2734" t="str">
            <v>WS</v>
          </cell>
          <cell r="D2734" t="str">
            <v>QPADEV003G</v>
          </cell>
        </row>
        <row r="2735">
          <cell r="A2735" t="str">
            <v>RECCDF</v>
          </cell>
          <cell r="B2735" t="str">
            <v>123</v>
          </cell>
          <cell r="C2735" t="str">
            <v>WS</v>
          </cell>
          <cell r="D2735" t="str">
            <v>QPADEV003H</v>
          </cell>
        </row>
        <row r="2736">
          <cell r="A2736" t="str">
            <v>RECCDF</v>
          </cell>
          <cell r="B2736" t="str">
            <v>123</v>
          </cell>
          <cell r="C2736" t="str">
            <v>WS</v>
          </cell>
          <cell r="D2736" t="str">
            <v>QPADEV003J</v>
          </cell>
        </row>
        <row r="2737">
          <cell r="A2737" t="str">
            <v>RECCDF</v>
          </cell>
          <cell r="B2737" t="str">
            <v>123</v>
          </cell>
          <cell r="C2737" t="str">
            <v>WS</v>
          </cell>
          <cell r="D2737" t="str">
            <v>QPADEV003K</v>
          </cell>
        </row>
        <row r="2738">
          <cell r="A2738" t="str">
            <v>RECCDF</v>
          </cell>
          <cell r="B2738" t="str">
            <v>123</v>
          </cell>
          <cell r="C2738" t="str">
            <v>WS</v>
          </cell>
          <cell r="D2738" t="str">
            <v>QPADEV003M</v>
          </cell>
        </row>
        <row r="2739">
          <cell r="A2739" t="str">
            <v>RECCDF</v>
          </cell>
          <cell r="B2739" t="str">
            <v>123</v>
          </cell>
          <cell r="C2739" t="str">
            <v>WS</v>
          </cell>
          <cell r="D2739" t="str">
            <v>QPADEV003N</v>
          </cell>
        </row>
        <row r="2740">
          <cell r="A2740" t="str">
            <v>RECCDF</v>
          </cell>
          <cell r="B2740" t="str">
            <v>LNG</v>
          </cell>
          <cell r="C2740" t="str">
            <v>WS</v>
          </cell>
          <cell r="D2740" t="str">
            <v>QPADEV003P</v>
          </cell>
        </row>
        <row r="2741">
          <cell r="A2741" t="str">
            <v>RECCDF</v>
          </cell>
          <cell r="B2741" t="str">
            <v>123</v>
          </cell>
          <cell r="C2741" t="str">
            <v>WS</v>
          </cell>
          <cell r="D2741" t="str">
            <v>QPADEV003Q</v>
          </cell>
        </row>
        <row r="2742">
          <cell r="A2742" t="str">
            <v>RECCDF</v>
          </cell>
          <cell r="B2742" t="str">
            <v>123</v>
          </cell>
          <cell r="C2742" t="str">
            <v>WS</v>
          </cell>
          <cell r="D2742" t="str">
            <v>QPADEV003R</v>
          </cell>
        </row>
        <row r="2743">
          <cell r="A2743" t="str">
            <v>RECCDF</v>
          </cell>
          <cell r="B2743" t="str">
            <v>LNG</v>
          </cell>
          <cell r="C2743" t="str">
            <v>WS</v>
          </cell>
          <cell r="D2743" t="str">
            <v>QPADEV003S</v>
          </cell>
        </row>
        <row r="2744">
          <cell r="A2744" t="str">
            <v>RECCDF</v>
          </cell>
          <cell r="B2744" t="str">
            <v>123</v>
          </cell>
          <cell r="C2744" t="str">
            <v>WS</v>
          </cell>
          <cell r="D2744" t="str">
            <v>QPADEV003T</v>
          </cell>
        </row>
        <row r="2745">
          <cell r="A2745" t="str">
            <v>RECCDF</v>
          </cell>
          <cell r="B2745" t="str">
            <v>123</v>
          </cell>
          <cell r="C2745" t="str">
            <v>WS</v>
          </cell>
          <cell r="D2745" t="str">
            <v>QPADEV003V</v>
          </cell>
        </row>
        <row r="2746">
          <cell r="A2746" t="str">
            <v>RECCDF</v>
          </cell>
          <cell r="B2746" t="str">
            <v>123</v>
          </cell>
          <cell r="C2746" t="str">
            <v>WS</v>
          </cell>
          <cell r="D2746" t="str">
            <v>QPADEV003W</v>
          </cell>
        </row>
        <row r="2747">
          <cell r="A2747" t="str">
            <v>RECCDF</v>
          </cell>
          <cell r="B2747" t="str">
            <v>123</v>
          </cell>
          <cell r="C2747" t="str">
            <v>WS</v>
          </cell>
          <cell r="D2747" t="str">
            <v>QPADEV003X</v>
          </cell>
        </row>
        <row r="2748">
          <cell r="A2748" t="str">
            <v>RECCDF</v>
          </cell>
          <cell r="B2748" t="str">
            <v>123</v>
          </cell>
          <cell r="C2748" t="str">
            <v>WS</v>
          </cell>
          <cell r="D2748" t="str">
            <v>QPADEV003Z</v>
          </cell>
        </row>
        <row r="2749">
          <cell r="A2749" t="str">
            <v>RECCDF</v>
          </cell>
          <cell r="B2749" t="str">
            <v>123</v>
          </cell>
          <cell r="C2749" t="str">
            <v>WS</v>
          </cell>
          <cell r="D2749" t="str">
            <v>QPADEV0030</v>
          </cell>
        </row>
        <row r="2750">
          <cell r="A2750" t="str">
            <v>RECCDF</v>
          </cell>
          <cell r="B2750" t="str">
            <v>123</v>
          </cell>
          <cell r="C2750" t="str">
            <v>WS</v>
          </cell>
          <cell r="D2750" t="str">
            <v>QPADEV0031</v>
          </cell>
        </row>
        <row r="2751">
          <cell r="A2751" t="str">
            <v>RECCDF</v>
          </cell>
          <cell r="B2751" t="str">
            <v>123</v>
          </cell>
          <cell r="C2751" t="str">
            <v>WS</v>
          </cell>
          <cell r="D2751" t="str">
            <v>QPADEV0032</v>
          </cell>
        </row>
        <row r="2752">
          <cell r="A2752" t="str">
            <v>RECCDF</v>
          </cell>
          <cell r="B2752" t="str">
            <v>FPA</v>
          </cell>
          <cell r="C2752" t="str">
            <v>WS</v>
          </cell>
          <cell r="D2752" t="str">
            <v>QPADEV0034</v>
          </cell>
        </row>
        <row r="2753">
          <cell r="A2753" t="str">
            <v>RECCDF</v>
          </cell>
          <cell r="B2753" t="str">
            <v>123</v>
          </cell>
          <cell r="C2753" t="str">
            <v>WS</v>
          </cell>
          <cell r="D2753" t="str">
            <v>QPADEV0035</v>
          </cell>
        </row>
        <row r="2754">
          <cell r="A2754" t="str">
            <v>RECCDF</v>
          </cell>
          <cell r="B2754" t="str">
            <v>LNG</v>
          </cell>
          <cell r="C2754" t="str">
            <v>WS</v>
          </cell>
          <cell r="D2754" t="str">
            <v>QPADEV0036</v>
          </cell>
        </row>
        <row r="2755">
          <cell r="A2755" t="str">
            <v>RECCDF</v>
          </cell>
          <cell r="B2755" t="str">
            <v>123</v>
          </cell>
          <cell r="C2755" t="str">
            <v>WS</v>
          </cell>
          <cell r="D2755" t="str">
            <v>QPADEV0037</v>
          </cell>
        </row>
        <row r="2756">
          <cell r="A2756" t="str">
            <v>RECCDF</v>
          </cell>
          <cell r="B2756" t="str">
            <v>LNG</v>
          </cell>
          <cell r="C2756" t="str">
            <v>WS</v>
          </cell>
          <cell r="D2756" t="str">
            <v>QPADEV0038</v>
          </cell>
        </row>
        <row r="2757">
          <cell r="A2757" t="str">
            <v>RECCDF</v>
          </cell>
          <cell r="B2757" t="str">
            <v>123</v>
          </cell>
          <cell r="C2757" t="str">
            <v>WS</v>
          </cell>
          <cell r="D2757" t="str">
            <v>QPADEV0039</v>
          </cell>
        </row>
        <row r="2758">
          <cell r="A2758" t="str">
            <v>RECCDF</v>
          </cell>
          <cell r="B2758" t="str">
            <v>123</v>
          </cell>
          <cell r="C2758" t="str">
            <v>WS</v>
          </cell>
          <cell r="D2758" t="str">
            <v>QPADEV004C</v>
          </cell>
        </row>
        <row r="2759">
          <cell r="A2759" t="str">
            <v>RECCDF</v>
          </cell>
          <cell r="B2759" t="str">
            <v>123</v>
          </cell>
          <cell r="C2759" t="str">
            <v>WS</v>
          </cell>
          <cell r="D2759" t="str">
            <v>QPADEV004D</v>
          </cell>
        </row>
        <row r="2760">
          <cell r="A2760" t="str">
            <v>RECCDF</v>
          </cell>
          <cell r="B2760" t="str">
            <v>123</v>
          </cell>
          <cell r="C2760" t="str">
            <v>WS</v>
          </cell>
          <cell r="D2760" t="str">
            <v>QPADEV004G</v>
          </cell>
        </row>
        <row r="2761">
          <cell r="A2761" t="str">
            <v>RECCDF</v>
          </cell>
          <cell r="B2761" t="str">
            <v>123</v>
          </cell>
          <cell r="C2761" t="str">
            <v>WS</v>
          </cell>
          <cell r="D2761" t="str">
            <v>QPADEV004H</v>
          </cell>
        </row>
        <row r="2762">
          <cell r="A2762" t="str">
            <v>RECCDF</v>
          </cell>
          <cell r="B2762" t="str">
            <v>123</v>
          </cell>
          <cell r="C2762" t="str">
            <v>WS</v>
          </cell>
          <cell r="D2762" t="str">
            <v>QPADEV004J</v>
          </cell>
        </row>
        <row r="2763">
          <cell r="A2763" t="str">
            <v>RECCDF</v>
          </cell>
          <cell r="B2763" t="str">
            <v>KJL</v>
          </cell>
          <cell r="C2763" t="str">
            <v>WS</v>
          </cell>
          <cell r="D2763" t="str">
            <v>QPADEV004M</v>
          </cell>
        </row>
        <row r="2764">
          <cell r="A2764" t="str">
            <v>RECCDF</v>
          </cell>
          <cell r="B2764" t="str">
            <v>123</v>
          </cell>
          <cell r="C2764" t="str">
            <v>WS</v>
          </cell>
          <cell r="D2764" t="str">
            <v>QPADEV004P</v>
          </cell>
        </row>
        <row r="2765">
          <cell r="A2765" t="str">
            <v>RECCDF</v>
          </cell>
          <cell r="B2765" t="str">
            <v>123</v>
          </cell>
          <cell r="C2765" t="str">
            <v>WS</v>
          </cell>
          <cell r="D2765" t="str">
            <v>QPADEV004Q</v>
          </cell>
        </row>
        <row r="2766">
          <cell r="A2766" t="str">
            <v>RECCDF</v>
          </cell>
          <cell r="B2766" t="str">
            <v>123</v>
          </cell>
          <cell r="C2766" t="str">
            <v>WS</v>
          </cell>
          <cell r="D2766" t="str">
            <v>QPADEV004R</v>
          </cell>
        </row>
        <row r="2767">
          <cell r="A2767" t="str">
            <v>RECCDF</v>
          </cell>
          <cell r="B2767" t="str">
            <v>123</v>
          </cell>
          <cell r="C2767" t="str">
            <v>WS</v>
          </cell>
          <cell r="D2767" t="str">
            <v>QPADEV004S</v>
          </cell>
        </row>
        <row r="2768">
          <cell r="A2768" t="str">
            <v>RECCDF</v>
          </cell>
          <cell r="B2768" t="str">
            <v>KJL</v>
          </cell>
          <cell r="C2768" t="str">
            <v>WS</v>
          </cell>
          <cell r="D2768" t="str">
            <v>QPADEV004V</v>
          </cell>
        </row>
        <row r="2769">
          <cell r="A2769" t="str">
            <v>RECCDF</v>
          </cell>
          <cell r="B2769" t="str">
            <v>LNG</v>
          </cell>
          <cell r="C2769" t="str">
            <v>WS</v>
          </cell>
          <cell r="D2769" t="str">
            <v>QPADEV004X</v>
          </cell>
        </row>
        <row r="2770">
          <cell r="A2770" t="str">
            <v>RECCDF</v>
          </cell>
          <cell r="B2770" t="str">
            <v>123</v>
          </cell>
          <cell r="C2770" t="str">
            <v>WS</v>
          </cell>
          <cell r="D2770" t="str">
            <v>QPADEV0040</v>
          </cell>
        </row>
        <row r="2771">
          <cell r="A2771" t="str">
            <v>RECCDF</v>
          </cell>
          <cell r="B2771" t="str">
            <v>123</v>
          </cell>
          <cell r="C2771" t="str">
            <v>WS</v>
          </cell>
          <cell r="D2771" t="str">
            <v>QPADEV0041</v>
          </cell>
        </row>
        <row r="2772">
          <cell r="A2772" t="str">
            <v>RECCDF</v>
          </cell>
          <cell r="B2772" t="str">
            <v>123</v>
          </cell>
          <cell r="C2772" t="str">
            <v>WS</v>
          </cell>
          <cell r="D2772" t="str">
            <v>QPADEV0043</v>
          </cell>
        </row>
        <row r="2773">
          <cell r="A2773" t="str">
            <v>RECCDF</v>
          </cell>
          <cell r="B2773" t="str">
            <v>123</v>
          </cell>
          <cell r="C2773" t="str">
            <v>WS</v>
          </cell>
          <cell r="D2773" t="str">
            <v>QPADEV0044</v>
          </cell>
        </row>
        <row r="2774">
          <cell r="A2774" t="str">
            <v>RECCDF</v>
          </cell>
          <cell r="B2774" t="str">
            <v>LNG</v>
          </cell>
          <cell r="C2774" t="str">
            <v>WS</v>
          </cell>
          <cell r="D2774" t="str">
            <v>QPADEV0045</v>
          </cell>
        </row>
        <row r="2775">
          <cell r="A2775" t="str">
            <v>RECCDF</v>
          </cell>
          <cell r="B2775" t="str">
            <v>KJL</v>
          </cell>
          <cell r="C2775" t="str">
            <v>WS</v>
          </cell>
          <cell r="D2775" t="str">
            <v>QPADEV0046</v>
          </cell>
        </row>
        <row r="2776">
          <cell r="A2776" t="str">
            <v>RECCDF</v>
          </cell>
          <cell r="B2776" t="str">
            <v>KJL</v>
          </cell>
          <cell r="C2776" t="str">
            <v>WS</v>
          </cell>
          <cell r="D2776" t="str">
            <v>QPADEV0047</v>
          </cell>
        </row>
        <row r="2777">
          <cell r="A2777" t="str">
            <v>RECCDF</v>
          </cell>
          <cell r="B2777" t="str">
            <v>123</v>
          </cell>
          <cell r="C2777" t="str">
            <v>WS</v>
          </cell>
          <cell r="D2777" t="str">
            <v>QPADEV0049</v>
          </cell>
        </row>
        <row r="2778">
          <cell r="A2778" t="str">
            <v>RECCDF</v>
          </cell>
          <cell r="B2778" t="str">
            <v>123</v>
          </cell>
          <cell r="C2778" t="str">
            <v>WS</v>
          </cell>
          <cell r="D2778" t="str">
            <v>QPADEV005B</v>
          </cell>
        </row>
        <row r="2779">
          <cell r="A2779" t="str">
            <v>RECCDF</v>
          </cell>
          <cell r="B2779" t="str">
            <v>123</v>
          </cell>
          <cell r="C2779" t="str">
            <v>WS</v>
          </cell>
          <cell r="D2779" t="str">
            <v>QPADEV005C</v>
          </cell>
        </row>
        <row r="2780">
          <cell r="A2780" t="str">
            <v>RECCDF</v>
          </cell>
          <cell r="B2780" t="str">
            <v>LNG</v>
          </cell>
          <cell r="C2780" t="str">
            <v>WS</v>
          </cell>
          <cell r="D2780" t="str">
            <v>QPADEV005D</v>
          </cell>
        </row>
        <row r="2781">
          <cell r="A2781" t="str">
            <v>RECCDF</v>
          </cell>
          <cell r="B2781" t="str">
            <v>123</v>
          </cell>
          <cell r="C2781" t="str">
            <v>WS</v>
          </cell>
          <cell r="D2781" t="str">
            <v>QPADEV005F</v>
          </cell>
        </row>
        <row r="2782">
          <cell r="A2782" t="str">
            <v>RECCDF</v>
          </cell>
          <cell r="B2782" t="str">
            <v>123</v>
          </cell>
          <cell r="C2782" t="str">
            <v>WS</v>
          </cell>
          <cell r="D2782" t="str">
            <v>QPADEV005G</v>
          </cell>
        </row>
        <row r="2783">
          <cell r="A2783" t="str">
            <v>RECCDF</v>
          </cell>
          <cell r="B2783" t="str">
            <v>KJL</v>
          </cell>
          <cell r="C2783" t="str">
            <v>WS</v>
          </cell>
          <cell r="D2783" t="str">
            <v>QPADEV005H</v>
          </cell>
        </row>
        <row r="2784">
          <cell r="A2784" t="str">
            <v>RECCDF</v>
          </cell>
          <cell r="B2784" t="str">
            <v>KJL</v>
          </cell>
          <cell r="C2784" t="str">
            <v>WS</v>
          </cell>
          <cell r="D2784" t="str">
            <v>QPADEV005J</v>
          </cell>
        </row>
        <row r="2785">
          <cell r="A2785" t="str">
            <v>RECCDF</v>
          </cell>
          <cell r="B2785" t="str">
            <v>LNG</v>
          </cell>
          <cell r="C2785" t="str">
            <v>WS</v>
          </cell>
          <cell r="D2785" t="str">
            <v>QPADEV005K</v>
          </cell>
        </row>
        <row r="2786">
          <cell r="A2786" t="str">
            <v>RECCDF</v>
          </cell>
          <cell r="B2786" t="str">
            <v>LNG</v>
          </cell>
          <cell r="C2786" t="str">
            <v>WS</v>
          </cell>
          <cell r="D2786" t="str">
            <v>QPADEV005L</v>
          </cell>
        </row>
        <row r="2787">
          <cell r="A2787" t="str">
            <v>RECCDF</v>
          </cell>
          <cell r="B2787" t="str">
            <v>123</v>
          </cell>
          <cell r="C2787" t="str">
            <v>WS</v>
          </cell>
          <cell r="D2787" t="str">
            <v>QPADEV005M</v>
          </cell>
        </row>
        <row r="2788">
          <cell r="A2788" t="str">
            <v>RECCDF</v>
          </cell>
          <cell r="B2788" t="str">
            <v>123</v>
          </cell>
          <cell r="C2788" t="str">
            <v>WS</v>
          </cell>
          <cell r="D2788" t="str">
            <v>QPADEV005N</v>
          </cell>
        </row>
        <row r="2789">
          <cell r="A2789" t="str">
            <v>RECCDF</v>
          </cell>
          <cell r="B2789" t="str">
            <v>KJL</v>
          </cell>
          <cell r="C2789" t="str">
            <v>WS</v>
          </cell>
          <cell r="D2789" t="str">
            <v>QPADEV005P</v>
          </cell>
        </row>
        <row r="2790">
          <cell r="A2790" t="str">
            <v>RECCDF</v>
          </cell>
          <cell r="B2790" t="str">
            <v>LNG</v>
          </cell>
          <cell r="C2790" t="str">
            <v>WS</v>
          </cell>
          <cell r="D2790" t="str">
            <v>QPADEV005Q</v>
          </cell>
        </row>
        <row r="2791">
          <cell r="A2791" t="str">
            <v>RECCDF</v>
          </cell>
          <cell r="B2791" t="str">
            <v>123</v>
          </cell>
          <cell r="C2791" t="str">
            <v>WS</v>
          </cell>
          <cell r="D2791" t="str">
            <v>QPADEV005R</v>
          </cell>
        </row>
        <row r="2792">
          <cell r="A2792" t="str">
            <v>RECCDF</v>
          </cell>
          <cell r="B2792" t="str">
            <v>123</v>
          </cell>
          <cell r="C2792" t="str">
            <v>WS</v>
          </cell>
          <cell r="D2792" t="str">
            <v>QPADEV005S</v>
          </cell>
        </row>
        <row r="2793">
          <cell r="A2793" t="str">
            <v>RECCDF</v>
          </cell>
          <cell r="B2793" t="str">
            <v>123</v>
          </cell>
          <cell r="C2793" t="str">
            <v>WS</v>
          </cell>
          <cell r="D2793" t="str">
            <v>QPADEV005T</v>
          </cell>
        </row>
        <row r="2794">
          <cell r="A2794" t="str">
            <v>RECCDF</v>
          </cell>
          <cell r="B2794" t="str">
            <v>123</v>
          </cell>
          <cell r="C2794" t="str">
            <v>WS</v>
          </cell>
          <cell r="D2794" t="str">
            <v>QPADEV005V</v>
          </cell>
        </row>
        <row r="2795">
          <cell r="A2795" t="str">
            <v>RECCDF</v>
          </cell>
          <cell r="B2795" t="str">
            <v>123</v>
          </cell>
          <cell r="C2795" t="str">
            <v>WS</v>
          </cell>
          <cell r="D2795" t="str">
            <v>QPADEV005W</v>
          </cell>
        </row>
        <row r="2796">
          <cell r="A2796" t="str">
            <v>RECCDF</v>
          </cell>
          <cell r="B2796" t="str">
            <v>123</v>
          </cell>
          <cell r="C2796" t="str">
            <v>WS</v>
          </cell>
          <cell r="D2796" t="str">
            <v>QPADEV005X</v>
          </cell>
        </row>
        <row r="2797">
          <cell r="A2797" t="str">
            <v>RECCDF</v>
          </cell>
          <cell r="B2797" t="str">
            <v>LNG</v>
          </cell>
          <cell r="C2797" t="str">
            <v>WS</v>
          </cell>
          <cell r="D2797" t="str">
            <v>QPADEV0050</v>
          </cell>
        </row>
        <row r="2798">
          <cell r="A2798" t="str">
            <v>RECCDF</v>
          </cell>
          <cell r="B2798" t="str">
            <v>123</v>
          </cell>
          <cell r="C2798" t="str">
            <v>WS</v>
          </cell>
          <cell r="D2798" t="str">
            <v>QPADEV0051</v>
          </cell>
        </row>
        <row r="2799">
          <cell r="A2799" t="str">
            <v>RECCDF</v>
          </cell>
          <cell r="B2799" t="str">
            <v>123</v>
          </cell>
          <cell r="C2799" t="str">
            <v>WS</v>
          </cell>
          <cell r="D2799" t="str">
            <v>QPADEV0053</v>
          </cell>
        </row>
        <row r="2800">
          <cell r="A2800" t="str">
            <v>RECCDF</v>
          </cell>
          <cell r="B2800" t="str">
            <v>123</v>
          </cell>
          <cell r="C2800" t="str">
            <v>WS</v>
          </cell>
          <cell r="D2800" t="str">
            <v>QPADEV0055</v>
          </cell>
        </row>
        <row r="2801">
          <cell r="A2801" t="str">
            <v>RECCDF</v>
          </cell>
          <cell r="B2801" t="str">
            <v>123</v>
          </cell>
          <cell r="C2801" t="str">
            <v>WS</v>
          </cell>
          <cell r="D2801" t="str">
            <v>QPADEV0056</v>
          </cell>
        </row>
        <row r="2802">
          <cell r="A2802" t="str">
            <v>RECCDF</v>
          </cell>
          <cell r="B2802" t="str">
            <v>LNG</v>
          </cell>
          <cell r="C2802" t="str">
            <v>WS</v>
          </cell>
          <cell r="D2802" t="str">
            <v>QPADEV006D</v>
          </cell>
        </row>
        <row r="2803">
          <cell r="A2803" t="str">
            <v>RECCDF</v>
          </cell>
          <cell r="B2803" t="str">
            <v>KJL</v>
          </cell>
          <cell r="C2803" t="str">
            <v>WS</v>
          </cell>
          <cell r="D2803" t="str">
            <v>QPADEV006F</v>
          </cell>
        </row>
        <row r="2804">
          <cell r="A2804" t="str">
            <v>RECCDF</v>
          </cell>
          <cell r="B2804" t="str">
            <v>123</v>
          </cell>
          <cell r="C2804" t="str">
            <v>WS</v>
          </cell>
          <cell r="D2804" t="str">
            <v>QPADEV006G</v>
          </cell>
        </row>
        <row r="2805">
          <cell r="A2805" t="str">
            <v>RECCDF</v>
          </cell>
          <cell r="B2805" t="str">
            <v>123</v>
          </cell>
          <cell r="C2805" t="str">
            <v>WS</v>
          </cell>
          <cell r="D2805" t="str">
            <v>QPADEV006H</v>
          </cell>
        </row>
        <row r="2806">
          <cell r="A2806" t="str">
            <v>RECCDF</v>
          </cell>
          <cell r="B2806" t="str">
            <v>123</v>
          </cell>
          <cell r="C2806" t="str">
            <v>WS</v>
          </cell>
          <cell r="D2806" t="str">
            <v>QPADEV006K</v>
          </cell>
        </row>
        <row r="2807">
          <cell r="A2807" t="str">
            <v>RECCDF</v>
          </cell>
          <cell r="B2807" t="str">
            <v>LNG</v>
          </cell>
          <cell r="C2807" t="str">
            <v>WS</v>
          </cell>
          <cell r="D2807" t="str">
            <v>QPADEV006L</v>
          </cell>
        </row>
        <row r="2808">
          <cell r="A2808" t="str">
            <v>RECCDF</v>
          </cell>
          <cell r="B2808" t="str">
            <v>123</v>
          </cell>
          <cell r="C2808" t="str">
            <v>WS</v>
          </cell>
          <cell r="D2808" t="str">
            <v>QPADEV006M</v>
          </cell>
        </row>
        <row r="2809">
          <cell r="A2809" t="str">
            <v>RECCDF</v>
          </cell>
          <cell r="B2809" t="str">
            <v>KJL</v>
          </cell>
          <cell r="C2809" t="str">
            <v>WS</v>
          </cell>
          <cell r="D2809" t="str">
            <v>QPADEV006Q</v>
          </cell>
        </row>
        <row r="2810">
          <cell r="A2810" t="str">
            <v>RECCDF</v>
          </cell>
          <cell r="B2810" t="str">
            <v>KJL</v>
          </cell>
          <cell r="C2810" t="str">
            <v>WS</v>
          </cell>
          <cell r="D2810" t="str">
            <v>QPADEV006S</v>
          </cell>
        </row>
        <row r="2811">
          <cell r="A2811" t="str">
            <v>RECCDF</v>
          </cell>
          <cell r="B2811" t="str">
            <v>123</v>
          </cell>
          <cell r="C2811" t="str">
            <v>WS</v>
          </cell>
          <cell r="D2811" t="str">
            <v>QPADEV006T</v>
          </cell>
        </row>
        <row r="2812">
          <cell r="A2812" t="str">
            <v>RECCDF</v>
          </cell>
          <cell r="B2812" t="str">
            <v>KJL</v>
          </cell>
          <cell r="C2812" t="str">
            <v>WS</v>
          </cell>
          <cell r="D2812" t="str">
            <v>QPADEV006V</v>
          </cell>
        </row>
        <row r="2813">
          <cell r="A2813" t="str">
            <v>RECCDF</v>
          </cell>
          <cell r="B2813" t="str">
            <v>KJL</v>
          </cell>
          <cell r="C2813" t="str">
            <v>WS</v>
          </cell>
          <cell r="D2813" t="str">
            <v>QPADEV006X</v>
          </cell>
        </row>
        <row r="2814">
          <cell r="A2814" t="str">
            <v>RECCDF</v>
          </cell>
          <cell r="B2814" t="str">
            <v>KJL</v>
          </cell>
          <cell r="C2814" t="str">
            <v>WS</v>
          </cell>
          <cell r="D2814" t="str">
            <v>QPADEV006Z</v>
          </cell>
        </row>
        <row r="2815">
          <cell r="A2815" t="str">
            <v>RECCDF</v>
          </cell>
          <cell r="B2815" t="str">
            <v>KJL</v>
          </cell>
          <cell r="C2815" t="str">
            <v>WS</v>
          </cell>
          <cell r="D2815" t="str">
            <v>QPADEV0061</v>
          </cell>
        </row>
        <row r="2816">
          <cell r="A2816" t="str">
            <v>RECCDF</v>
          </cell>
          <cell r="B2816" t="str">
            <v>123</v>
          </cell>
          <cell r="C2816" t="str">
            <v>WS</v>
          </cell>
          <cell r="D2816" t="str">
            <v>QPADEV0062</v>
          </cell>
        </row>
        <row r="2817">
          <cell r="A2817" t="str">
            <v>RECCDF</v>
          </cell>
          <cell r="B2817" t="str">
            <v>123</v>
          </cell>
          <cell r="C2817" t="str">
            <v>WS</v>
          </cell>
          <cell r="D2817" t="str">
            <v>QPADEV0069</v>
          </cell>
        </row>
        <row r="2818">
          <cell r="A2818" t="str">
            <v>RECCDF</v>
          </cell>
          <cell r="B2818" t="str">
            <v>LNG</v>
          </cell>
          <cell r="C2818" t="str">
            <v>WS</v>
          </cell>
          <cell r="D2818" t="str">
            <v>QPADEV007B</v>
          </cell>
        </row>
        <row r="2819">
          <cell r="A2819" t="str">
            <v>RECCDF</v>
          </cell>
          <cell r="B2819" t="str">
            <v>LNG</v>
          </cell>
          <cell r="C2819" t="str">
            <v>WS</v>
          </cell>
          <cell r="D2819" t="str">
            <v>QPADEV007F</v>
          </cell>
        </row>
        <row r="2820">
          <cell r="A2820" t="str">
            <v>RECCDF</v>
          </cell>
          <cell r="B2820" t="str">
            <v>123</v>
          </cell>
          <cell r="C2820" t="str">
            <v>WS</v>
          </cell>
          <cell r="D2820" t="str">
            <v>QPADEV007G</v>
          </cell>
        </row>
        <row r="2821">
          <cell r="A2821" t="str">
            <v>RECCDF</v>
          </cell>
          <cell r="B2821" t="str">
            <v>KJL</v>
          </cell>
          <cell r="C2821" t="str">
            <v>WS</v>
          </cell>
          <cell r="D2821" t="str">
            <v>QPADEV007H</v>
          </cell>
        </row>
        <row r="2822">
          <cell r="A2822" t="str">
            <v>RECCDF</v>
          </cell>
          <cell r="B2822" t="str">
            <v>LNG</v>
          </cell>
          <cell r="C2822" t="str">
            <v>WS</v>
          </cell>
          <cell r="D2822" t="str">
            <v>QPADEV007K</v>
          </cell>
        </row>
        <row r="2823">
          <cell r="A2823" t="str">
            <v>RECCDF</v>
          </cell>
          <cell r="B2823" t="str">
            <v>KJL</v>
          </cell>
          <cell r="C2823" t="str">
            <v>WS</v>
          </cell>
          <cell r="D2823" t="str">
            <v>QPADEV007L</v>
          </cell>
        </row>
        <row r="2824">
          <cell r="A2824" t="str">
            <v>RECCDF</v>
          </cell>
          <cell r="B2824" t="str">
            <v>LNG</v>
          </cell>
          <cell r="C2824" t="str">
            <v>WS</v>
          </cell>
          <cell r="D2824" t="str">
            <v>QPADEV007M</v>
          </cell>
        </row>
        <row r="2825">
          <cell r="A2825" t="str">
            <v>RECCDF</v>
          </cell>
          <cell r="B2825" t="str">
            <v>LNG</v>
          </cell>
          <cell r="C2825" t="str">
            <v>WS</v>
          </cell>
          <cell r="D2825" t="str">
            <v>QPADEV007P</v>
          </cell>
        </row>
        <row r="2826">
          <cell r="A2826" t="str">
            <v>RECCDF</v>
          </cell>
          <cell r="B2826" t="str">
            <v>LNG</v>
          </cell>
          <cell r="C2826" t="str">
            <v>WS</v>
          </cell>
          <cell r="D2826" t="str">
            <v>QPADEV007R</v>
          </cell>
        </row>
        <row r="2827">
          <cell r="A2827" t="str">
            <v>RECCDF</v>
          </cell>
          <cell r="B2827" t="str">
            <v>LNG</v>
          </cell>
          <cell r="C2827" t="str">
            <v>WS</v>
          </cell>
          <cell r="D2827" t="str">
            <v>QPADEV007S</v>
          </cell>
        </row>
        <row r="2828">
          <cell r="A2828" t="str">
            <v>RECCDF</v>
          </cell>
          <cell r="B2828" t="str">
            <v>LNG</v>
          </cell>
          <cell r="C2828" t="str">
            <v>WS</v>
          </cell>
          <cell r="D2828" t="str">
            <v>QPADEV007T</v>
          </cell>
        </row>
        <row r="2829">
          <cell r="A2829" t="str">
            <v>RECCDF</v>
          </cell>
          <cell r="B2829" t="str">
            <v>LNG</v>
          </cell>
          <cell r="C2829" t="str">
            <v>WS</v>
          </cell>
          <cell r="D2829" t="str">
            <v>QPADEV007V</v>
          </cell>
        </row>
        <row r="2830">
          <cell r="A2830" t="str">
            <v>RECCDF</v>
          </cell>
          <cell r="B2830" t="str">
            <v>LNG</v>
          </cell>
          <cell r="C2830" t="str">
            <v>WS</v>
          </cell>
          <cell r="D2830" t="str">
            <v>QPADEV007W</v>
          </cell>
        </row>
        <row r="2831">
          <cell r="A2831" t="str">
            <v>RECCDF</v>
          </cell>
          <cell r="B2831" t="str">
            <v>LNG</v>
          </cell>
          <cell r="C2831" t="str">
            <v>WS</v>
          </cell>
          <cell r="D2831" t="str">
            <v>QPADEV007X</v>
          </cell>
        </row>
        <row r="2832">
          <cell r="A2832" t="str">
            <v>RECCDF</v>
          </cell>
          <cell r="B2832" t="str">
            <v>123</v>
          </cell>
          <cell r="C2832" t="str">
            <v>WS</v>
          </cell>
          <cell r="D2832" t="str">
            <v>QPADEV007Z</v>
          </cell>
        </row>
        <row r="2833">
          <cell r="A2833" t="str">
            <v>RECCDF</v>
          </cell>
          <cell r="B2833" t="str">
            <v>KJL</v>
          </cell>
          <cell r="C2833" t="str">
            <v>WS</v>
          </cell>
          <cell r="D2833" t="str">
            <v>QPADEV0070</v>
          </cell>
        </row>
        <row r="2834">
          <cell r="A2834" t="str">
            <v>RECCDF</v>
          </cell>
          <cell r="B2834" t="str">
            <v>123</v>
          </cell>
          <cell r="C2834" t="str">
            <v>WS</v>
          </cell>
          <cell r="D2834" t="str">
            <v>QPADEV0071</v>
          </cell>
        </row>
        <row r="2835">
          <cell r="A2835" t="str">
            <v>RECCDF</v>
          </cell>
          <cell r="B2835" t="str">
            <v>123</v>
          </cell>
          <cell r="C2835" t="str">
            <v>WS</v>
          </cell>
          <cell r="D2835" t="str">
            <v>QPADEV0072</v>
          </cell>
        </row>
        <row r="2836">
          <cell r="A2836" t="str">
            <v>RECCDF</v>
          </cell>
          <cell r="B2836" t="str">
            <v>123</v>
          </cell>
          <cell r="C2836" t="str">
            <v>WS</v>
          </cell>
          <cell r="D2836" t="str">
            <v>QPADEV0073</v>
          </cell>
        </row>
        <row r="2837">
          <cell r="A2837" t="str">
            <v>RECCDF</v>
          </cell>
          <cell r="B2837" t="str">
            <v>123</v>
          </cell>
          <cell r="C2837" t="str">
            <v>WS</v>
          </cell>
          <cell r="D2837" t="str">
            <v>QPADEV0074</v>
          </cell>
        </row>
        <row r="2838">
          <cell r="A2838" t="str">
            <v>RECCDF</v>
          </cell>
          <cell r="B2838" t="str">
            <v>LNG</v>
          </cell>
          <cell r="C2838" t="str">
            <v>WS</v>
          </cell>
          <cell r="D2838" t="str">
            <v>QPADEV0075</v>
          </cell>
        </row>
        <row r="2839">
          <cell r="A2839" t="str">
            <v>RECCDF</v>
          </cell>
          <cell r="B2839" t="str">
            <v>LNG</v>
          </cell>
          <cell r="C2839" t="str">
            <v>WS</v>
          </cell>
          <cell r="D2839" t="str">
            <v>QPADEV0076</v>
          </cell>
        </row>
        <row r="2840">
          <cell r="A2840" t="str">
            <v>RECCDF</v>
          </cell>
          <cell r="B2840" t="str">
            <v>123</v>
          </cell>
          <cell r="C2840" t="str">
            <v>WS</v>
          </cell>
          <cell r="D2840" t="str">
            <v>QPADEV0077</v>
          </cell>
        </row>
        <row r="2841">
          <cell r="A2841" t="str">
            <v>RECCDF</v>
          </cell>
          <cell r="B2841" t="str">
            <v>LNG</v>
          </cell>
          <cell r="C2841" t="str">
            <v>WS</v>
          </cell>
          <cell r="D2841" t="str">
            <v>QPADEV008D</v>
          </cell>
        </row>
        <row r="2842">
          <cell r="A2842" t="str">
            <v>RECCDF</v>
          </cell>
          <cell r="B2842" t="str">
            <v>123</v>
          </cell>
          <cell r="C2842" t="str">
            <v>WS</v>
          </cell>
          <cell r="D2842" t="str">
            <v>QPADEV008G</v>
          </cell>
        </row>
        <row r="2843">
          <cell r="A2843" t="str">
            <v>RECCDF</v>
          </cell>
          <cell r="B2843" t="str">
            <v>LNG</v>
          </cell>
          <cell r="C2843" t="str">
            <v>WS</v>
          </cell>
          <cell r="D2843" t="str">
            <v>QPADEV008H</v>
          </cell>
        </row>
        <row r="2844">
          <cell r="A2844" t="str">
            <v>RECCDF</v>
          </cell>
          <cell r="B2844" t="str">
            <v>LNG</v>
          </cell>
          <cell r="C2844" t="str">
            <v>WS</v>
          </cell>
          <cell r="D2844" t="str">
            <v>QPADEV008J</v>
          </cell>
        </row>
        <row r="2845">
          <cell r="A2845" t="str">
            <v>RECCDF</v>
          </cell>
          <cell r="B2845" t="str">
            <v>123</v>
          </cell>
          <cell r="C2845" t="str">
            <v>WS</v>
          </cell>
          <cell r="D2845" t="str">
            <v>QPADEV008K</v>
          </cell>
        </row>
        <row r="2846">
          <cell r="A2846" t="str">
            <v>RECCDF</v>
          </cell>
          <cell r="B2846" t="str">
            <v>LNG</v>
          </cell>
          <cell r="C2846" t="str">
            <v>WS</v>
          </cell>
          <cell r="D2846" t="str">
            <v>QPADEV008L</v>
          </cell>
        </row>
        <row r="2847">
          <cell r="A2847" t="str">
            <v>RECCDF</v>
          </cell>
          <cell r="B2847" t="str">
            <v>LNG</v>
          </cell>
          <cell r="C2847" t="str">
            <v>WS</v>
          </cell>
          <cell r="D2847" t="str">
            <v>QPADEV008M</v>
          </cell>
        </row>
        <row r="2848">
          <cell r="A2848" t="str">
            <v>RECCDF</v>
          </cell>
          <cell r="B2848" t="str">
            <v>BOL</v>
          </cell>
          <cell r="C2848" t="str">
            <v>WS</v>
          </cell>
          <cell r="D2848" t="str">
            <v>QPADEV008N</v>
          </cell>
        </row>
        <row r="2849">
          <cell r="A2849" t="str">
            <v>RECCDF</v>
          </cell>
          <cell r="B2849" t="str">
            <v>123</v>
          </cell>
          <cell r="C2849" t="str">
            <v>WS</v>
          </cell>
          <cell r="D2849" t="str">
            <v>QPADEV008P</v>
          </cell>
        </row>
        <row r="2850">
          <cell r="A2850" t="str">
            <v>RECCDF</v>
          </cell>
          <cell r="B2850" t="str">
            <v>123</v>
          </cell>
          <cell r="C2850" t="str">
            <v>WS</v>
          </cell>
          <cell r="D2850" t="str">
            <v>QPADEV008Q</v>
          </cell>
        </row>
        <row r="2851">
          <cell r="A2851" t="str">
            <v>RECCDF</v>
          </cell>
          <cell r="B2851" t="str">
            <v>123</v>
          </cell>
          <cell r="C2851" t="str">
            <v>WS</v>
          </cell>
          <cell r="D2851" t="str">
            <v>QPADEV008R</v>
          </cell>
        </row>
        <row r="2852">
          <cell r="A2852" t="str">
            <v>RECCDF</v>
          </cell>
          <cell r="B2852" t="str">
            <v>123</v>
          </cell>
          <cell r="C2852" t="str">
            <v>WS</v>
          </cell>
          <cell r="D2852" t="str">
            <v>QPADEV008S</v>
          </cell>
        </row>
        <row r="2853">
          <cell r="A2853" t="str">
            <v>RECCDF</v>
          </cell>
          <cell r="B2853" t="str">
            <v>123</v>
          </cell>
          <cell r="C2853" t="str">
            <v>WS</v>
          </cell>
          <cell r="D2853" t="str">
            <v>QPADEV008W</v>
          </cell>
        </row>
        <row r="2854">
          <cell r="A2854" t="str">
            <v>RECCDF</v>
          </cell>
          <cell r="B2854" t="str">
            <v>LNG</v>
          </cell>
          <cell r="C2854" t="str">
            <v>WS</v>
          </cell>
          <cell r="D2854" t="str">
            <v>QPADEV0080</v>
          </cell>
        </row>
        <row r="2855">
          <cell r="A2855" t="str">
            <v>RECCDF</v>
          </cell>
          <cell r="B2855" t="str">
            <v>123</v>
          </cell>
          <cell r="C2855" t="str">
            <v>WS</v>
          </cell>
          <cell r="D2855" t="str">
            <v>QPADEV0081</v>
          </cell>
        </row>
        <row r="2856">
          <cell r="A2856" t="str">
            <v>RECCDF</v>
          </cell>
          <cell r="B2856" t="str">
            <v>123</v>
          </cell>
          <cell r="C2856" t="str">
            <v>WS</v>
          </cell>
          <cell r="D2856" t="str">
            <v>QPADEV0084</v>
          </cell>
        </row>
        <row r="2857">
          <cell r="A2857" t="str">
            <v>RECCDF</v>
          </cell>
          <cell r="B2857" t="str">
            <v>LNG</v>
          </cell>
          <cell r="C2857" t="str">
            <v>WS</v>
          </cell>
          <cell r="D2857" t="str">
            <v>QPADEV0085</v>
          </cell>
        </row>
        <row r="2858">
          <cell r="A2858" t="str">
            <v>RECCDF</v>
          </cell>
          <cell r="B2858" t="str">
            <v>LNG</v>
          </cell>
          <cell r="C2858" t="str">
            <v>WS</v>
          </cell>
          <cell r="D2858" t="str">
            <v>QPADEV0087</v>
          </cell>
        </row>
        <row r="2859">
          <cell r="A2859" t="str">
            <v>RECCDF</v>
          </cell>
          <cell r="B2859" t="str">
            <v>LNG</v>
          </cell>
          <cell r="C2859" t="str">
            <v>WS</v>
          </cell>
          <cell r="D2859" t="str">
            <v>QPADEV0088</v>
          </cell>
        </row>
        <row r="2860">
          <cell r="A2860" t="str">
            <v>RECCDF</v>
          </cell>
          <cell r="B2860" t="str">
            <v>LNG</v>
          </cell>
          <cell r="C2860" t="str">
            <v>WS</v>
          </cell>
          <cell r="D2860" t="str">
            <v>QPADEV0089</v>
          </cell>
        </row>
        <row r="2861">
          <cell r="A2861" t="str">
            <v>RECCDF</v>
          </cell>
          <cell r="B2861" t="str">
            <v>LNG</v>
          </cell>
          <cell r="C2861" t="str">
            <v>WS</v>
          </cell>
          <cell r="D2861" t="str">
            <v>QPADEV009D</v>
          </cell>
        </row>
        <row r="2862">
          <cell r="A2862" t="str">
            <v>RECCDF</v>
          </cell>
          <cell r="B2862" t="str">
            <v>123</v>
          </cell>
          <cell r="C2862" t="str">
            <v>WS</v>
          </cell>
          <cell r="D2862" t="str">
            <v>QPADEV009F</v>
          </cell>
        </row>
        <row r="2863">
          <cell r="A2863" t="str">
            <v>RECCDF</v>
          </cell>
          <cell r="B2863" t="str">
            <v>LNG</v>
          </cell>
          <cell r="C2863" t="str">
            <v>WS</v>
          </cell>
          <cell r="D2863" t="str">
            <v>QPADEV009G</v>
          </cell>
        </row>
        <row r="2864">
          <cell r="A2864" t="str">
            <v>RECCDF</v>
          </cell>
          <cell r="B2864" t="str">
            <v>123</v>
          </cell>
          <cell r="C2864" t="str">
            <v>WS</v>
          </cell>
          <cell r="D2864" t="str">
            <v>QPADEV009H</v>
          </cell>
        </row>
        <row r="2865">
          <cell r="A2865" t="str">
            <v>RECCDF</v>
          </cell>
          <cell r="B2865" t="str">
            <v>123</v>
          </cell>
          <cell r="C2865" t="str">
            <v>WS</v>
          </cell>
          <cell r="D2865" t="str">
            <v>QPADEV009J</v>
          </cell>
        </row>
        <row r="2866">
          <cell r="A2866" t="str">
            <v>RECCDF</v>
          </cell>
          <cell r="B2866" t="str">
            <v>LNG</v>
          </cell>
          <cell r="C2866" t="str">
            <v>WS</v>
          </cell>
          <cell r="D2866" t="str">
            <v>QPADEV009K</v>
          </cell>
        </row>
        <row r="2867">
          <cell r="A2867" t="str">
            <v>RECCDF</v>
          </cell>
          <cell r="B2867" t="str">
            <v>LNG</v>
          </cell>
          <cell r="C2867" t="str">
            <v>WS</v>
          </cell>
          <cell r="D2867" t="str">
            <v>QPADEV009N</v>
          </cell>
        </row>
        <row r="2868">
          <cell r="A2868" t="str">
            <v>RECCDF</v>
          </cell>
          <cell r="B2868" t="str">
            <v>123</v>
          </cell>
          <cell r="C2868" t="str">
            <v>WS</v>
          </cell>
          <cell r="D2868" t="str">
            <v>QPADEV009P</v>
          </cell>
        </row>
        <row r="2869">
          <cell r="A2869" t="str">
            <v>RECCDF</v>
          </cell>
          <cell r="B2869" t="str">
            <v>123</v>
          </cell>
          <cell r="C2869" t="str">
            <v>WS</v>
          </cell>
          <cell r="D2869" t="str">
            <v>QPADEV009Q</v>
          </cell>
        </row>
        <row r="2870">
          <cell r="A2870" t="str">
            <v>RECCDF</v>
          </cell>
          <cell r="B2870" t="str">
            <v>LNG</v>
          </cell>
          <cell r="C2870" t="str">
            <v>WS</v>
          </cell>
          <cell r="D2870" t="str">
            <v>QPADEV009S</v>
          </cell>
        </row>
        <row r="2871">
          <cell r="A2871" t="str">
            <v>RECCDF</v>
          </cell>
          <cell r="B2871" t="str">
            <v>123</v>
          </cell>
          <cell r="C2871" t="str">
            <v>WS</v>
          </cell>
          <cell r="D2871" t="str">
            <v>QPADEV0091</v>
          </cell>
        </row>
        <row r="2872">
          <cell r="A2872" t="str">
            <v>RECCDF</v>
          </cell>
          <cell r="B2872" t="str">
            <v>LNG</v>
          </cell>
          <cell r="C2872" t="str">
            <v>WS</v>
          </cell>
          <cell r="D2872" t="str">
            <v>QPADEV0092</v>
          </cell>
        </row>
        <row r="2873">
          <cell r="A2873" t="str">
            <v>RECCDF</v>
          </cell>
          <cell r="B2873" t="str">
            <v>LNG</v>
          </cell>
          <cell r="C2873" t="str">
            <v>WS</v>
          </cell>
          <cell r="D2873" t="str">
            <v>QPADEV0093</v>
          </cell>
        </row>
        <row r="2874">
          <cell r="A2874" t="str">
            <v>RECCDF</v>
          </cell>
          <cell r="B2874" t="str">
            <v>123</v>
          </cell>
          <cell r="C2874" t="str">
            <v>WS</v>
          </cell>
          <cell r="D2874" t="str">
            <v>QPADEV0094</v>
          </cell>
        </row>
        <row r="2875">
          <cell r="A2875" t="str">
            <v>RECCDF</v>
          </cell>
          <cell r="B2875" t="str">
            <v>123</v>
          </cell>
          <cell r="C2875" t="str">
            <v>WS</v>
          </cell>
          <cell r="D2875" t="str">
            <v>QPADEV0095</v>
          </cell>
        </row>
        <row r="2876">
          <cell r="A2876" t="str">
            <v>RECCDF</v>
          </cell>
          <cell r="B2876" t="str">
            <v>DZA</v>
          </cell>
          <cell r="C2876" t="str">
            <v>WS</v>
          </cell>
          <cell r="D2876" t="str">
            <v>QPADEV0096</v>
          </cell>
        </row>
        <row r="2877">
          <cell r="A2877" t="str">
            <v>RECCDF</v>
          </cell>
          <cell r="B2877" t="str">
            <v>123</v>
          </cell>
          <cell r="C2877" t="str">
            <v>WS</v>
          </cell>
          <cell r="D2877" t="str">
            <v>QPADEV0097</v>
          </cell>
        </row>
        <row r="2878">
          <cell r="A2878" t="str">
            <v>RECCDF</v>
          </cell>
          <cell r="B2878" t="str">
            <v>123</v>
          </cell>
          <cell r="C2878" t="str">
            <v>WS</v>
          </cell>
          <cell r="D2878" t="str">
            <v>QPADEV0099</v>
          </cell>
        </row>
        <row r="2879">
          <cell r="A2879" t="str">
            <v>RECCDF</v>
          </cell>
          <cell r="B2879" t="str">
            <v>INV</v>
          </cell>
          <cell r="C2879" t="str">
            <v>WS</v>
          </cell>
          <cell r="D2879" t="str">
            <v>RANNOU1</v>
          </cell>
        </row>
        <row r="2880">
          <cell r="A2880" t="str">
            <v>RECCDF</v>
          </cell>
          <cell r="B2880" t="str">
            <v>MAN</v>
          </cell>
          <cell r="C2880" t="str">
            <v>WS</v>
          </cell>
          <cell r="D2880" t="str">
            <v>SIAKA</v>
          </cell>
        </row>
        <row r="2881">
          <cell r="A2881" t="str">
            <v>RECCDF</v>
          </cell>
          <cell r="B2881" t="str">
            <v>ASK</v>
          </cell>
          <cell r="C2881" t="str">
            <v>WS</v>
          </cell>
          <cell r="D2881" t="str">
            <v>SKITT</v>
          </cell>
        </row>
        <row r="2882">
          <cell r="A2882" t="str">
            <v>RECCDF</v>
          </cell>
          <cell r="B2882" t="str">
            <v>ASK</v>
          </cell>
          <cell r="C2882" t="str">
            <v>WS</v>
          </cell>
          <cell r="D2882" t="str">
            <v>SKITT1</v>
          </cell>
        </row>
        <row r="2883">
          <cell r="A2883" t="str">
            <v>RECCDF</v>
          </cell>
          <cell r="B2883" t="str">
            <v>IND</v>
          </cell>
          <cell r="C2883" t="str">
            <v>WS</v>
          </cell>
          <cell r="D2883" t="str">
            <v>STATION1S1</v>
          </cell>
        </row>
        <row r="2884">
          <cell r="A2884" t="str">
            <v>RECCDF</v>
          </cell>
          <cell r="B2884" t="str">
            <v>123</v>
          </cell>
          <cell r="C2884" t="str">
            <v>WS</v>
          </cell>
          <cell r="D2884" t="str">
            <v>STCFAO</v>
          </cell>
        </row>
        <row r="2885">
          <cell r="A2885" t="str">
            <v>RECCDF</v>
          </cell>
          <cell r="B2885" t="str">
            <v>IND</v>
          </cell>
          <cell r="C2885" t="str">
            <v>WS</v>
          </cell>
          <cell r="D2885" t="str">
            <v>TEC5DSP0B</v>
          </cell>
        </row>
        <row r="2886">
          <cell r="A2886" t="str">
            <v>RECCDF</v>
          </cell>
          <cell r="B2886" t="str">
            <v>IND</v>
          </cell>
          <cell r="C2886" t="str">
            <v>WS</v>
          </cell>
          <cell r="D2886" t="str">
            <v>TEC5DSP0E</v>
          </cell>
        </row>
        <row r="2887">
          <cell r="A2887" t="str">
            <v>RECCDF</v>
          </cell>
          <cell r="B2887" t="str">
            <v>IND</v>
          </cell>
          <cell r="C2887" t="str">
            <v>WS</v>
          </cell>
          <cell r="D2887" t="str">
            <v>TEC5DSP0F</v>
          </cell>
        </row>
        <row r="2888">
          <cell r="A2888" t="str">
            <v>RECCDF</v>
          </cell>
          <cell r="B2888" t="str">
            <v>IND</v>
          </cell>
          <cell r="C2888" t="str">
            <v>WS</v>
          </cell>
          <cell r="D2888" t="str">
            <v>TEC5DSP11</v>
          </cell>
        </row>
        <row r="2889">
          <cell r="A2889" t="str">
            <v>RECCDF</v>
          </cell>
          <cell r="B2889" t="str">
            <v>IND</v>
          </cell>
          <cell r="C2889" t="str">
            <v>WS</v>
          </cell>
          <cell r="D2889" t="str">
            <v>TEC5DSP12</v>
          </cell>
        </row>
        <row r="2890">
          <cell r="A2890" t="str">
            <v>RECCDF</v>
          </cell>
          <cell r="B2890" t="str">
            <v>IND</v>
          </cell>
          <cell r="C2890" t="str">
            <v>WS</v>
          </cell>
          <cell r="D2890" t="str">
            <v>TEMANAST</v>
          </cell>
        </row>
        <row r="2891">
          <cell r="A2891" t="str">
            <v>RECCDF</v>
          </cell>
          <cell r="B2891" t="str">
            <v>123</v>
          </cell>
          <cell r="C2891" t="str">
            <v>WS</v>
          </cell>
          <cell r="D2891" t="str">
            <v>TEMBA</v>
          </cell>
        </row>
        <row r="2892">
          <cell r="A2892" t="str">
            <v>RECCDF</v>
          </cell>
          <cell r="B2892" t="str">
            <v>123</v>
          </cell>
          <cell r="C2892" t="str">
            <v>WS</v>
          </cell>
          <cell r="D2892" t="str">
            <v>TEMBAA1</v>
          </cell>
        </row>
        <row r="2893">
          <cell r="A2893" t="str">
            <v>RECCDF</v>
          </cell>
          <cell r="B2893" t="str">
            <v>123</v>
          </cell>
          <cell r="C2893" t="str">
            <v>WS</v>
          </cell>
          <cell r="D2893" t="str">
            <v>TEMBAB1</v>
          </cell>
        </row>
        <row r="2894">
          <cell r="A2894" t="str">
            <v>RECCDF</v>
          </cell>
          <cell r="B2894" t="str">
            <v>BOL</v>
          </cell>
          <cell r="C2894" t="str">
            <v>WS</v>
          </cell>
          <cell r="D2894" t="str">
            <v>TSIBA</v>
          </cell>
        </row>
        <row r="2895">
          <cell r="A2895" t="str">
            <v>RECCDF</v>
          </cell>
          <cell r="B2895" t="str">
            <v>ADO</v>
          </cell>
          <cell r="C2895" t="str">
            <v>WS</v>
          </cell>
          <cell r="D2895" t="str">
            <v>TSIBA1</v>
          </cell>
        </row>
        <row r="2896">
          <cell r="A2896" t="str">
            <v>RECCDF</v>
          </cell>
          <cell r="B2896" t="str">
            <v>BEK</v>
          </cell>
          <cell r="C2896" t="str">
            <v>WS</v>
          </cell>
          <cell r="D2896" t="str">
            <v>TYDFRD</v>
          </cell>
        </row>
        <row r="2897">
          <cell r="A2897" t="str">
            <v>RECCDF</v>
          </cell>
          <cell r="B2897" t="str">
            <v>ADO</v>
          </cell>
          <cell r="C2897" t="str">
            <v>WS</v>
          </cell>
          <cell r="D2897" t="str">
            <v>YRDSP1</v>
          </cell>
        </row>
        <row r="2898">
          <cell r="A2898" t="str">
            <v>RECDIVER</v>
          </cell>
          <cell r="B2898" t="str">
            <v>N    OO                                                                                    *</v>
          </cell>
          <cell r="C2898">
            <v>0</v>
          </cell>
          <cell r="D2898">
            <v>0</v>
          </cell>
        </row>
        <row r="2899">
          <cell r="A2899" t="str">
            <v>RECEPT</v>
          </cell>
          <cell r="B2899" t="str">
            <v xml:space="preserve"> 9133337   00</v>
          </cell>
          <cell r="C2899">
            <v>0</v>
          </cell>
          <cell r="D2899">
            <v>0</v>
          </cell>
        </row>
        <row r="2900">
          <cell r="A2900" t="str">
            <v>REGIONFI</v>
          </cell>
          <cell r="B2900" t="str">
            <v xml:space="preserve">  Fictif</v>
          </cell>
          <cell r="C2900">
            <v>0</v>
          </cell>
          <cell r="D2900">
            <v>0</v>
          </cell>
        </row>
        <row r="2901">
          <cell r="A2901" t="str">
            <v>REGIONHL</v>
          </cell>
          <cell r="B2901" t="str">
            <v xml:space="preserve">  Hors Libreville</v>
          </cell>
          <cell r="C2901">
            <v>0</v>
          </cell>
          <cell r="D2901">
            <v>0</v>
          </cell>
        </row>
        <row r="2902">
          <cell r="A2902" t="str">
            <v>REGIONLI</v>
          </cell>
          <cell r="B2902" t="str">
            <v xml:space="preserve">  Libreville</v>
          </cell>
          <cell r="C2902">
            <v>0</v>
          </cell>
          <cell r="D2902">
            <v>0</v>
          </cell>
        </row>
        <row r="2903">
          <cell r="A2903" t="str">
            <v>REPRSJBN</v>
          </cell>
          <cell r="B2903" t="str">
            <v>ITC : J-B.NIOGA                                                                            *</v>
          </cell>
          <cell r="C2903">
            <v>0</v>
          </cell>
          <cell r="D2903">
            <v>0</v>
          </cell>
        </row>
        <row r="2904">
          <cell r="A2904" t="str">
            <v>REPRS999</v>
          </cell>
          <cell r="B2904" t="str">
            <v>Indéfini                       Indéfini                                                    *</v>
          </cell>
          <cell r="C2904">
            <v>0</v>
          </cell>
          <cell r="D2904">
            <v>0</v>
          </cell>
        </row>
        <row r="2905">
          <cell r="A2905" t="str">
            <v>RESPONAS</v>
          </cell>
          <cell r="B2905" t="str">
            <v xml:space="preserve">  DPT ASCENSORIE       ****                                                                *</v>
          </cell>
          <cell r="C2905">
            <v>0</v>
          </cell>
          <cell r="D2905">
            <v>0</v>
          </cell>
        </row>
        <row r="2906">
          <cell r="A2906" t="str">
            <v>RESPONAT</v>
          </cell>
          <cell r="B2906" t="str">
            <v xml:space="preserve">  Atelier                                                                                  *</v>
          </cell>
          <cell r="C2906">
            <v>0</v>
          </cell>
          <cell r="D2906">
            <v>0</v>
          </cell>
        </row>
        <row r="2907">
          <cell r="A2907" t="str">
            <v>RESPONBO</v>
          </cell>
          <cell r="B2907" t="str">
            <v xml:space="preserve">  COMPTOIR BOUTIQUE    ****                                                                *</v>
          </cell>
          <cell r="C2907">
            <v>0</v>
          </cell>
          <cell r="D2907">
            <v>0</v>
          </cell>
        </row>
        <row r="2908">
          <cell r="A2908" t="str">
            <v>RESPONBU</v>
          </cell>
          <cell r="B2908" t="str">
            <v xml:space="preserve">  DPT BUREAUTIQUE/MICRO****                                                                *</v>
          </cell>
          <cell r="C2908">
            <v>0</v>
          </cell>
          <cell r="D2908">
            <v>0</v>
          </cell>
        </row>
        <row r="2909">
          <cell r="A2909" t="str">
            <v>RESPONCO</v>
          </cell>
          <cell r="B2909" t="str">
            <v xml:space="preserve">  Commercial                                                                               *</v>
          </cell>
          <cell r="C2909">
            <v>0</v>
          </cell>
          <cell r="D2909">
            <v>0</v>
          </cell>
        </row>
        <row r="2910">
          <cell r="A2910" t="str">
            <v>RESPONCP</v>
          </cell>
          <cell r="B2910" t="str">
            <v xml:space="preserve">  DEPT CLIMATISATION   ****                                                                *</v>
          </cell>
          <cell r="C2910">
            <v>0</v>
          </cell>
          <cell r="D2910">
            <v>0</v>
          </cell>
        </row>
        <row r="2911">
          <cell r="A2911" t="str">
            <v>RESPONDT</v>
          </cell>
          <cell r="B2911" t="str">
            <v xml:space="preserve">  DPT DATA/TELECOM     ****                                                                *</v>
          </cell>
          <cell r="C2911">
            <v>0</v>
          </cell>
          <cell r="D2911">
            <v>0</v>
          </cell>
        </row>
        <row r="2912">
          <cell r="A2912" t="str">
            <v>RESPONIN</v>
          </cell>
          <cell r="B2912" t="str">
            <v xml:space="preserve">  DEPT INFORMATIQUE    ****                                                                *</v>
          </cell>
          <cell r="C2912">
            <v>0</v>
          </cell>
          <cell r="D2912">
            <v>0</v>
          </cell>
        </row>
        <row r="2913">
          <cell r="A2913" t="str">
            <v>RESPONMA</v>
          </cell>
          <cell r="B2913" t="str">
            <v xml:space="preserve">  MAGASIN (stock)      ****                                                                *</v>
          </cell>
          <cell r="C2913">
            <v>0</v>
          </cell>
          <cell r="D2913">
            <v>0</v>
          </cell>
        </row>
        <row r="2914">
          <cell r="A2914" t="str">
            <v>RESPONPW</v>
          </cell>
          <cell r="B2914" t="str">
            <v xml:space="preserve">  DEPT PROT/INCENDIE   ****                                                                *</v>
          </cell>
          <cell r="C2914">
            <v>0</v>
          </cell>
          <cell r="D2914">
            <v>0</v>
          </cell>
        </row>
        <row r="2915">
          <cell r="A2915" t="str">
            <v>RESPONRA</v>
          </cell>
          <cell r="B2915" t="str">
            <v xml:space="preserve">  DPT RADIO            ****                                                                *</v>
          </cell>
          <cell r="C2915">
            <v>0</v>
          </cell>
          <cell r="D2915">
            <v>0</v>
          </cell>
        </row>
        <row r="2916">
          <cell r="A2916" t="str">
            <v>RGSTK202</v>
          </cell>
          <cell r="B2916">
            <v>0</v>
          </cell>
          <cell r="C2916">
            <v>0</v>
          </cell>
          <cell r="D2916">
            <v>0</v>
          </cell>
        </row>
        <row r="2917">
          <cell r="A2917" t="str">
            <v>S$******</v>
          </cell>
          <cell r="B2917" t="str">
            <v>INDEFINI</v>
          </cell>
          <cell r="C2917">
            <v>0</v>
          </cell>
          <cell r="D2917">
            <v>0</v>
          </cell>
        </row>
        <row r="2918">
          <cell r="A2918" t="str">
            <v>S$FCNTAS</v>
          </cell>
          <cell r="B2918" t="str">
            <v>CT Vtes Ascensorie            F3N        NO</v>
          </cell>
          <cell r="C2918">
            <v>0</v>
          </cell>
          <cell r="D2918">
            <v>0</v>
          </cell>
        </row>
        <row r="2919">
          <cell r="A2919" t="str">
            <v>S$FCNTAT</v>
          </cell>
          <cell r="B2919" t="str">
            <v>NE PLUS UTILISER              F3N        NO                                                OF2                                                    FCNTMAAteliers newtec</v>
          </cell>
          <cell r="C2919">
            <v>0</v>
          </cell>
          <cell r="D2919">
            <v>0</v>
          </cell>
        </row>
        <row r="2920">
          <cell r="A2920" t="str">
            <v>S$FCNTBU</v>
          </cell>
          <cell r="B2920" t="str">
            <v>CT Vtes Bureautique           O3N        NO</v>
          </cell>
          <cell r="C2920">
            <v>0</v>
          </cell>
          <cell r="D2920">
            <v>0</v>
          </cell>
        </row>
        <row r="2921">
          <cell r="A2921" t="str">
            <v>S$FCNTCP</v>
          </cell>
          <cell r="B2921" t="str">
            <v>CT Vtes Clim./Protection      F3N        NO</v>
          </cell>
          <cell r="C2921">
            <v>0</v>
          </cell>
          <cell r="D2921">
            <v>0</v>
          </cell>
        </row>
        <row r="2922">
          <cell r="A2922" t="str">
            <v>S$FCNTDT</v>
          </cell>
          <cell r="B2922" t="str">
            <v>CT Vtes Data/Télécoms         F3N        NO</v>
          </cell>
          <cell r="C2922">
            <v>0</v>
          </cell>
          <cell r="D2922">
            <v>0</v>
          </cell>
        </row>
        <row r="2923">
          <cell r="A2923" t="str">
            <v>S$FCNTIN</v>
          </cell>
          <cell r="B2923" t="str">
            <v>CT Vtes Informatique          F3N        NO</v>
          </cell>
          <cell r="C2923">
            <v>0</v>
          </cell>
          <cell r="D2923">
            <v>0</v>
          </cell>
        </row>
        <row r="2924">
          <cell r="A2924" t="str">
            <v>S$FCNTMA</v>
          </cell>
          <cell r="B2924" t="str">
            <v>CT Achats magasin             F3N        NO</v>
          </cell>
          <cell r="C2924">
            <v>0</v>
          </cell>
          <cell r="D2924">
            <v>0</v>
          </cell>
        </row>
        <row r="2925">
          <cell r="A2925" t="str">
            <v>S$FCNTRA</v>
          </cell>
          <cell r="B2925" t="str">
            <v>CT Vtes Radio                 F3N        NO</v>
          </cell>
          <cell r="C2925">
            <v>0</v>
          </cell>
          <cell r="D2925">
            <v>0</v>
          </cell>
        </row>
        <row r="2926">
          <cell r="A2926" t="str">
            <v>S$NTNTAS</v>
          </cell>
          <cell r="B2926" t="str">
            <v>CT Vtes ascensorie            F3N        NO                8000050                         OF2O                                                   NTNTMADepart.ascensor</v>
          </cell>
          <cell r="C2926">
            <v>0</v>
          </cell>
          <cell r="D2926">
            <v>0</v>
          </cell>
        </row>
        <row r="2927">
          <cell r="A2927" t="str">
            <v>S$NTNTAT</v>
          </cell>
          <cell r="B2927" t="str">
            <v>NE PLUS UTILISER              F3N        NO                8000050                         OF2                                                    NTNTMANewtech atelier</v>
          </cell>
          <cell r="C2927">
            <v>0</v>
          </cell>
          <cell r="D2927">
            <v>0</v>
          </cell>
        </row>
        <row r="2928">
          <cell r="A2928" t="str">
            <v>S$NTNTBO</v>
          </cell>
          <cell r="B2928" t="str">
            <v>Comptoir BOUTIQUE             F3N        NO</v>
          </cell>
          <cell r="C2928">
            <v>0</v>
          </cell>
          <cell r="D2928">
            <v>0</v>
          </cell>
        </row>
        <row r="2929">
          <cell r="A2929" t="str">
            <v>S$NTNTBU</v>
          </cell>
          <cell r="B2929" t="str">
            <v>Bur/Mic. -B.U Bur. -          F3N        NO                8000050                         OF2O                                                   NTNTMADepart.bureauti</v>
          </cell>
          <cell r="C2929">
            <v>0</v>
          </cell>
          <cell r="D2929">
            <v>0</v>
          </cell>
        </row>
        <row r="2930">
          <cell r="A2930" t="str">
            <v>S$NTNTCP</v>
          </cell>
          <cell r="B2930" t="str">
            <v>Climat.  -B.U Cl/Pr-          F3N        NO                8000050                         OF2                                                    NTNTMAdept cl.protect</v>
          </cell>
          <cell r="C2930">
            <v>0</v>
          </cell>
          <cell r="D2930">
            <v>0</v>
          </cell>
        </row>
        <row r="2931">
          <cell r="A2931" t="str">
            <v>S$NTNTDT</v>
          </cell>
          <cell r="B2931" t="str">
            <v>Data/Tél.-B.U Tél. -          F3N        NO                8000050                         OF2O                                                   NTNTMADepart.TEL/DATA</v>
          </cell>
          <cell r="C2931">
            <v>0</v>
          </cell>
          <cell r="D2931">
            <v>0</v>
          </cell>
        </row>
        <row r="2932">
          <cell r="A2932" t="str">
            <v>S$NTNTIN</v>
          </cell>
          <cell r="B2932" t="str">
            <v>Informat.-B.U Inf. -          F3N        NO                8000050                         OF2O                                                   NTNTMADepart.informat</v>
          </cell>
          <cell r="C2932">
            <v>0</v>
          </cell>
          <cell r="D2932">
            <v>0</v>
          </cell>
        </row>
        <row r="2933">
          <cell r="A2933" t="str">
            <v>S$NTNTMA</v>
          </cell>
          <cell r="B2933" t="str">
            <v>Achats magasin                F3N        NO                80000218000050</v>
          </cell>
          <cell r="C2933">
            <v>0</v>
          </cell>
          <cell r="D2933">
            <v>0</v>
          </cell>
        </row>
        <row r="2934">
          <cell r="A2934" t="str">
            <v>S$NTNTPW</v>
          </cell>
          <cell r="B2934" t="str">
            <v>Protect. -B.U Cl/Pr-          F3N        NO                8000050                         OF2O                                                   NTNTMADépart.PW</v>
          </cell>
          <cell r="C2934">
            <v>0</v>
          </cell>
          <cell r="D2934">
            <v>0</v>
          </cell>
        </row>
        <row r="2935">
          <cell r="A2935" t="str">
            <v>S$NTNTRA</v>
          </cell>
          <cell r="B2935" t="str">
            <v>Radio    -B.U Tél. -          F3N        NO                8000050                         OF2                                                    NTNTMACt dpt Radio</v>
          </cell>
          <cell r="C2935">
            <v>0</v>
          </cell>
          <cell r="D2935">
            <v>0</v>
          </cell>
        </row>
        <row r="2936">
          <cell r="A2936" t="str">
            <v>S$PGNTAS</v>
          </cell>
          <cell r="B2936" t="str">
            <v>PG Vtes ascensorie            O3N        NO                8000060                         OF2O                                                   PGNTMA</v>
          </cell>
          <cell r="C2936">
            <v>0</v>
          </cell>
          <cell r="D2936">
            <v>0</v>
          </cell>
        </row>
        <row r="2937">
          <cell r="A2937" t="str">
            <v>S$PGNTAT</v>
          </cell>
          <cell r="B2937" t="str">
            <v>POG Atelier NT                O3N        NO                8000060</v>
          </cell>
          <cell r="C2937">
            <v>0</v>
          </cell>
          <cell r="D2937">
            <v>0</v>
          </cell>
        </row>
        <row r="2938">
          <cell r="A2938" t="str">
            <v>S$PGNTBO</v>
          </cell>
          <cell r="B2938" t="str">
            <v>POG Comptoir BOUTIQUE         O3N        NO                8000060                         OF2O                                                   PGPRMA</v>
          </cell>
          <cell r="C2938">
            <v>0</v>
          </cell>
          <cell r="D2938">
            <v>0</v>
          </cell>
        </row>
        <row r="2939">
          <cell r="A2939" t="str">
            <v>S$PGNTBU</v>
          </cell>
          <cell r="B2939" t="str">
            <v>POG Bur/Mic. -B.U Bur. -      O3N        NO                8000060                         OF2O                                                   PGNTMA</v>
          </cell>
          <cell r="C2939">
            <v>0</v>
          </cell>
          <cell r="D2939">
            <v>0</v>
          </cell>
        </row>
        <row r="2940">
          <cell r="A2940" t="str">
            <v>S$PGNTCP</v>
          </cell>
          <cell r="B2940" t="str">
            <v>POG Climat.  -B.U Cl/Pr-      O3N        NO                8000060                         OF2O                                                   PGNTMA</v>
          </cell>
          <cell r="C2940">
            <v>0</v>
          </cell>
          <cell r="D2940">
            <v>0</v>
          </cell>
        </row>
        <row r="2941">
          <cell r="A2941" t="str">
            <v>S$PGNTDT</v>
          </cell>
          <cell r="B2941" t="str">
            <v>POG Data/Tél.-B.U Tél. -      O3N        NO                8000060                         OF2O                                                   PGNTMA</v>
          </cell>
          <cell r="C2941">
            <v>0</v>
          </cell>
          <cell r="D2941">
            <v>0</v>
          </cell>
        </row>
        <row r="2942">
          <cell r="A2942" t="str">
            <v>S$PGNTIN</v>
          </cell>
          <cell r="B2942" t="str">
            <v>POG Informat.-B.U Inf. -      O3N        NO                8000060                         OF2O                                                   PGNTMA</v>
          </cell>
          <cell r="C2942">
            <v>0</v>
          </cell>
          <cell r="D2942">
            <v>0</v>
          </cell>
        </row>
        <row r="2943">
          <cell r="A2943" t="str">
            <v>S$PGNTMA</v>
          </cell>
          <cell r="B2943" t="str">
            <v>POG Achats magasin            F3N        NO                80000228000060</v>
          </cell>
          <cell r="C2943">
            <v>0</v>
          </cell>
          <cell r="D2943">
            <v>0</v>
          </cell>
        </row>
        <row r="2944">
          <cell r="A2944" t="str">
            <v>S$PGNTPW</v>
          </cell>
          <cell r="B2944" t="str">
            <v>POG Protect. -B.U Cl/Pr-      O3N        NO                8000060                         OF2O                                                   PGNTMA</v>
          </cell>
          <cell r="C2944">
            <v>0</v>
          </cell>
          <cell r="D2944">
            <v>0</v>
          </cell>
        </row>
        <row r="2945">
          <cell r="A2945" t="str">
            <v>S$PGNTRA</v>
          </cell>
          <cell r="B2945" t="str">
            <v>POG Radio    -B.U Tél. -      O3N        NO                8000060                         OF2O                                                   PGNTMA</v>
          </cell>
          <cell r="C2945">
            <v>0</v>
          </cell>
          <cell r="D2945">
            <v>0</v>
          </cell>
        </row>
        <row r="2946">
          <cell r="A2946" t="str">
            <v>SAVCDF</v>
          </cell>
          <cell r="B2946" t="str">
            <v xml:space="preserve">  DP222222</v>
          </cell>
          <cell r="C2946">
            <v>0</v>
          </cell>
          <cell r="D2946">
            <v>0</v>
          </cell>
        </row>
        <row r="2947">
          <cell r="A2947" t="str">
            <v>SAVCNF</v>
          </cell>
          <cell r="B2947" t="str">
            <v xml:space="preserve">                   11212                 22 12    2</v>
          </cell>
          <cell r="C2947">
            <v>0</v>
          </cell>
          <cell r="D2947">
            <v>0</v>
          </cell>
        </row>
        <row r="2948">
          <cell r="A2948" t="str">
            <v>SAVFAC</v>
          </cell>
          <cell r="B2948" t="str">
            <v xml:space="preserve">  13       11</v>
          </cell>
          <cell r="C2948">
            <v>0</v>
          </cell>
          <cell r="D2948">
            <v>0</v>
          </cell>
        </row>
        <row r="2949">
          <cell r="A2949" t="str">
            <v>SAVRET</v>
          </cell>
          <cell r="B2949" t="str">
            <v xml:space="preserve"> 133       1</v>
          </cell>
          <cell r="C2949">
            <v>0</v>
          </cell>
          <cell r="D2949">
            <v>0</v>
          </cell>
        </row>
        <row r="2950">
          <cell r="A2950" t="str">
            <v>SAVSAI</v>
          </cell>
          <cell r="B2950" t="str">
            <v xml:space="preserve">               1221 11</v>
          </cell>
          <cell r="C2950">
            <v>0</v>
          </cell>
          <cell r="D2950">
            <v>0</v>
          </cell>
        </row>
        <row r="2951">
          <cell r="A2951" t="str">
            <v>SAVSTK</v>
          </cell>
          <cell r="B2951" t="str">
            <v xml:space="preserve"> NT313413</v>
          </cell>
          <cell r="C2951">
            <v>0</v>
          </cell>
          <cell r="D2951">
            <v>0</v>
          </cell>
        </row>
        <row r="2952">
          <cell r="A2952" t="str">
            <v>SAVSTK</v>
          </cell>
          <cell r="B2952" t="str">
            <v xml:space="preserve">   312413</v>
          </cell>
          <cell r="C2952" t="str">
            <v>MOD</v>
          </cell>
          <cell r="D2952" t="str">
            <v>REPAR</v>
          </cell>
        </row>
        <row r="2953">
          <cell r="A2953" t="str">
            <v>SAVTFR</v>
          </cell>
          <cell r="B2953" t="str">
            <v xml:space="preserve">       212000001      22</v>
          </cell>
          <cell r="C2953">
            <v>0</v>
          </cell>
          <cell r="D2953">
            <v>0</v>
          </cell>
        </row>
        <row r="2954">
          <cell r="A2954" t="str">
            <v>SECT0999</v>
          </cell>
          <cell r="B2954" t="str">
            <v>Indéfini                      Indéfini                                                     *</v>
          </cell>
          <cell r="C2954">
            <v>0</v>
          </cell>
          <cell r="D2954">
            <v>0</v>
          </cell>
        </row>
        <row r="2955">
          <cell r="A2955" t="str">
            <v>SELINT</v>
          </cell>
          <cell r="B2955" t="str">
            <v xml:space="preserve">                     NTNTDT             1080103</v>
          </cell>
          <cell r="C2955" t="str">
            <v>DER</v>
          </cell>
          <cell r="D2955" t="str">
            <v>ABESSOLO</v>
          </cell>
        </row>
        <row r="2956">
          <cell r="A2956" t="str">
            <v>SELINT</v>
          </cell>
          <cell r="B2956" t="str">
            <v xml:space="preserve">                     NTNTIN   0000561                                              NN</v>
          </cell>
          <cell r="C2956" t="str">
            <v>DER</v>
          </cell>
          <cell r="D2956" t="str">
            <v>ACCUEIL2</v>
          </cell>
        </row>
        <row r="2957">
          <cell r="A2957" t="str">
            <v>SELINT</v>
          </cell>
          <cell r="B2957" t="str">
            <v xml:space="preserve">                     NTNTDT             1040541</v>
          </cell>
          <cell r="C2957" t="str">
            <v>DER</v>
          </cell>
          <cell r="D2957" t="str">
            <v>ADAM</v>
          </cell>
        </row>
        <row r="2958">
          <cell r="A2958" t="str">
            <v>SELINT</v>
          </cell>
          <cell r="B2958" t="str">
            <v xml:space="preserve">                     NTNTAS                           =270503                      OO</v>
          </cell>
          <cell r="C2958" t="str">
            <v>DER</v>
          </cell>
          <cell r="D2958" t="str">
            <v>ADAM1</v>
          </cell>
        </row>
        <row r="2959">
          <cell r="A2959" t="str">
            <v>SELINT</v>
          </cell>
          <cell r="B2959" t="str">
            <v xml:space="preserve">                     NTNTIN                                                        NN</v>
          </cell>
          <cell r="C2959" t="str">
            <v>DER</v>
          </cell>
          <cell r="D2959" t="str">
            <v>ADAM2</v>
          </cell>
        </row>
        <row r="2960">
          <cell r="A2960" t="str">
            <v>SELINT</v>
          </cell>
          <cell r="B2960" t="str">
            <v xml:space="preserve">                     PGNTCP             1080730                                    NN</v>
          </cell>
          <cell r="C2960" t="str">
            <v>DER</v>
          </cell>
          <cell r="D2960" t="str">
            <v>ADMINISTRA</v>
          </cell>
        </row>
        <row r="2961">
          <cell r="A2961" t="str">
            <v>SELINT</v>
          </cell>
          <cell r="B2961" t="str">
            <v xml:space="preserve">                     NTNTDT</v>
          </cell>
          <cell r="C2961" t="str">
            <v>DER</v>
          </cell>
          <cell r="D2961" t="str">
            <v>ALEX1</v>
          </cell>
        </row>
        <row r="2962">
          <cell r="A2962" t="str">
            <v>SELINT</v>
          </cell>
          <cell r="B2962" t="str">
            <v xml:space="preserve">                     NTNTDT   0001844</v>
          </cell>
          <cell r="C2962" t="str">
            <v>DER</v>
          </cell>
          <cell r="D2962" t="str">
            <v>ALLOGO</v>
          </cell>
        </row>
        <row r="2963">
          <cell r="A2963" t="str">
            <v>SELINT</v>
          </cell>
          <cell r="B2963" t="str">
            <v xml:space="preserve">                     NTNTDT             1067788</v>
          </cell>
          <cell r="C2963" t="str">
            <v>DER</v>
          </cell>
          <cell r="D2963" t="str">
            <v>AMLCA</v>
          </cell>
        </row>
        <row r="2964">
          <cell r="A2964" t="str">
            <v>SELINT</v>
          </cell>
          <cell r="B2964" t="str">
            <v xml:space="preserve">                     NTNTDT             1067158</v>
          </cell>
          <cell r="C2964" t="str">
            <v>DER</v>
          </cell>
          <cell r="D2964" t="str">
            <v>AMLC3</v>
          </cell>
        </row>
        <row r="2965">
          <cell r="A2965" t="str">
            <v>SELINT</v>
          </cell>
          <cell r="B2965" t="str">
            <v xml:space="preserve">                     NTNTDT             1068262</v>
          </cell>
          <cell r="C2965" t="str">
            <v>DER</v>
          </cell>
          <cell r="D2965" t="str">
            <v>AMLC4</v>
          </cell>
        </row>
        <row r="2966">
          <cell r="A2966" t="str">
            <v>SELINT</v>
          </cell>
          <cell r="B2966" t="str">
            <v xml:space="preserve">                     NTNTAS             1078151                                    NN</v>
          </cell>
          <cell r="C2966" t="str">
            <v>DER</v>
          </cell>
          <cell r="D2966" t="str">
            <v>ANDONG</v>
          </cell>
        </row>
        <row r="2967">
          <cell r="A2967" t="str">
            <v>SELINT</v>
          </cell>
          <cell r="B2967" t="str">
            <v xml:space="preserve">                     NTNTDT                                                        NN</v>
          </cell>
          <cell r="C2967" t="str">
            <v>DER</v>
          </cell>
          <cell r="D2967" t="str">
            <v>ANDONG1</v>
          </cell>
        </row>
        <row r="2968">
          <cell r="A2968" t="str">
            <v>SELINT</v>
          </cell>
          <cell r="B2968" t="str">
            <v xml:space="preserve">                     NTNTIN             1080394</v>
          </cell>
          <cell r="C2968" t="str">
            <v>DER</v>
          </cell>
          <cell r="D2968" t="str">
            <v>ANGO</v>
          </cell>
        </row>
        <row r="2969">
          <cell r="A2969" t="str">
            <v>SELINT</v>
          </cell>
          <cell r="B2969" t="str">
            <v xml:space="preserve">                     NTNTIN             1076166</v>
          </cell>
          <cell r="C2969" t="str">
            <v>DER</v>
          </cell>
          <cell r="D2969" t="str">
            <v>ANGO2009</v>
          </cell>
        </row>
        <row r="2970">
          <cell r="A2970" t="str">
            <v>SELINT</v>
          </cell>
          <cell r="B2970" t="str">
            <v xml:space="preserve">                     NTNTDT             1072865</v>
          </cell>
          <cell r="C2970" t="str">
            <v>DER</v>
          </cell>
          <cell r="D2970" t="str">
            <v>ANICET</v>
          </cell>
        </row>
        <row r="2971">
          <cell r="A2971" t="str">
            <v>SELINT</v>
          </cell>
          <cell r="B2971" t="str">
            <v xml:space="preserve">                     ELEHAT                                                        NN</v>
          </cell>
          <cell r="C2971" t="str">
            <v>DER</v>
          </cell>
          <cell r="D2971" t="str">
            <v>APTIVA03S1</v>
          </cell>
        </row>
        <row r="2972">
          <cell r="A2972" t="str">
            <v>SELINT</v>
          </cell>
          <cell r="B2972" t="str">
            <v xml:space="preserve">                              0019002                                              NN</v>
          </cell>
          <cell r="C2972" t="str">
            <v>DER</v>
          </cell>
          <cell r="D2972" t="str">
            <v>APTIVA04S1</v>
          </cell>
        </row>
        <row r="2973">
          <cell r="A2973" t="str">
            <v>SELINT</v>
          </cell>
          <cell r="B2973" t="str">
            <v xml:space="preserve">                     NTNTAS                                                        NN</v>
          </cell>
          <cell r="C2973" t="str">
            <v>DER</v>
          </cell>
          <cell r="D2973" t="str">
            <v>AS400</v>
          </cell>
        </row>
        <row r="2974">
          <cell r="A2974" t="str">
            <v>SELINT</v>
          </cell>
          <cell r="B2974" t="str">
            <v xml:space="preserve">                     SOPRAT             1039168</v>
          </cell>
          <cell r="C2974" t="str">
            <v>DER</v>
          </cell>
          <cell r="D2974" t="str">
            <v>ATELIERS</v>
          </cell>
        </row>
        <row r="2975">
          <cell r="A2975" t="str">
            <v>SELINT</v>
          </cell>
          <cell r="B2975" t="str">
            <v xml:space="preserve">                     SOPRAT             1039065</v>
          </cell>
          <cell r="C2975" t="str">
            <v>DER</v>
          </cell>
          <cell r="D2975" t="str">
            <v>ATELIER2</v>
          </cell>
        </row>
        <row r="2976">
          <cell r="A2976" t="str">
            <v>SELINT</v>
          </cell>
          <cell r="B2976" t="str">
            <v xml:space="preserve">                     SOPRAT             1038728</v>
          </cell>
          <cell r="C2976" t="str">
            <v>DER</v>
          </cell>
          <cell r="D2976" t="str">
            <v>ATELIER3</v>
          </cell>
        </row>
        <row r="2977">
          <cell r="A2977" t="str">
            <v>SELINT</v>
          </cell>
          <cell r="B2977" t="str">
            <v xml:space="preserve">                     PGNTIN                                                        ON</v>
          </cell>
          <cell r="C2977" t="str">
            <v>DER</v>
          </cell>
          <cell r="D2977" t="str">
            <v>AUDIT</v>
          </cell>
        </row>
        <row r="2978">
          <cell r="A2978" t="str">
            <v>SELINT</v>
          </cell>
          <cell r="B2978" t="str">
            <v xml:space="preserve">                     PGNTRA                                                        ON</v>
          </cell>
          <cell r="C2978" t="str">
            <v>DER</v>
          </cell>
          <cell r="D2978" t="str">
            <v>AUDITEUR</v>
          </cell>
        </row>
        <row r="2979">
          <cell r="A2979" t="str">
            <v>SELINT</v>
          </cell>
          <cell r="B2979" t="str">
            <v xml:space="preserve">                     NTNTDT             1077026</v>
          </cell>
          <cell r="C2979" t="str">
            <v>DER</v>
          </cell>
          <cell r="D2979" t="str">
            <v>AUDITEURA1</v>
          </cell>
        </row>
        <row r="2980">
          <cell r="A2980" t="str">
            <v>SELINT</v>
          </cell>
          <cell r="B2980" t="str">
            <v xml:space="preserve">                     NTNTBU             1057508                                    OO</v>
          </cell>
          <cell r="C2980" t="str">
            <v>DER</v>
          </cell>
          <cell r="D2980" t="str">
            <v>BASILE</v>
          </cell>
        </row>
        <row r="2981">
          <cell r="A2981" t="str">
            <v>SELINT</v>
          </cell>
          <cell r="B2981" t="str">
            <v xml:space="preserve">                     NTNTDT             1077595</v>
          </cell>
          <cell r="C2981" t="str">
            <v>DER</v>
          </cell>
          <cell r="D2981" t="str">
            <v>BAYONNE</v>
          </cell>
        </row>
        <row r="2982">
          <cell r="A2982" t="str">
            <v>SELINT</v>
          </cell>
          <cell r="B2982" t="str">
            <v xml:space="preserve">                                        1043158</v>
          </cell>
          <cell r="C2982" t="str">
            <v>DER</v>
          </cell>
          <cell r="D2982" t="str">
            <v>BAYONNE02</v>
          </cell>
        </row>
        <row r="2983">
          <cell r="A2983" t="str">
            <v>SELINT</v>
          </cell>
          <cell r="B2983" t="str">
            <v xml:space="preserve">                     PGNTRA                                                        NN</v>
          </cell>
          <cell r="C2983" t="str">
            <v>DER</v>
          </cell>
          <cell r="D2983" t="str">
            <v>BAYONNE1</v>
          </cell>
        </row>
        <row r="2984">
          <cell r="A2984" t="str">
            <v>SELINT</v>
          </cell>
          <cell r="B2984" t="str">
            <v xml:space="preserve">                     NTNTCPXOT          1040779                                    NN</v>
          </cell>
          <cell r="C2984" t="str">
            <v>DER</v>
          </cell>
          <cell r="D2984" t="str">
            <v>BAYONNE2</v>
          </cell>
        </row>
        <row r="2985">
          <cell r="A2985" t="str">
            <v>SELINT</v>
          </cell>
          <cell r="B2985" t="str">
            <v xml:space="preserve">                     PGNTRA                                                        ON</v>
          </cell>
          <cell r="C2985" t="str">
            <v>DER</v>
          </cell>
          <cell r="D2985" t="str">
            <v>BAYONNE3</v>
          </cell>
        </row>
        <row r="2986">
          <cell r="A2986" t="str">
            <v>SELINT</v>
          </cell>
          <cell r="B2986" t="str">
            <v xml:space="preserve">                     PGNTIN                                                        NN</v>
          </cell>
          <cell r="C2986" t="str">
            <v>DER</v>
          </cell>
          <cell r="D2986" t="str">
            <v>BAYONNE4</v>
          </cell>
        </row>
        <row r="2987">
          <cell r="A2987" t="str">
            <v>SELINT</v>
          </cell>
          <cell r="B2987" t="str">
            <v xml:space="preserve">                     NTNTDT             1080045</v>
          </cell>
          <cell r="C2987" t="str">
            <v>DER</v>
          </cell>
          <cell r="D2987" t="str">
            <v>BEKALE</v>
          </cell>
        </row>
        <row r="2988">
          <cell r="A2988" t="str">
            <v>SELINT</v>
          </cell>
          <cell r="B2988" t="str">
            <v xml:space="preserve">                                        1046814                                    NN</v>
          </cell>
          <cell r="C2988" t="str">
            <v>DER</v>
          </cell>
          <cell r="D2988" t="str">
            <v>BENJAMIN</v>
          </cell>
        </row>
        <row r="2989">
          <cell r="A2989" t="str">
            <v>SELINT</v>
          </cell>
          <cell r="B2989" t="str">
            <v xml:space="preserve">                     NTNTDT             1047993</v>
          </cell>
          <cell r="C2989" t="str">
            <v>DER</v>
          </cell>
          <cell r="D2989" t="str">
            <v>BENJAMINE</v>
          </cell>
        </row>
        <row r="2990">
          <cell r="A2990" t="str">
            <v>SELINT</v>
          </cell>
          <cell r="B2990" t="str">
            <v xml:space="preserve">                     NTNTBU             1038297                                    OO</v>
          </cell>
          <cell r="C2990" t="str">
            <v>DER</v>
          </cell>
          <cell r="D2990" t="str">
            <v>BIENAIME</v>
          </cell>
        </row>
        <row r="2991">
          <cell r="A2991" t="str">
            <v>SELINT</v>
          </cell>
          <cell r="B2991" t="str">
            <v xml:space="preserve">                     NTNTDT                                                        NN</v>
          </cell>
          <cell r="C2991" t="str">
            <v>DER</v>
          </cell>
          <cell r="D2991" t="str">
            <v>BITEGHE</v>
          </cell>
        </row>
        <row r="2992">
          <cell r="A2992" t="str">
            <v>SELINT</v>
          </cell>
          <cell r="B2992" t="str">
            <v xml:space="preserve">                     NTNTAS                                                        NN</v>
          </cell>
          <cell r="C2992" t="str">
            <v>DER</v>
          </cell>
          <cell r="D2992" t="str">
            <v>BOCKSTAELE</v>
          </cell>
        </row>
        <row r="2993">
          <cell r="A2993" t="str">
            <v>SELINT</v>
          </cell>
          <cell r="B2993" t="str">
            <v xml:space="preserve">                     NTNTRA                                                        NN</v>
          </cell>
          <cell r="C2993" t="str">
            <v>DER</v>
          </cell>
          <cell r="D2993" t="str">
            <v>BOUCLEY</v>
          </cell>
        </row>
        <row r="2994">
          <cell r="A2994" t="str">
            <v>SELINT</v>
          </cell>
          <cell r="B2994" t="str">
            <v xml:space="preserve">                     NTNTPW                                                        NN</v>
          </cell>
          <cell r="C2994" t="str">
            <v>DER</v>
          </cell>
          <cell r="D2994" t="str">
            <v>BOUS</v>
          </cell>
        </row>
        <row r="2995">
          <cell r="A2995" t="str">
            <v>SELINT</v>
          </cell>
          <cell r="B2995">
            <v>0</v>
          </cell>
          <cell r="C2995" t="str">
            <v>DER</v>
          </cell>
          <cell r="D2995" t="str">
            <v>BOUTRY</v>
          </cell>
        </row>
        <row r="2996">
          <cell r="A2996" t="str">
            <v>SELINT</v>
          </cell>
          <cell r="B2996" t="str">
            <v xml:space="preserve">                              0001847</v>
          </cell>
          <cell r="C2996" t="str">
            <v>DER</v>
          </cell>
          <cell r="D2996" t="str">
            <v>BOUTRY2</v>
          </cell>
        </row>
        <row r="2997">
          <cell r="A2997" t="str">
            <v>SELINT</v>
          </cell>
          <cell r="B2997" t="str">
            <v xml:space="preserve">                     PGNTRA                                                        ON</v>
          </cell>
          <cell r="C2997" t="str">
            <v>DER</v>
          </cell>
          <cell r="D2997" t="str">
            <v>BOYONNE1</v>
          </cell>
        </row>
        <row r="2998">
          <cell r="A2998" t="str">
            <v>SELINT</v>
          </cell>
          <cell r="B2998" t="str">
            <v xml:space="preserve">                     NTNTIN             1075339</v>
          </cell>
          <cell r="C2998" t="str">
            <v>DER</v>
          </cell>
          <cell r="D2998" t="str">
            <v>B1</v>
          </cell>
        </row>
        <row r="2999">
          <cell r="A2999" t="str">
            <v>SELINT</v>
          </cell>
          <cell r="B2999" t="str">
            <v xml:space="preserve">                     NTNTDT   0006212                                              OO</v>
          </cell>
          <cell r="C2999" t="str">
            <v>DER</v>
          </cell>
          <cell r="D2999" t="str">
            <v>CAILLEAU</v>
          </cell>
        </row>
        <row r="3000">
          <cell r="A3000" t="str">
            <v>SELINT</v>
          </cell>
          <cell r="B3000" t="str">
            <v xml:space="preserve">                     NTNTDT             1053154                                    NN</v>
          </cell>
          <cell r="C3000" t="str">
            <v>DER</v>
          </cell>
          <cell r="D3000" t="str">
            <v>CAILLEAUJ</v>
          </cell>
        </row>
        <row r="3001">
          <cell r="A3001" t="str">
            <v>SELINT</v>
          </cell>
          <cell r="B3001" t="str">
            <v xml:space="preserve">                     NTNTIN                                                        NN</v>
          </cell>
          <cell r="C3001" t="str">
            <v>DER</v>
          </cell>
          <cell r="D3001" t="str">
            <v>CAILLEAU09</v>
          </cell>
        </row>
        <row r="3002">
          <cell r="A3002" t="str">
            <v>SELINT</v>
          </cell>
          <cell r="B3002" t="str">
            <v xml:space="preserve">                     NTNTPW</v>
          </cell>
          <cell r="C3002" t="str">
            <v>DER</v>
          </cell>
          <cell r="D3002" t="str">
            <v>CFAO£AICHA</v>
          </cell>
        </row>
        <row r="3003">
          <cell r="A3003" t="str">
            <v>SELINT</v>
          </cell>
          <cell r="B3003" t="str">
            <v xml:space="preserve">                     NTNTBU   0005020                                              NN</v>
          </cell>
          <cell r="C3003" t="str">
            <v>DER</v>
          </cell>
          <cell r="D3003" t="str">
            <v>COMMERCIAL</v>
          </cell>
        </row>
        <row r="3004">
          <cell r="A3004" t="str">
            <v>SELINT</v>
          </cell>
          <cell r="B3004" t="str">
            <v xml:space="preserve">                     PGNTDT             1051395</v>
          </cell>
          <cell r="C3004" t="str">
            <v>DER</v>
          </cell>
          <cell r="D3004" t="str">
            <v>COMPT</v>
          </cell>
        </row>
        <row r="3005">
          <cell r="A3005" t="str">
            <v>SELINT</v>
          </cell>
          <cell r="B3005" t="str">
            <v xml:space="preserve">                     NTNTBU             1056581</v>
          </cell>
          <cell r="C3005" t="str">
            <v>DER</v>
          </cell>
          <cell r="D3005" t="str">
            <v>COMPT1</v>
          </cell>
        </row>
        <row r="3006">
          <cell r="A3006" t="str">
            <v>SELINT</v>
          </cell>
          <cell r="B3006" t="str">
            <v xml:space="preserve">                     ALAPAT                                                        ON</v>
          </cell>
          <cell r="C3006" t="str">
            <v>DER</v>
          </cell>
          <cell r="D3006" t="str">
            <v>CONSOLE1</v>
          </cell>
        </row>
        <row r="3007">
          <cell r="A3007" t="str">
            <v>SELINT</v>
          </cell>
          <cell r="B3007" t="str">
            <v xml:space="preserve">                     TLTPAT                                                        ON</v>
          </cell>
          <cell r="C3007" t="str">
            <v>DER</v>
          </cell>
          <cell r="D3007" t="str">
            <v>CONSOLE2</v>
          </cell>
        </row>
        <row r="3008">
          <cell r="A3008" t="str">
            <v>SELINT</v>
          </cell>
          <cell r="B3008" t="str">
            <v xml:space="preserve">                     NTNTBU             1043518                                    NN</v>
          </cell>
          <cell r="C3008" t="str">
            <v>DER</v>
          </cell>
          <cell r="D3008" t="str">
            <v>CORSO1</v>
          </cell>
        </row>
        <row r="3009">
          <cell r="A3009" t="str">
            <v>SELINT</v>
          </cell>
          <cell r="B3009" t="str">
            <v xml:space="preserve">                     NTNTIN   0000247                                              NN</v>
          </cell>
          <cell r="C3009" t="str">
            <v>DER</v>
          </cell>
          <cell r="D3009" t="str">
            <v>CYKEITA</v>
          </cell>
        </row>
        <row r="3010">
          <cell r="A3010" t="str">
            <v>SELINT</v>
          </cell>
          <cell r="B3010" t="str">
            <v xml:space="preserve">                     NTNTDT             1077685</v>
          </cell>
          <cell r="C3010" t="str">
            <v>DER</v>
          </cell>
          <cell r="D3010" t="str">
            <v>C1</v>
          </cell>
        </row>
        <row r="3011">
          <cell r="A3011" t="str">
            <v>SELINT</v>
          </cell>
          <cell r="B3011" t="str">
            <v xml:space="preserve">                              0004986                                              NN</v>
          </cell>
          <cell r="C3011" t="str">
            <v>DER</v>
          </cell>
          <cell r="D3011" t="str">
            <v>DAF</v>
          </cell>
        </row>
        <row r="3012">
          <cell r="A3012" t="str">
            <v>SELINT</v>
          </cell>
          <cell r="B3012" t="str">
            <v xml:space="preserve">                     AAEHSV                                                         N</v>
          </cell>
          <cell r="C3012" t="str">
            <v>DER</v>
          </cell>
          <cell r="D3012" t="str">
            <v>DBMEH01</v>
          </cell>
        </row>
        <row r="3013">
          <cell r="A3013" t="str">
            <v>SELINT</v>
          </cell>
          <cell r="B3013" t="str">
            <v xml:space="preserve">                     AAEHSV                                                        NN</v>
          </cell>
          <cell r="C3013" t="str">
            <v>DER</v>
          </cell>
          <cell r="D3013" t="str">
            <v>DBMEH06</v>
          </cell>
        </row>
        <row r="3014">
          <cell r="A3014" t="str">
            <v>SELINT</v>
          </cell>
          <cell r="B3014" t="str">
            <v xml:space="preserve">                     AAEHVT                 109</v>
          </cell>
          <cell r="C3014" t="str">
            <v>DER</v>
          </cell>
          <cell r="D3014" t="str">
            <v>DBMEH07</v>
          </cell>
        </row>
        <row r="3015">
          <cell r="A3015" t="str">
            <v>SELINT</v>
          </cell>
          <cell r="B3015" t="str">
            <v xml:space="preserve">                                            944                                    NN</v>
          </cell>
          <cell r="C3015" t="str">
            <v>DER</v>
          </cell>
          <cell r="D3015" t="str">
            <v>DBMEH08</v>
          </cell>
        </row>
        <row r="3016">
          <cell r="A3016" t="str">
            <v>SELINT</v>
          </cell>
          <cell r="B3016" t="str">
            <v xml:space="preserve">                     AAEHSV                                                        NN</v>
          </cell>
          <cell r="C3016" t="str">
            <v>DER</v>
          </cell>
          <cell r="D3016" t="str">
            <v>DBMEH10</v>
          </cell>
        </row>
        <row r="3017">
          <cell r="A3017" t="str">
            <v>SELINT</v>
          </cell>
          <cell r="B3017" t="str">
            <v xml:space="preserve">                     AAEHSV</v>
          </cell>
          <cell r="C3017" t="str">
            <v>DER</v>
          </cell>
          <cell r="D3017" t="str">
            <v>DBMEH11</v>
          </cell>
        </row>
        <row r="3018">
          <cell r="A3018" t="str">
            <v>SELINT</v>
          </cell>
          <cell r="B3018" t="str">
            <v xml:space="preserve">                     AAEHSV                                                        NN</v>
          </cell>
          <cell r="C3018" t="str">
            <v>DER</v>
          </cell>
          <cell r="D3018" t="str">
            <v>DBMEH12</v>
          </cell>
        </row>
        <row r="3019">
          <cell r="A3019" t="str">
            <v>SELINT</v>
          </cell>
          <cell r="B3019" t="str">
            <v xml:space="preserve">                                           1673                                     N</v>
          </cell>
          <cell r="C3019" t="str">
            <v>DER</v>
          </cell>
          <cell r="D3019" t="str">
            <v>DBM01</v>
          </cell>
        </row>
        <row r="3020">
          <cell r="A3020" t="str">
            <v>SELINT</v>
          </cell>
          <cell r="B3020" t="str">
            <v xml:space="preserve">                     SLSPAT             1024576</v>
          </cell>
          <cell r="C3020" t="str">
            <v>DER</v>
          </cell>
          <cell r="D3020" t="str">
            <v>DELL00S1</v>
          </cell>
        </row>
        <row r="3021">
          <cell r="A3021" t="str">
            <v>SELINT</v>
          </cell>
          <cell r="B3021" t="str">
            <v xml:space="preserve">                     ALAPAT             1006209</v>
          </cell>
          <cell r="C3021" t="str">
            <v>DER</v>
          </cell>
          <cell r="D3021" t="str">
            <v>DELL00S2</v>
          </cell>
        </row>
        <row r="3022">
          <cell r="A3022" t="str">
            <v>SELINT</v>
          </cell>
          <cell r="B3022" t="str">
            <v xml:space="preserve">                     LLLRAT                                                        NN</v>
          </cell>
          <cell r="C3022" t="str">
            <v>DER</v>
          </cell>
          <cell r="D3022" t="str">
            <v>DELL00S3</v>
          </cell>
        </row>
        <row r="3023">
          <cell r="A3023" t="str">
            <v>SELINT</v>
          </cell>
          <cell r="B3023" t="str">
            <v xml:space="preserve">                     LLLTAT                                                        ON</v>
          </cell>
          <cell r="C3023" t="str">
            <v>DER</v>
          </cell>
          <cell r="D3023" t="str">
            <v>DELL02S2</v>
          </cell>
        </row>
        <row r="3024">
          <cell r="A3024" t="str">
            <v>SELINT</v>
          </cell>
          <cell r="B3024" t="str">
            <v xml:space="preserve">                     ALAPAT             1016628</v>
          </cell>
          <cell r="C3024" t="str">
            <v>DER</v>
          </cell>
          <cell r="D3024" t="str">
            <v>DELL03S1</v>
          </cell>
        </row>
        <row r="3025">
          <cell r="A3025" t="str">
            <v>SELINT</v>
          </cell>
          <cell r="B3025" t="str">
            <v xml:space="preserve">                     SLSPAT             1022310                                    NN</v>
          </cell>
          <cell r="C3025" t="str">
            <v>DER</v>
          </cell>
          <cell r="D3025" t="str">
            <v>DELL03S2</v>
          </cell>
        </row>
        <row r="3026">
          <cell r="A3026" t="str">
            <v>SELINT</v>
          </cell>
          <cell r="B3026" t="str">
            <v xml:space="preserve">                     NTNTAS             1079399</v>
          </cell>
          <cell r="C3026" t="str">
            <v>DER</v>
          </cell>
          <cell r="D3026" t="str">
            <v>DHEMEZ</v>
          </cell>
        </row>
        <row r="3027">
          <cell r="A3027" t="str">
            <v>SELINT</v>
          </cell>
          <cell r="B3027" t="str">
            <v xml:space="preserve">                     NTNTAS             1079612</v>
          </cell>
          <cell r="C3027" t="str">
            <v>DER</v>
          </cell>
          <cell r="D3027" t="str">
            <v>DIANE</v>
          </cell>
        </row>
        <row r="3028">
          <cell r="A3028" t="str">
            <v>SELINT</v>
          </cell>
          <cell r="B3028" t="str">
            <v xml:space="preserve">                     NTNTBU             1074068</v>
          </cell>
          <cell r="C3028" t="str">
            <v>DER</v>
          </cell>
          <cell r="D3028" t="str">
            <v>DIANE01</v>
          </cell>
        </row>
        <row r="3029">
          <cell r="A3029" t="str">
            <v>SELINT</v>
          </cell>
          <cell r="B3029" t="str">
            <v xml:space="preserve">                     NTNTDT             1079152</v>
          </cell>
          <cell r="C3029" t="str">
            <v>DER</v>
          </cell>
          <cell r="D3029" t="str">
            <v>DIANE1</v>
          </cell>
        </row>
        <row r="3030">
          <cell r="A3030" t="str">
            <v>SELINT</v>
          </cell>
          <cell r="B3030" t="str">
            <v xml:space="preserve">                     NTNTBU             1055538                                    OO</v>
          </cell>
          <cell r="C3030" t="str">
            <v>DER</v>
          </cell>
          <cell r="D3030" t="str">
            <v>DIANE101</v>
          </cell>
        </row>
        <row r="3031">
          <cell r="A3031" t="str">
            <v>SELINT</v>
          </cell>
          <cell r="B3031" t="str">
            <v xml:space="preserve">                                        1041884                                    NN</v>
          </cell>
          <cell r="C3031" t="str">
            <v>DER</v>
          </cell>
          <cell r="D3031" t="str">
            <v>DSPYR</v>
          </cell>
        </row>
        <row r="3032">
          <cell r="A3032" t="str">
            <v>SELINT</v>
          </cell>
          <cell r="B3032" t="str">
            <v xml:space="preserve">                     NTNTMA                                                         N</v>
          </cell>
          <cell r="C3032" t="str">
            <v>DER</v>
          </cell>
          <cell r="D3032" t="str">
            <v>DSPYR01</v>
          </cell>
        </row>
        <row r="3033">
          <cell r="A3033" t="str">
            <v>SELINT</v>
          </cell>
          <cell r="B3033" t="str">
            <v xml:space="preserve">                     NTNTDT                                                        NN</v>
          </cell>
          <cell r="C3033" t="str">
            <v>DER</v>
          </cell>
          <cell r="D3033" t="str">
            <v>DSPYR02</v>
          </cell>
        </row>
        <row r="3034">
          <cell r="A3034" t="str">
            <v>SELINT</v>
          </cell>
          <cell r="B3034" t="str">
            <v xml:space="preserve">                     NTNTRA                                                        ON</v>
          </cell>
          <cell r="C3034" t="str">
            <v>DER</v>
          </cell>
          <cell r="D3034" t="str">
            <v>DSP01</v>
          </cell>
        </row>
        <row r="3035">
          <cell r="A3035" t="str">
            <v>SELINT</v>
          </cell>
          <cell r="B3035" t="str">
            <v xml:space="preserve">                     NTNTBU                                                        NN</v>
          </cell>
          <cell r="C3035" t="str">
            <v>DER</v>
          </cell>
          <cell r="D3035" t="str">
            <v>DSP010103</v>
          </cell>
        </row>
        <row r="3036">
          <cell r="A3036" t="str">
            <v>SELINT</v>
          </cell>
          <cell r="B3036" t="str">
            <v xml:space="preserve">                                                                                   NN</v>
          </cell>
          <cell r="C3036" t="str">
            <v>DER</v>
          </cell>
          <cell r="D3036" t="str">
            <v>DSP010200</v>
          </cell>
        </row>
        <row r="3037">
          <cell r="A3037" t="str">
            <v>SELINT</v>
          </cell>
          <cell r="B3037" t="str">
            <v xml:space="preserve">                     SLSPAT                                                        ON</v>
          </cell>
          <cell r="C3037" t="str">
            <v>DER</v>
          </cell>
          <cell r="D3037" t="str">
            <v>DSP010204</v>
          </cell>
        </row>
        <row r="3038">
          <cell r="A3038" t="str">
            <v>SELINT</v>
          </cell>
          <cell r="B3038" t="str">
            <v xml:space="preserve">                     SOPRAT             1039165</v>
          </cell>
          <cell r="C3038" t="str">
            <v>DER</v>
          </cell>
          <cell r="D3038" t="str">
            <v>DSP010305</v>
          </cell>
        </row>
        <row r="3039">
          <cell r="A3039" t="str">
            <v>SELINT</v>
          </cell>
          <cell r="B3039" t="str">
            <v xml:space="preserve">                     SOPRAT             1031521</v>
          </cell>
          <cell r="C3039" t="str">
            <v>DER</v>
          </cell>
          <cell r="D3039" t="str">
            <v>DSP010403</v>
          </cell>
        </row>
        <row r="3040">
          <cell r="A3040" t="str">
            <v>SELINT</v>
          </cell>
          <cell r="B3040" t="str">
            <v xml:space="preserve">                     SLSPAT             1007156</v>
          </cell>
          <cell r="C3040" t="str">
            <v>DER</v>
          </cell>
          <cell r="D3040" t="str">
            <v>DSP010406</v>
          </cell>
        </row>
        <row r="3041">
          <cell r="A3041" t="str">
            <v>SELINT</v>
          </cell>
          <cell r="B3041" t="str">
            <v xml:space="preserve">                     SLSPAT             1020039</v>
          </cell>
          <cell r="C3041" t="str">
            <v>DER</v>
          </cell>
          <cell r="D3041" t="str">
            <v>DSP010600</v>
          </cell>
        </row>
        <row r="3042">
          <cell r="A3042" t="str">
            <v>SELINT</v>
          </cell>
          <cell r="B3042" t="str">
            <v xml:space="preserve">                     SLSPMA   0001945                                              NN</v>
          </cell>
          <cell r="C3042" t="str">
            <v>DER</v>
          </cell>
          <cell r="D3042" t="str">
            <v>DSP010602</v>
          </cell>
        </row>
        <row r="3043">
          <cell r="A3043" t="str">
            <v>SELINT</v>
          </cell>
          <cell r="B3043" t="str">
            <v xml:space="preserve">                     ALAPAT             1021538</v>
          </cell>
          <cell r="C3043" t="str">
            <v>DER</v>
          </cell>
          <cell r="D3043" t="str">
            <v>DSP010603</v>
          </cell>
        </row>
        <row r="3044">
          <cell r="A3044" t="str">
            <v>SELINT</v>
          </cell>
          <cell r="B3044" t="str">
            <v xml:space="preserve">                     SLSPAT             1021068</v>
          </cell>
          <cell r="C3044" t="str">
            <v>DER</v>
          </cell>
          <cell r="D3044" t="str">
            <v>DSP010604</v>
          </cell>
        </row>
        <row r="3045">
          <cell r="A3045" t="str">
            <v>SELINT</v>
          </cell>
          <cell r="B3045" t="str">
            <v xml:space="preserve">                     SLSPAT             1021068</v>
          </cell>
          <cell r="C3045" t="str">
            <v>DER</v>
          </cell>
          <cell r="D3045" t="str">
            <v>DSP010606</v>
          </cell>
        </row>
        <row r="3046">
          <cell r="A3046" t="str">
            <v>SELINT</v>
          </cell>
          <cell r="B3046" t="str">
            <v xml:space="preserve">                     XLXPAT                1822</v>
          </cell>
          <cell r="C3046" t="str">
            <v>DER</v>
          </cell>
          <cell r="D3046" t="str">
            <v>DSP010703</v>
          </cell>
        </row>
        <row r="3047">
          <cell r="A3047" t="str">
            <v>SELINT</v>
          </cell>
          <cell r="B3047" t="str">
            <v xml:space="preserve">                                                                                   NN</v>
          </cell>
          <cell r="C3047" t="str">
            <v>DER</v>
          </cell>
          <cell r="D3047" t="str">
            <v>DSP010706</v>
          </cell>
        </row>
        <row r="3048">
          <cell r="A3048" t="str">
            <v>SELINT</v>
          </cell>
          <cell r="B3048" t="str">
            <v xml:space="preserve">                     NTNTBU             1044270                                    NN</v>
          </cell>
          <cell r="C3048" t="str">
            <v>DER</v>
          </cell>
          <cell r="D3048" t="str">
            <v>DSP02</v>
          </cell>
        </row>
        <row r="3049">
          <cell r="A3049" t="str">
            <v>SELINT</v>
          </cell>
          <cell r="B3049" t="str">
            <v xml:space="preserve">                     ELEHAT                                                       NNN</v>
          </cell>
          <cell r="C3049" t="str">
            <v>DER</v>
          </cell>
          <cell r="D3049" t="str">
            <v>DSP030000</v>
          </cell>
        </row>
        <row r="3050">
          <cell r="A3050" t="str">
            <v>SELINT</v>
          </cell>
          <cell r="B3050" t="str">
            <v xml:space="preserve">                     XLXVCO                                                        NN</v>
          </cell>
          <cell r="C3050" t="str">
            <v>DER</v>
          </cell>
          <cell r="D3050" t="str">
            <v>DSP030003</v>
          </cell>
        </row>
        <row r="3051">
          <cell r="A3051" t="str">
            <v>SELINT</v>
          </cell>
          <cell r="B3051" t="str">
            <v xml:space="preserve">                     ELEHAT                                                        NN</v>
          </cell>
          <cell r="C3051" t="str">
            <v>DER</v>
          </cell>
          <cell r="D3051" t="str">
            <v>DSP030004</v>
          </cell>
        </row>
        <row r="3052">
          <cell r="A3052" t="str">
            <v>SELINT</v>
          </cell>
          <cell r="B3052" t="str">
            <v xml:space="preserve">                     LLLRAT                                                        ON</v>
          </cell>
          <cell r="C3052" t="str">
            <v>DER</v>
          </cell>
          <cell r="D3052" t="str">
            <v>DSP030106</v>
          </cell>
        </row>
        <row r="3053">
          <cell r="A3053" t="str">
            <v>SELINT</v>
          </cell>
          <cell r="B3053" t="str">
            <v xml:space="preserve">                     ALAPMA             1013105                                    NN</v>
          </cell>
          <cell r="C3053" t="str">
            <v>DER</v>
          </cell>
          <cell r="D3053" t="str">
            <v>DSP030201</v>
          </cell>
        </row>
        <row r="3054">
          <cell r="A3054" t="str">
            <v>SELINT</v>
          </cell>
          <cell r="B3054" t="str">
            <v xml:space="preserve">                     ALAPAT             1019035</v>
          </cell>
          <cell r="C3054" t="str">
            <v>DER</v>
          </cell>
          <cell r="D3054" t="str">
            <v>DSP030202</v>
          </cell>
        </row>
        <row r="3055">
          <cell r="A3055" t="str">
            <v>SELINT</v>
          </cell>
          <cell r="B3055" t="str">
            <v xml:space="preserve">                     SLSPMA             1019844</v>
          </cell>
          <cell r="C3055" t="str">
            <v>DER</v>
          </cell>
          <cell r="D3055" t="str">
            <v>DSP030203</v>
          </cell>
        </row>
        <row r="3056">
          <cell r="A3056" t="str">
            <v>SELINT</v>
          </cell>
          <cell r="B3056" t="str">
            <v xml:space="preserve">                     ALAPAT             1019609                                    NN</v>
          </cell>
          <cell r="C3056" t="str">
            <v>DER</v>
          </cell>
          <cell r="D3056" t="str">
            <v>DSP030204</v>
          </cell>
        </row>
        <row r="3057">
          <cell r="A3057" t="str">
            <v>SELINT</v>
          </cell>
          <cell r="B3057" t="str">
            <v xml:space="preserve">                     ALAPAT             1019178</v>
          </cell>
          <cell r="C3057" t="str">
            <v>DER</v>
          </cell>
          <cell r="D3057" t="str">
            <v>DSP030205</v>
          </cell>
        </row>
        <row r="3058">
          <cell r="A3058" t="str">
            <v>SELINT</v>
          </cell>
          <cell r="B3058" t="str">
            <v xml:space="preserve">                     ALAPAT             1028591</v>
          </cell>
          <cell r="C3058" t="str">
            <v>DER</v>
          </cell>
          <cell r="D3058" t="str">
            <v>DSP030301</v>
          </cell>
        </row>
        <row r="3059">
          <cell r="A3059" t="str">
            <v>SELINT</v>
          </cell>
          <cell r="B3059" t="str">
            <v xml:space="preserve">                     ALAPAT             1017107                                    NN</v>
          </cell>
          <cell r="C3059" t="str">
            <v>DER</v>
          </cell>
          <cell r="D3059" t="str">
            <v>DSP030303</v>
          </cell>
        </row>
        <row r="3060">
          <cell r="A3060" t="str">
            <v>SELINT</v>
          </cell>
          <cell r="B3060" t="str">
            <v xml:space="preserve">                     XLXVCO                                                        NN</v>
          </cell>
          <cell r="C3060" t="str">
            <v>DER</v>
          </cell>
          <cell r="D3060" t="str">
            <v>DSP030500</v>
          </cell>
        </row>
        <row r="3061">
          <cell r="A3061" t="str">
            <v>SELINT</v>
          </cell>
          <cell r="B3061" t="str">
            <v xml:space="preserve">                     SLSPAT             1027917</v>
          </cell>
          <cell r="C3061" t="str">
            <v>DER</v>
          </cell>
          <cell r="D3061" t="str">
            <v>DSP030505</v>
          </cell>
        </row>
        <row r="3062">
          <cell r="A3062" t="str">
            <v>SELINT</v>
          </cell>
          <cell r="B3062" t="str">
            <v xml:space="preserve">                     SLSPAT             1028576</v>
          </cell>
          <cell r="C3062" t="str">
            <v>DER</v>
          </cell>
          <cell r="D3062" t="str">
            <v>DSP030506</v>
          </cell>
        </row>
        <row r="3063">
          <cell r="A3063" t="str">
            <v>SELINT</v>
          </cell>
          <cell r="B3063" t="str">
            <v xml:space="preserve">                     SLSPAT             1013981</v>
          </cell>
          <cell r="C3063" t="str">
            <v>DER</v>
          </cell>
          <cell r="D3063" t="str">
            <v>DSP030606</v>
          </cell>
        </row>
        <row r="3064">
          <cell r="A3064" t="str">
            <v>SELINT</v>
          </cell>
          <cell r="B3064" t="str">
            <v xml:space="preserve">                     SLSPAT             1028588</v>
          </cell>
          <cell r="C3064" t="str">
            <v>DER</v>
          </cell>
          <cell r="D3064" t="str">
            <v>DSP030703</v>
          </cell>
        </row>
        <row r="3065">
          <cell r="A3065" t="str">
            <v>SELINT</v>
          </cell>
          <cell r="B3065" t="str">
            <v xml:space="preserve">                     NTNTCP                                                        NN</v>
          </cell>
          <cell r="C3065" t="str">
            <v>DER</v>
          </cell>
          <cell r="D3065" t="str">
            <v>DSP04</v>
          </cell>
        </row>
        <row r="3066">
          <cell r="A3066" t="str">
            <v>SELINT</v>
          </cell>
          <cell r="B3066" t="str">
            <v xml:space="preserve">                     TEPRAT                                                        ON</v>
          </cell>
          <cell r="C3066" t="str">
            <v>DER</v>
          </cell>
          <cell r="D3066" t="str">
            <v>DSP05</v>
          </cell>
        </row>
        <row r="3067">
          <cell r="A3067" t="str">
            <v>SELINT</v>
          </cell>
          <cell r="B3067" t="str">
            <v xml:space="preserve">                     PGPRAT                                                        NN</v>
          </cell>
          <cell r="C3067" t="str">
            <v>DER</v>
          </cell>
          <cell r="D3067" t="str">
            <v>DSP06</v>
          </cell>
        </row>
        <row r="3068">
          <cell r="A3068" t="str">
            <v>SELINT</v>
          </cell>
          <cell r="B3068" t="str">
            <v xml:space="preserve">                     NTNTAT                                                       NNN</v>
          </cell>
          <cell r="C3068" t="str">
            <v>DER</v>
          </cell>
          <cell r="D3068" t="str">
            <v>DSP07</v>
          </cell>
        </row>
        <row r="3069">
          <cell r="A3069" t="str">
            <v>SELINT</v>
          </cell>
          <cell r="B3069" t="str">
            <v xml:space="preserve">                     NTNTAS                                                        NN</v>
          </cell>
          <cell r="C3069" t="str">
            <v>DER</v>
          </cell>
          <cell r="D3069" t="str">
            <v>DSP08</v>
          </cell>
        </row>
        <row r="3070">
          <cell r="A3070" t="str">
            <v>SELINT</v>
          </cell>
          <cell r="B3070" t="str">
            <v xml:space="preserve">                     CMPRAT             1034838</v>
          </cell>
          <cell r="C3070" t="str">
            <v>DER</v>
          </cell>
          <cell r="D3070" t="str">
            <v>DSP09</v>
          </cell>
        </row>
        <row r="3071">
          <cell r="A3071" t="str">
            <v>SELINT</v>
          </cell>
          <cell r="B3071" t="str">
            <v xml:space="preserve">                                            809                                    NN</v>
          </cell>
          <cell r="C3071" t="str">
            <v>DER</v>
          </cell>
          <cell r="D3071" t="str">
            <v>DSP10</v>
          </cell>
        </row>
        <row r="3072">
          <cell r="A3072" t="str">
            <v>SELINT</v>
          </cell>
          <cell r="B3072">
            <v>0</v>
          </cell>
          <cell r="C3072" t="str">
            <v>DER</v>
          </cell>
          <cell r="D3072" t="str">
            <v>DSP11</v>
          </cell>
        </row>
        <row r="3073">
          <cell r="A3073" t="str">
            <v>SELINT</v>
          </cell>
          <cell r="B3073" t="str">
            <v xml:space="preserve">                     ALAPAT             1023898                                    OO</v>
          </cell>
          <cell r="C3073" t="str">
            <v>DER</v>
          </cell>
          <cell r="D3073" t="str">
            <v>DSP12</v>
          </cell>
        </row>
        <row r="3074">
          <cell r="A3074" t="str">
            <v>SELINT</v>
          </cell>
          <cell r="B3074" t="str">
            <v xml:space="preserve">                     AAEHSV                                                        NN</v>
          </cell>
          <cell r="C3074" t="str">
            <v>DER</v>
          </cell>
          <cell r="D3074" t="str">
            <v>DSP13</v>
          </cell>
        </row>
        <row r="3075">
          <cell r="A3075" t="str">
            <v>SELINT</v>
          </cell>
          <cell r="B3075" t="str">
            <v xml:space="preserve">                     AAEHSV</v>
          </cell>
          <cell r="C3075" t="str">
            <v>DER</v>
          </cell>
          <cell r="D3075" t="str">
            <v>DSP15</v>
          </cell>
        </row>
        <row r="3076">
          <cell r="A3076" t="str">
            <v>SELINT</v>
          </cell>
          <cell r="B3076" t="str">
            <v xml:space="preserve">                     CMPRAT             1033758</v>
          </cell>
          <cell r="C3076" t="str">
            <v>DER</v>
          </cell>
          <cell r="D3076" t="str">
            <v>DSP19</v>
          </cell>
        </row>
        <row r="3077">
          <cell r="A3077" t="str">
            <v>SELINT</v>
          </cell>
          <cell r="B3077" t="str">
            <v xml:space="preserve">                     SOPRAT             1035255</v>
          </cell>
          <cell r="C3077" t="str">
            <v>DER</v>
          </cell>
          <cell r="D3077" t="str">
            <v>DSP20</v>
          </cell>
        </row>
        <row r="3078">
          <cell r="A3078" t="str">
            <v>SELINT</v>
          </cell>
          <cell r="B3078" t="str">
            <v xml:space="preserve">                                                                                  NNN</v>
          </cell>
          <cell r="C3078" t="str">
            <v>DER</v>
          </cell>
          <cell r="D3078" t="str">
            <v>DSP21</v>
          </cell>
        </row>
        <row r="3079">
          <cell r="A3079" t="str">
            <v>SELINT</v>
          </cell>
          <cell r="B3079" t="str">
            <v xml:space="preserve">                     SOPRAT             1035350</v>
          </cell>
          <cell r="C3079" t="str">
            <v>DER</v>
          </cell>
          <cell r="D3079" t="str">
            <v>DSP24</v>
          </cell>
        </row>
        <row r="3080">
          <cell r="A3080" t="str">
            <v>SELINT</v>
          </cell>
          <cell r="B3080" t="str">
            <v xml:space="preserve">                     CMPRAT             1035262</v>
          </cell>
          <cell r="C3080" t="str">
            <v>DER</v>
          </cell>
          <cell r="D3080" t="str">
            <v>DSP26</v>
          </cell>
        </row>
        <row r="3081">
          <cell r="A3081" t="str">
            <v>SELINT</v>
          </cell>
          <cell r="B3081" t="str">
            <v xml:space="preserve">                     NTNTBU                                                        NN</v>
          </cell>
          <cell r="C3081" t="str">
            <v>DER</v>
          </cell>
          <cell r="D3081" t="str">
            <v>DSP28</v>
          </cell>
        </row>
        <row r="3082">
          <cell r="A3082" t="str">
            <v>SELINT</v>
          </cell>
          <cell r="B3082" t="str">
            <v xml:space="preserve">                     ELEHAT                                                       NNN</v>
          </cell>
          <cell r="C3082" t="str">
            <v>DER</v>
          </cell>
          <cell r="D3082" t="str">
            <v>DSP29</v>
          </cell>
        </row>
        <row r="3083">
          <cell r="A3083" t="str">
            <v>SELINT</v>
          </cell>
          <cell r="B3083" t="str">
            <v xml:space="preserve">                     NTNTAT                                                       NNN</v>
          </cell>
          <cell r="C3083" t="str">
            <v>DER</v>
          </cell>
          <cell r="D3083" t="str">
            <v>DSP30</v>
          </cell>
        </row>
        <row r="3084">
          <cell r="A3084" t="str">
            <v>SELINT</v>
          </cell>
          <cell r="B3084" t="str">
            <v xml:space="preserve">                     CMPRAT             1037129</v>
          </cell>
          <cell r="C3084" t="str">
            <v>DER</v>
          </cell>
          <cell r="D3084" t="str">
            <v>DSP32</v>
          </cell>
        </row>
        <row r="3085">
          <cell r="A3085" t="str">
            <v>SELINT</v>
          </cell>
          <cell r="B3085" t="str">
            <v xml:space="preserve">                     CMPRAT             1033458</v>
          </cell>
          <cell r="C3085" t="str">
            <v>DER</v>
          </cell>
          <cell r="D3085" t="str">
            <v>DSP37</v>
          </cell>
        </row>
        <row r="3086">
          <cell r="A3086" t="str">
            <v>SELINT</v>
          </cell>
          <cell r="B3086" t="str">
            <v xml:space="preserve">                     CMPRAT             1039154</v>
          </cell>
          <cell r="C3086" t="str">
            <v>DER</v>
          </cell>
          <cell r="D3086" t="str">
            <v>DSP38</v>
          </cell>
        </row>
        <row r="3087">
          <cell r="A3087" t="str">
            <v>SELINT</v>
          </cell>
          <cell r="B3087" t="str">
            <v xml:space="preserve">                     NTNTDT                                                        NN</v>
          </cell>
          <cell r="C3087" t="str">
            <v>DER</v>
          </cell>
          <cell r="D3087" t="str">
            <v>DUMAS</v>
          </cell>
        </row>
        <row r="3088">
          <cell r="A3088" t="str">
            <v>SELINT</v>
          </cell>
          <cell r="B3088" t="str">
            <v xml:space="preserve">                     NTNTAS             1080321                                    NN</v>
          </cell>
          <cell r="C3088" t="str">
            <v>DER</v>
          </cell>
          <cell r="D3088" t="str">
            <v>DUMASA1</v>
          </cell>
        </row>
        <row r="3089">
          <cell r="A3089" t="str">
            <v>SELINT</v>
          </cell>
          <cell r="B3089" t="str">
            <v xml:space="preserve">                     NTNTIN             1080466</v>
          </cell>
          <cell r="C3089" t="str">
            <v>DER</v>
          </cell>
          <cell r="D3089" t="str">
            <v>DUMASB1</v>
          </cell>
        </row>
        <row r="3090">
          <cell r="A3090" t="str">
            <v>SELINT</v>
          </cell>
          <cell r="B3090" t="str">
            <v xml:space="preserve">                     NTNTIN                                                        NN</v>
          </cell>
          <cell r="C3090" t="str">
            <v>DER</v>
          </cell>
          <cell r="D3090" t="str">
            <v>DUMASB2</v>
          </cell>
        </row>
        <row r="3091">
          <cell r="A3091" t="str">
            <v>SELINT</v>
          </cell>
          <cell r="B3091" t="str">
            <v xml:space="preserve">                     NTNTDT             1050514</v>
          </cell>
          <cell r="C3091" t="str">
            <v>DER</v>
          </cell>
          <cell r="D3091" t="str">
            <v>DUMASC1</v>
          </cell>
        </row>
        <row r="3092">
          <cell r="A3092" t="str">
            <v>SELINT</v>
          </cell>
          <cell r="B3092" t="str">
            <v xml:space="preserve">                     PGNTIN             1076992</v>
          </cell>
          <cell r="C3092" t="str">
            <v>DER</v>
          </cell>
          <cell r="D3092" t="str">
            <v>DUMASF1</v>
          </cell>
        </row>
        <row r="3093">
          <cell r="A3093" t="str">
            <v>SELINT</v>
          </cell>
          <cell r="B3093" t="str">
            <v xml:space="preserve">                                        1080304                                    NN</v>
          </cell>
          <cell r="C3093" t="str">
            <v>DER</v>
          </cell>
          <cell r="D3093" t="str">
            <v>DUMASG1</v>
          </cell>
        </row>
        <row r="3094">
          <cell r="A3094" t="str">
            <v>SELINT</v>
          </cell>
          <cell r="B3094" t="str">
            <v xml:space="preserve">                     NTNTIN             1078095                                    NN</v>
          </cell>
          <cell r="C3094" t="str">
            <v>DER</v>
          </cell>
          <cell r="D3094" t="str">
            <v>DUMASH1</v>
          </cell>
        </row>
        <row r="3095">
          <cell r="A3095" t="str">
            <v>SELINT</v>
          </cell>
          <cell r="B3095" t="str">
            <v xml:space="preserve">                                        1078047</v>
          </cell>
          <cell r="C3095" t="str">
            <v>DER</v>
          </cell>
          <cell r="D3095" t="str">
            <v>DUMASJ1</v>
          </cell>
        </row>
        <row r="3096">
          <cell r="A3096" t="str">
            <v>SELINT</v>
          </cell>
          <cell r="B3096" t="str">
            <v xml:space="preserve">                     NTNTBU             1077949</v>
          </cell>
          <cell r="C3096" t="str">
            <v>DER</v>
          </cell>
          <cell r="D3096" t="str">
            <v>DUMASK1</v>
          </cell>
        </row>
        <row r="3097">
          <cell r="A3097" t="str">
            <v>SELINT</v>
          </cell>
          <cell r="B3097" t="str">
            <v xml:space="preserve">                              6300154</v>
          </cell>
          <cell r="C3097" t="str">
            <v>DER</v>
          </cell>
          <cell r="D3097" t="str">
            <v>DUMASL1</v>
          </cell>
        </row>
        <row r="3098">
          <cell r="A3098" t="str">
            <v>SELINT</v>
          </cell>
          <cell r="B3098" t="str">
            <v xml:space="preserve">                     NTNTDT             1040199                                    NN</v>
          </cell>
          <cell r="C3098" t="str">
            <v>DER</v>
          </cell>
          <cell r="D3098" t="str">
            <v>DUMASS2</v>
          </cell>
        </row>
        <row r="3099">
          <cell r="A3099" t="str">
            <v>SELINT</v>
          </cell>
          <cell r="B3099" t="str">
            <v xml:space="preserve">                     NTNTDT             1040194</v>
          </cell>
          <cell r="C3099" t="str">
            <v>DER</v>
          </cell>
          <cell r="D3099" t="str">
            <v>DUMAS2</v>
          </cell>
        </row>
        <row r="3100">
          <cell r="A3100" t="str">
            <v>SELINT</v>
          </cell>
          <cell r="B3100" t="str">
            <v xml:space="preserve">                     NTNTAT                                                        NN</v>
          </cell>
          <cell r="C3100" t="str">
            <v>DER</v>
          </cell>
          <cell r="D3100" t="str">
            <v>DUMAS3</v>
          </cell>
        </row>
        <row r="3101">
          <cell r="A3101" t="str">
            <v>SELINT</v>
          </cell>
          <cell r="B3101" t="str">
            <v xml:space="preserve">                     TLTPAT                                                        N</v>
          </cell>
          <cell r="C3101" t="str">
            <v>DER</v>
          </cell>
          <cell r="D3101" t="str">
            <v>ECL012</v>
          </cell>
        </row>
        <row r="3102">
          <cell r="A3102" t="str">
            <v>SELINT</v>
          </cell>
          <cell r="B3102" t="str">
            <v xml:space="preserve">                     TLTPAT               39940</v>
          </cell>
          <cell r="C3102" t="str">
            <v>DER</v>
          </cell>
          <cell r="D3102" t="str">
            <v>ECL013</v>
          </cell>
        </row>
        <row r="3103">
          <cell r="A3103" t="str">
            <v>SELINT</v>
          </cell>
          <cell r="B3103" t="str">
            <v xml:space="preserve">                     SLSPAT             1012769</v>
          </cell>
          <cell r="C3103" t="str">
            <v>DER</v>
          </cell>
          <cell r="D3103" t="str">
            <v>ECP102</v>
          </cell>
        </row>
        <row r="3104">
          <cell r="A3104" t="str">
            <v>SELINT</v>
          </cell>
          <cell r="B3104" t="str">
            <v xml:space="preserve">                     SOPRAT             1035400                                    N</v>
          </cell>
          <cell r="C3104" t="str">
            <v>DER</v>
          </cell>
          <cell r="D3104" t="str">
            <v>ECP103</v>
          </cell>
        </row>
        <row r="3105">
          <cell r="A3105" t="str">
            <v>SELINT</v>
          </cell>
          <cell r="B3105" t="str">
            <v xml:space="preserve">                     SLSPAT             1004722</v>
          </cell>
          <cell r="C3105" t="str">
            <v>DER</v>
          </cell>
          <cell r="D3105" t="str">
            <v>ECP106</v>
          </cell>
        </row>
        <row r="3106">
          <cell r="A3106" t="str">
            <v>SELINT</v>
          </cell>
          <cell r="B3106" t="str">
            <v xml:space="preserve">                     SOPRAT             1036767</v>
          </cell>
          <cell r="C3106" t="str">
            <v>DER</v>
          </cell>
          <cell r="D3106" t="str">
            <v>ECP107</v>
          </cell>
        </row>
        <row r="3107">
          <cell r="A3107" t="str">
            <v>SELINT</v>
          </cell>
          <cell r="B3107" t="str">
            <v xml:space="preserve">                     NTNTAT                                                       NNN</v>
          </cell>
          <cell r="C3107" t="str">
            <v>DER</v>
          </cell>
          <cell r="D3107" t="str">
            <v>ECP108</v>
          </cell>
        </row>
        <row r="3108">
          <cell r="A3108" t="str">
            <v>SELINT</v>
          </cell>
          <cell r="B3108" t="str">
            <v xml:space="preserve">                     CMPRAT             1034553</v>
          </cell>
          <cell r="C3108" t="str">
            <v>DER</v>
          </cell>
          <cell r="D3108" t="str">
            <v>ECP109</v>
          </cell>
        </row>
        <row r="3109">
          <cell r="A3109" t="str">
            <v>SELINT</v>
          </cell>
          <cell r="B3109" t="str">
            <v xml:space="preserve">                                        1047070</v>
          </cell>
          <cell r="C3109" t="str">
            <v>DER</v>
          </cell>
          <cell r="D3109" t="str">
            <v>ECRAN</v>
          </cell>
        </row>
        <row r="3110">
          <cell r="A3110" t="str">
            <v>SELINT</v>
          </cell>
          <cell r="B3110" t="str">
            <v xml:space="preserve">                     NTNTBU             1072994</v>
          </cell>
          <cell r="C3110" t="str">
            <v>DER</v>
          </cell>
          <cell r="D3110" t="str">
            <v>EDNA</v>
          </cell>
        </row>
        <row r="3111">
          <cell r="A3111" t="str">
            <v>SELINT</v>
          </cell>
          <cell r="B3111" t="str">
            <v xml:space="preserve">                     NTNTDT             1077636                                    NN</v>
          </cell>
          <cell r="C3111" t="str">
            <v>DER</v>
          </cell>
          <cell r="D3111" t="str">
            <v>EDNAA1</v>
          </cell>
        </row>
        <row r="3112">
          <cell r="A3112" t="str">
            <v>SELINT</v>
          </cell>
          <cell r="B3112" t="str">
            <v xml:space="preserve">                     NTNTBU   0008200                                              NN</v>
          </cell>
          <cell r="C3112" t="str">
            <v>DER</v>
          </cell>
          <cell r="D3112" t="str">
            <v>EDNAB1</v>
          </cell>
        </row>
        <row r="3113">
          <cell r="A3113" t="str">
            <v>SELINT</v>
          </cell>
          <cell r="B3113" t="str">
            <v xml:space="preserve">                     NTNTDT             1074444</v>
          </cell>
          <cell r="C3113" t="str">
            <v>DER</v>
          </cell>
          <cell r="D3113" t="str">
            <v>EDWIGE</v>
          </cell>
        </row>
        <row r="3114">
          <cell r="A3114" t="str">
            <v>SELINT</v>
          </cell>
          <cell r="B3114" t="str">
            <v xml:space="preserve">                     EPEHAT                                                         O</v>
          </cell>
          <cell r="C3114" t="str">
            <v>DER</v>
          </cell>
          <cell r="D3114" t="str">
            <v>EEH201</v>
          </cell>
        </row>
        <row r="3115">
          <cell r="A3115" t="str">
            <v>SELINT</v>
          </cell>
          <cell r="B3115" t="str">
            <v xml:space="preserve">                     ELEHAT                                                       NNN</v>
          </cell>
          <cell r="C3115" t="str">
            <v>DER</v>
          </cell>
          <cell r="D3115" t="str">
            <v>EEH202</v>
          </cell>
        </row>
        <row r="3116">
          <cell r="A3116" t="str">
            <v>SELINT</v>
          </cell>
          <cell r="B3116" t="str">
            <v xml:space="preserve">                     NTNTBU                                                        NN</v>
          </cell>
          <cell r="C3116" t="str">
            <v>DER</v>
          </cell>
          <cell r="D3116" t="str">
            <v>EFFOGO1</v>
          </cell>
        </row>
        <row r="3117">
          <cell r="A3117" t="str">
            <v>SELINT</v>
          </cell>
          <cell r="B3117" t="str">
            <v xml:space="preserve">                     NTNTBU             1057622</v>
          </cell>
          <cell r="C3117" t="str">
            <v>DER</v>
          </cell>
          <cell r="D3117" t="str">
            <v>EFOGO</v>
          </cell>
        </row>
        <row r="3118">
          <cell r="A3118" t="str">
            <v>SELINT</v>
          </cell>
          <cell r="B3118" t="str">
            <v xml:space="preserve">                     NTNTBU                                                        NN</v>
          </cell>
          <cell r="C3118" t="str">
            <v>DER</v>
          </cell>
          <cell r="D3118" t="str">
            <v>EFOGO1</v>
          </cell>
        </row>
        <row r="3119">
          <cell r="A3119" t="str">
            <v>SELINT</v>
          </cell>
          <cell r="B3119" t="str">
            <v xml:space="preserve">                     NTNTDT                                                        NN</v>
          </cell>
          <cell r="C3119" t="str">
            <v>DER</v>
          </cell>
          <cell r="D3119" t="str">
            <v>EFOGO100</v>
          </cell>
        </row>
        <row r="3120">
          <cell r="A3120" t="str">
            <v>SELINT</v>
          </cell>
          <cell r="B3120" t="str">
            <v xml:space="preserve">                     NTNTIN                                                        NN</v>
          </cell>
          <cell r="C3120" t="str">
            <v>DER</v>
          </cell>
          <cell r="D3120" t="str">
            <v>EFOGO2</v>
          </cell>
        </row>
        <row r="3121">
          <cell r="A3121" t="str">
            <v>SELINT</v>
          </cell>
          <cell r="B3121" t="str">
            <v xml:space="preserve">                     NTNTBU             1057330</v>
          </cell>
          <cell r="C3121" t="str">
            <v>DER</v>
          </cell>
          <cell r="D3121" t="str">
            <v>EFOGO204</v>
          </cell>
        </row>
        <row r="3122">
          <cell r="A3122" t="str">
            <v>SELINT</v>
          </cell>
          <cell r="B3122" t="str">
            <v xml:space="preserve">                     LLLTMA             1000895</v>
          </cell>
          <cell r="C3122" t="str">
            <v>DER</v>
          </cell>
          <cell r="D3122" t="str">
            <v>EIN00A</v>
          </cell>
        </row>
        <row r="3123">
          <cell r="A3123" t="str">
            <v>SELINT</v>
          </cell>
          <cell r="B3123" t="str">
            <v xml:space="preserve">                     TLTPAT                                                        ON</v>
          </cell>
          <cell r="C3123" t="str">
            <v>DER</v>
          </cell>
          <cell r="D3123" t="str">
            <v>EIN001</v>
          </cell>
        </row>
        <row r="3124">
          <cell r="A3124" t="str">
            <v>SELINT</v>
          </cell>
          <cell r="B3124" t="str">
            <v xml:space="preserve">                     LLLTAT                                                        NN</v>
          </cell>
          <cell r="C3124" t="str">
            <v>DER</v>
          </cell>
          <cell r="D3124" t="str">
            <v>EIN002</v>
          </cell>
        </row>
        <row r="3125">
          <cell r="A3125" t="str">
            <v>SELINT</v>
          </cell>
          <cell r="B3125" t="str">
            <v xml:space="preserve">                     SLSPAT                                                        NN</v>
          </cell>
          <cell r="C3125" t="str">
            <v>DER</v>
          </cell>
          <cell r="D3125" t="str">
            <v>EIN003</v>
          </cell>
        </row>
        <row r="3126">
          <cell r="A3126" t="str">
            <v>SELINT</v>
          </cell>
          <cell r="B3126" t="str">
            <v xml:space="preserve">                     ELEHAT             1002464</v>
          </cell>
          <cell r="C3126" t="str">
            <v>DER</v>
          </cell>
          <cell r="D3126" t="str">
            <v>EIN004</v>
          </cell>
        </row>
        <row r="3127">
          <cell r="A3127" t="str">
            <v>SELINT</v>
          </cell>
          <cell r="B3127" t="str">
            <v xml:space="preserve">                     SLSPAT                                                        NN</v>
          </cell>
          <cell r="C3127" t="str">
            <v>DER</v>
          </cell>
          <cell r="D3127" t="str">
            <v>EIN005</v>
          </cell>
        </row>
        <row r="3128">
          <cell r="A3128" t="str">
            <v>SELINT</v>
          </cell>
          <cell r="B3128" t="str">
            <v xml:space="preserve">                     TLTPAT              124154                                    ON</v>
          </cell>
          <cell r="C3128" t="str">
            <v>DER</v>
          </cell>
          <cell r="D3128" t="str">
            <v>EIN010</v>
          </cell>
        </row>
        <row r="3129">
          <cell r="A3129" t="str">
            <v>SELINT</v>
          </cell>
          <cell r="B3129" t="str">
            <v xml:space="preserve">                     LLLTAT                                                        NN</v>
          </cell>
          <cell r="C3129" t="str">
            <v>DER</v>
          </cell>
          <cell r="D3129" t="str">
            <v>ELT301</v>
          </cell>
        </row>
        <row r="3130">
          <cell r="A3130" t="str">
            <v>SELINT</v>
          </cell>
          <cell r="B3130" t="str">
            <v xml:space="preserve">                     LLLTAT                                                        NN</v>
          </cell>
          <cell r="C3130" t="str">
            <v>DER</v>
          </cell>
          <cell r="D3130" t="str">
            <v>ELT302</v>
          </cell>
        </row>
        <row r="3131">
          <cell r="A3131" t="str">
            <v>SELINT</v>
          </cell>
          <cell r="B3131" t="str">
            <v xml:space="preserve">                     NTNTDT                                                        NN</v>
          </cell>
          <cell r="C3131" t="str">
            <v>DER</v>
          </cell>
          <cell r="D3131" t="str">
            <v>EPAMBO</v>
          </cell>
        </row>
        <row r="3132">
          <cell r="A3132" t="str">
            <v>SELINT</v>
          </cell>
          <cell r="B3132" t="str">
            <v xml:space="preserve">                     NTNTDT                                                        NN</v>
          </cell>
          <cell r="C3132" t="str">
            <v>DER</v>
          </cell>
          <cell r="D3132" t="str">
            <v>ERE</v>
          </cell>
        </row>
        <row r="3133">
          <cell r="A3133" t="str">
            <v>SELINT</v>
          </cell>
          <cell r="B3133" t="str">
            <v xml:space="preserve">                     ALAPAT             1020808                                    N</v>
          </cell>
          <cell r="C3133" t="str">
            <v>DER</v>
          </cell>
          <cell r="D3133" t="str">
            <v>ESA190</v>
          </cell>
        </row>
        <row r="3134">
          <cell r="A3134" t="str">
            <v>SELINT</v>
          </cell>
          <cell r="B3134" t="str">
            <v xml:space="preserve">                     TLTPAT                                                        ON</v>
          </cell>
          <cell r="C3134" t="str">
            <v>DER</v>
          </cell>
          <cell r="D3134" t="str">
            <v>ESA191</v>
          </cell>
        </row>
        <row r="3135">
          <cell r="A3135" t="str">
            <v>SELINT</v>
          </cell>
          <cell r="B3135" t="str">
            <v xml:space="preserve">                     TLTPAT                                                        N</v>
          </cell>
          <cell r="C3135" t="str">
            <v>DER</v>
          </cell>
          <cell r="D3135" t="str">
            <v>ESA192</v>
          </cell>
        </row>
        <row r="3136">
          <cell r="A3136" t="str">
            <v>SELINT</v>
          </cell>
          <cell r="B3136" t="str">
            <v xml:space="preserve">                     TLTPAT             1015079</v>
          </cell>
          <cell r="C3136" t="str">
            <v>DER</v>
          </cell>
          <cell r="D3136" t="str">
            <v>ESA193</v>
          </cell>
        </row>
        <row r="3137">
          <cell r="A3137" t="str">
            <v>SELINT</v>
          </cell>
          <cell r="B3137" t="str">
            <v xml:space="preserve">                     ELEHAT                                                        NN</v>
          </cell>
          <cell r="C3137" t="str">
            <v>DER</v>
          </cell>
          <cell r="D3137" t="str">
            <v>ESA194</v>
          </cell>
        </row>
        <row r="3138">
          <cell r="A3138" t="str">
            <v>SELINT</v>
          </cell>
          <cell r="B3138" t="str">
            <v xml:space="preserve">                     ELEHAT                                                        NN</v>
          </cell>
          <cell r="C3138" t="str">
            <v>DER</v>
          </cell>
          <cell r="D3138" t="str">
            <v>ESA195</v>
          </cell>
        </row>
        <row r="3139">
          <cell r="A3139" t="str">
            <v>SELINT</v>
          </cell>
          <cell r="B3139" t="str">
            <v xml:space="preserve">                     LLLTAT                                                        ON</v>
          </cell>
          <cell r="C3139" t="str">
            <v>DER</v>
          </cell>
          <cell r="D3139" t="str">
            <v>ESA196</v>
          </cell>
        </row>
        <row r="3140">
          <cell r="A3140" t="str">
            <v>SELINT</v>
          </cell>
          <cell r="B3140" t="str">
            <v xml:space="preserve">                     NTNTIN             1046403                                    OO</v>
          </cell>
          <cell r="C3140" t="str">
            <v>DER</v>
          </cell>
          <cell r="D3140" t="str">
            <v>ESSINGANG</v>
          </cell>
        </row>
        <row r="3141">
          <cell r="A3141" t="str">
            <v>SELINT</v>
          </cell>
          <cell r="B3141" t="str">
            <v xml:space="preserve">                     TEPRAT                                                        ON</v>
          </cell>
          <cell r="C3141" t="str">
            <v>DER</v>
          </cell>
          <cell r="D3141" t="str">
            <v>ESSONE</v>
          </cell>
        </row>
        <row r="3142">
          <cell r="A3142" t="str">
            <v>SELINT</v>
          </cell>
          <cell r="B3142" t="str">
            <v xml:space="preserve">                     NTNTAS                                                        NN</v>
          </cell>
          <cell r="C3142" t="str">
            <v>DER</v>
          </cell>
          <cell r="D3142" t="str">
            <v>ESSONO</v>
          </cell>
        </row>
        <row r="3143">
          <cell r="A3143" t="str">
            <v>SELINT</v>
          </cell>
          <cell r="B3143" t="str">
            <v xml:space="preserve">                     NTNTAS                                                        NN</v>
          </cell>
          <cell r="C3143" t="str">
            <v>DER</v>
          </cell>
          <cell r="D3143" t="str">
            <v>ESSONO1</v>
          </cell>
        </row>
        <row r="3144">
          <cell r="A3144" t="str">
            <v>SELINT</v>
          </cell>
          <cell r="B3144" t="str">
            <v xml:space="preserve">                                                                                   NN</v>
          </cell>
          <cell r="C3144" t="str">
            <v>DER</v>
          </cell>
          <cell r="D3144" t="str">
            <v>ESVP</v>
          </cell>
        </row>
        <row r="3145">
          <cell r="A3145" t="str">
            <v>SELINT</v>
          </cell>
          <cell r="B3145" t="str">
            <v xml:space="preserve">                     TLTPAT                                                         N</v>
          </cell>
          <cell r="C3145" t="str">
            <v>DER</v>
          </cell>
          <cell r="D3145" t="str">
            <v>ETC030</v>
          </cell>
        </row>
        <row r="3146">
          <cell r="A3146" t="str">
            <v>SELINT</v>
          </cell>
          <cell r="B3146" t="str">
            <v xml:space="preserve">                     TLTPAT                                                        N</v>
          </cell>
          <cell r="C3146" t="str">
            <v>DER</v>
          </cell>
          <cell r="D3146" t="str">
            <v>ETC031</v>
          </cell>
        </row>
        <row r="3147">
          <cell r="A3147" t="str">
            <v>SELINT</v>
          </cell>
          <cell r="B3147" t="str">
            <v xml:space="preserve">                     TLTPAT             1005874</v>
          </cell>
          <cell r="C3147" t="str">
            <v>DER</v>
          </cell>
          <cell r="D3147" t="str">
            <v>ETC032</v>
          </cell>
        </row>
        <row r="3148">
          <cell r="A3148" t="str">
            <v>SELINT</v>
          </cell>
          <cell r="B3148" t="str">
            <v xml:space="preserve">                     TLTPAT                                                        N</v>
          </cell>
          <cell r="C3148" t="str">
            <v>DER</v>
          </cell>
          <cell r="D3148" t="str">
            <v>ETC033</v>
          </cell>
        </row>
        <row r="3149">
          <cell r="A3149" t="str">
            <v>SELINT</v>
          </cell>
          <cell r="B3149" t="str">
            <v xml:space="preserve">                     TLTPAT             1024569</v>
          </cell>
          <cell r="C3149" t="str">
            <v>DER</v>
          </cell>
          <cell r="D3149" t="str">
            <v>ETC034</v>
          </cell>
        </row>
        <row r="3150">
          <cell r="A3150" t="str">
            <v>SELINT</v>
          </cell>
          <cell r="B3150" t="str">
            <v xml:space="preserve">                     TLTPAT             1012092                                    N</v>
          </cell>
          <cell r="C3150" t="str">
            <v>DER</v>
          </cell>
          <cell r="D3150" t="str">
            <v>ETC035</v>
          </cell>
        </row>
        <row r="3151">
          <cell r="A3151" t="str">
            <v>SELINT</v>
          </cell>
          <cell r="B3151" t="str">
            <v xml:space="preserve">                     TLTPAT             1027387                                     N</v>
          </cell>
          <cell r="C3151" t="str">
            <v>DER</v>
          </cell>
          <cell r="D3151" t="str">
            <v>ETC036</v>
          </cell>
        </row>
        <row r="3152">
          <cell r="A3152" t="str">
            <v>SELINT</v>
          </cell>
          <cell r="B3152" t="str">
            <v xml:space="preserve">                     TLTPAT             1027653</v>
          </cell>
          <cell r="C3152" t="str">
            <v>DER</v>
          </cell>
          <cell r="D3152" t="str">
            <v>ETC038</v>
          </cell>
        </row>
        <row r="3153">
          <cell r="A3153" t="str">
            <v>SELINT</v>
          </cell>
          <cell r="B3153" t="str">
            <v xml:space="preserve">                     TLTPAT             1027269                                    NN</v>
          </cell>
          <cell r="C3153" t="str">
            <v>DER</v>
          </cell>
          <cell r="D3153" t="str">
            <v>ETC039</v>
          </cell>
        </row>
        <row r="3154">
          <cell r="A3154" t="str">
            <v>SELINT</v>
          </cell>
          <cell r="B3154" t="str">
            <v xml:space="preserve">                     TLTPAT                                                         N</v>
          </cell>
          <cell r="C3154" t="str">
            <v>DER</v>
          </cell>
          <cell r="D3154" t="str">
            <v>ETC040</v>
          </cell>
        </row>
        <row r="3155">
          <cell r="A3155" t="str">
            <v>SELINT</v>
          </cell>
          <cell r="B3155" t="str">
            <v xml:space="preserve">                     ALAVCO             0049984                                    NN</v>
          </cell>
          <cell r="C3155" t="str">
            <v>DER</v>
          </cell>
          <cell r="D3155" t="str">
            <v>EVM01</v>
          </cell>
        </row>
        <row r="3156">
          <cell r="A3156" t="str">
            <v>SELINT</v>
          </cell>
          <cell r="B3156" t="str">
            <v xml:space="preserve">                     NTNTBU                                                        NN</v>
          </cell>
          <cell r="C3156" t="str">
            <v>DER</v>
          </cell>
          <cell r="D3156" t="str">
            <v>EVM02</v>
          </cell>
        </row>
        <row r="3157">
          <cell r="A3157" t="str">
            <v>SELINT</v>
          </cell>
          <cell r="B3157" t="str">
            <v xml:space="preserve">                     NTNTDT                                                        NN</v>
          </cell>
          <cell r="C3157" t="str">
            <v>DER</v>
          </cell>
          <cell r="D3157" t="str">
            <v>EYIOBIANG</v>
          </cell>
        </row>
        <row r="3158">
          <cell r="A3158" t="str">
            <v>SELINT</v>
          </cell>
          <cell r="B3158" t="str">
            <v xml:space="preserve">                     NTNTDT             1053756                                    NN</v>
          </cell>
          <cell r="C3158" t="str">
            <v>DER</v>
          </cell>
          <cell r="D3158" t="str">
            <v>FACT</v>
          </cell>
        </row>
        <row r="3159">
          <cell r="A3159" t="str">
            <v>SELINT</v>
          </cell>
          <cell r="B3159" t="str">
            <v xml:space="preserve">                     NTNTDT                                                        NN</v>
          </cell>
          <cell r="C3159" t="str">
            <v>DER</v>
          </cell>
          <cell r="D3159" t="str">
            <v>FOBAME</v>
          </cell>
        </row>
        <row r="3160">
          <cell r="A3160" t="str">
            <v>SELINT</v>
          </cell>
          <cell r="B3160" t="str">
            <v xml:space="preserve">                                        1044480</v>
          </cell>
          <cell r="C3160" t="str">
            <v>DER</v>
          </cell>
          <cell r="D3160" t="str">
            <v>FORM011</v>
          </cell>
        </row>
        <row r="3161">
          <cell r="A3161" t="str">
            <v>SELINT</v>
          </cell>
          <cell r="B3161" t="str">
            <v xml:space="preserve">                                        1047137                                    NN</v>
          </cell>
          <cell r="C3161" t="str">
            <v>DER</v>
          </cell>
          <cell r="D3161" t="str">
            <v>FORM012</v>
          </cell>
        </row>
        <row r="3162">
          <cell r="A3162" t="str">
            <v>SELINT</v>
          </cell>
          <cell r="B3162" t="str">
            <v xml:space="preserve">                     NTNTBU             1064285</v>
          </cell>
          <cell r="C3162" t="str">
            <v>DER</v>
          </cell>
          <cell r="D3162" t="str">
            <v>FPAUL</v>
          </cell>
        </row>
        <row r="3163">
          <cell r="A3163" t="str">
            <v>SELINT</v>
          </cell>
          <cell r="B3163" t="str">
            <v xml:space="preserve">                     NTNTBU             1048345                                    NN</v>
          </cell>
          <cell r="C3163" t="str">
            <v>DER</v>
          </cell>
          <cell r="D3163" t="str">
            <v>FRANCK</v>
          </cell>
        </row>
        <row r="3164">
          <cell r="A3164" t="str">
            <v>SELINT</v>
          </cell>
          <cell r="B3164" t="str">
            <v xml:space="preserve">                     NTNTDT                                                        OO</v>
          </cell>
          <cell r="C3164" t="str">
            <v>DER</v>
          </cell>
          <cell r="D3164" t="str">
            <v>FRANCK_IA1</v>
          </cell>
        </row>
        <row r="3165">
          <cell r="A3165" t="str">
            <v>SELINT</v>
          </cell>
          <cell r="B3165" t="str">
            <v xml:space="preserve">                     NTNTBU             1076575</v>
          </cell>
          <cell r="C3165" t="str">
            <v>DER</v>
          </cell>
          <cell r="D3165" t="str">
            <v>FRANCK_IMB</v>
          </cell>
        </row>
        <row r="3166">
          <cell r="A3166" t="str">
            <v>SELINT</v>
          </cell>
          <cell r="B3166" t="str">
            <v xml:space="preserve">                                        1041926                                    NN</v>
          </cell>
          <cell r="C3166" t="str">
            <v>DER</v>
          </cell>
          <cell r="D3166" t="str">
            <v>FRANCK1</v>
          </cell>
        </row>
        <row r="3167">
          <cell r="A3167" t="str">
            <v>SELINT</v>
          </cell>
          <cell r="B3167" t="str">
            <v xml:space="preserve">                     NTNTBU             1042779</v>
          </cell>
          <cell r="C3167" t="str">
            <v>DER</v>
          </cell>
          <cell r="D3167" t="str">
            <v>FRANCK2</v>
          </cell>
        </row>
        <row r="3168">
          <cell r="A3168" t="str">
            <v>SELINT</v>
          </cell>
          <cell r="B3168" t="str">
            <v xml:space="preserve">                     NTNTBU                                                        NN</v>
          </cell>
          <cell r="C3168" t="str">
            <v>DER</v>
          </cell>
          <cell r="D3168" t="str">
            <v>FRANCK3</v>
          </cell>
        </row>
        <row r="3169">
          <cell r="A3169" t="str">
            <v>SELINT</v>
          </cell>
          <cell r="B3169" t="str">
            <v xml:space="preserve">                     NTNTBU                                                        NN</v>
          </cell>
          <cell r="C3169" t="str">
            <v>DER</v>
          </cell>
          <cell r="D3169" t="str">
            <v>FRDGAB3</v>
          </cell>
        </row>
        <row r="3170">
          <cell r="A3170" t="str">
            <v>SELINT</v>
          </cell>
          <cell r="B3170" t="str">
            <v xml:space="preserve">                     NTNTDT             1051776</v>
          </cell>
          <cell r="C3170" t="str">
            <v>DER</v>
          </cell>
          <cell r="D3170" t="str">
            <v>FRDS1</v>
          </cell>
        </row>
        <row r="3171">
          <cell r="A3171" t="str">
            <v>SELINT</v>
          </cell>
          <cell r="B3171" t="str">
            <v xml:space="preserve">                                                                                   NN</v>
          </cell>
          <cell r="C3171" t="str">
            <v>DER</v>
          </cell>
          <cell r="D3171" t="str">
            <v>FRDS2</v>
          </cell>
        </row>
        <row r="3172">
          <cell r="A3172" t="str">
            <v>SELINT</v>
          </cell>
          <cell r="B3172" t="str">
            <v xml:space="preserve">                     NTNTDT             1067243</v>
          </cell>
          <cell r="C3172" t="str">
            <v>DER</v>
          </cell>
          <cell r="D3172" t="str">
            <v>GASPARD</v>
          </cell>
        </row>
        <row r="3173">
          <cell r="A3173" t="str">
            <v>SELINT</v>
          </cell>
          <cell r="B3173" t="str">
            <v xml:space="preserve">                     NTNTDT             1052992</v>
          </cell>
          <cell r="C3173" t="str">
            <v>DER</v>
          </cell>
          <cell r="D3173" t="str">
            <v>GMENVI</v>
          </cell>
        </row>
        <row r="3174">
          <cell r="A3174" t="str">
            <v>SELINT</v>
          </cell>
          <cell r="B3174" t="str">
            <v xml:space="preserve">                     NTNTAS                                                        NN</v>
          </cell>
          <cell r="C3174" t="str">
            <v>DER</v>
          </cell>
          <cell r="D3174" t="str">
            <v>HERMINE</v>
          </cell>
        </row>
        <row r="3175">
          <cell r="A3175" t="str">
            <v>SELINT</v>
          </cell>
          <cell r="B3175" t="str">
            <v xml:space="preserve">                     NTNTDT   0000547                                              NN</v>
          </cell>
          <cell r="C3175" t="str">
            <v>DER</v>
          </cell>
          <cell r="D3175" t="str">
            <v>HERMINEA1</v>
          </cell>
        </row>
        <row r="3176">
          <cell r="A3176" t="str">
            <v>SELINT</v>
          </cell>
          <cell r="B3176" t="str">
            <v xml:space="preserve">                     NTNTDT   0000552</v>
          </cell>
          <cell r="C3176" t="str">
            <v>DER</v>
          </cell>
          <cell r="D3176" t="str">
            <v>HERMINEB1</v>
          </cell>
        </row>
        <row r="3177">
          <cell r="A3177" t="str">
            <v>SELINT</v>
          </cell>
          <cell r="B3177" t="str">
            <v xml:space="preserve">                     NTNTDT             1073591</v>
          </cell>
          <cell r="C3177" t="str">
            <v>DER</v>
          </cell>
          <cell r="D3177" t="str">
            <v>IBINGA</v>
          </cell>
        </row>
        <row r="3178">
          <cell r="A3178" t="str">
            <v>SELINT</v>
          </cell>
          <cell r="B3178" t="str">
            <v xml:space="preserve">                     NTNTDT             1057761                                    NN</v>
          </cell>
          <cell r="C3178" t="str">
            <v>DER</v>
          </cell>
          <cell r="D3178" t="str">
            <v>IBINGAD</v>
          </cell>
        </row>
        <row r="3179">
          <cell r="A3179" t="str">
            <v>SELINT</v>
          </cell>
          <cell r="B3179" t="str">
            <v xml:space="preserve">                     NTNTIN                                                        NN</v>
          </cell>
          <cell r="C3179" t="str">
            <v>DER</v>
          </cell>
          <cell r="D3179" t="str">
            <v>IBINGA02</v>
          </cell>
        </row>
        <row r="3180">
          <cell r="A3180" t="str">
            <v>SELINT</v>
          </cell>
          <cell r="B3180" t="str">
            <v xml:space="preserve">                     NTNTAS   0001937                                              OO</v>
          </cell>
          <cell r="C3180" t="str">
            <v>DER</v>
          </cell>
          <cell r="D3180" t="str">
            <v>IBINGA1</v>
          </cell>
        </row>
        <row r="3181">
          <cell r="A3181" t="str">
            <v>SELINT</v>
          </cell>
          <cell r="B3181" t="str">
            <v xml:space="preserve">                     NTNTBU   0000040                                              NN</v>
          </cell>
          <cell r="C3181" t="str">
            <v>DER</v>
          </cell>
          <cell r="D3181" t="str">
            <v>IBINGA2</v>
          </cell>
        </row>
        <row r="3182">
          <cell r="A3182" t="str">
            <v>SELINT</v>
          </cell>
          <cell r="B3182" t="str">
            <v xml:space="preserve">                     NTNTBU   0000234</v>
          </cell>
          <cell r="C3182" t="str">
            <v>DER</v>
          </cell>
          <cell r="D3182" t="str">
            <v>IBM</v>
          </cell>
        </row>
        <row r="3183">
          <cell r="A3183" t="str">
            <v>SELINT</v>
          </cell>
          <cell r="B3183" t="str">
            <v xml:space="preserve">                                                                                   NN</v>
          </cell>
          <cell r="C3183" t="str">
            <v>DER</v>
          </cell>
          <cell r="D3183" t="str">
            <v>IDOUDOU</v>
          </cell>
        </row>
        <row r="3184">
          <cell r="A3184" t="str">
            <v>SELINT</v>
          </cell>
          <cell r="B3184" t="str">
            <v xml:space="preserve">                     NTNTBU             1061529                                   NN</v>
          </cell>
          <cell r="C3184" t="str">
            <v>DER</v>
          </cell>
          <cell r="D3184" t="str">
            <v>IFOUNGA</v>
          </cell>
        </row>
        <row r="3185">
          <cell r="A3185" t="str">
            <v>SELINT</v>
          </cell>
          <cell r="B3185" t="str">
            <v xml:space="preserve">                     NTNTBU             1065763                                    NN</v>
          </cell>
          <cell r="C3185" t="str">
            <v>DER</v>
          </cell>
          <cell r="D3185" t="str">
            <v>IFOUNGA1</v>
          </cell>
        </row>
        <row r="3186">
          <cell r="A3186" t="str">
            <v>SELINT</v>
          </cell>
          <cell r="B3186" t="str">
            <v xml:space="preserve">                     PGNTRA                                                        ON</v>
          </cell>
          <cell r="C3186" t="str">
            <v>DER</v>
          </cell>
          <cell r="D3186" t="str">
            <v>INFO</v>
          </cell>
        </row>
        <row r="3187">
          <cell r="A3187" t="str">
            <v>SELINT</v>
          </cell>
          <cell r="B3187" t="str">
            <v xml:space="preserve">                     PGNTRA                                                        ON</v>
          </cell>
          <cell r="C3187" t="str">
            <v>DER</v>
          </cell>
          <cell r="D3187" t="str">
            <v>INFO_PC04</v>
          </cell>
        </row>
        <row r="3188">
          <cell r="A3188" t="str">
            <v>SELINT</v>
          </cell>
          <cell r="B3188" t="str">
            <v xml:space="preserve">                                        1047858</v>
          </cell>
          <cell r="C3188" t="str">
            <v>DER</v>
          </cell>
          <cell r="D3188" t="str">
            <v>INFORMATIC</v>
          </cell>
        </row>
        <row r="3189">
          <cell r="A3189" t="str">
            <v>SELINT</v>
          </cell>
          <cell r="B3189" t="str">
            <v xml:space="preserve">                                        1042995                                    NN</v>
          </cell>
          <cell r="C3189" t="str">
            <v>DER</v>
          </cell>
          <cell r="D3189" t="str">
            <v>INFORMATIQ</v>
          </cell>
        </row>
        <row r="3190">
          <cell r="A3190" t="str">
            <v>SELINT</v>
          </cell>
          <cell r="B3190" t="str">
            <v xml:space="preserve">                     PGNTBU             1052898</v>
          </cell>
          <cell r="C3190" t="str">
            <v>DER</v>
          </cell>
          <cell r="D3190" t="str">
            <v>INFORMATI1</v>
          </cell>
        </row>
        <row r="3191">
          <cell r="A3191" t="str">
            <v>SELINT</v>
          </cell>
          <cell r="B3191" t="str">
            <v xml:space="preserve">                           XOT</v>
          </cell>
          <cell r="C3191" t="str">
            <v>DER</v>
          </cell>
          <cell r="D3191" t="str">
            <v>INFOS2</v>
          </cell>
        </row>
        <row r="3192">
          <cell r="A3192" t="str">
            <v>SELINT</v>
          </cell>
          <cell r="B3192" t="str">
            <v xml:space="preserve">                           XOT</v>
          </cell>
          <cell r="C3192" t="str">
            <v>DER</v>
          </cell>
          <cell r="D3192" t="str">
            <v>INFOS3</v>
          </cell>
        </row>
        <row r="3193">
          <cell r="A3193" t="str">
            <v>SELINT</v>
          </cell>
          <cell r="B3193" t="str">
            <v xml:space="preserve">                     NTNTRA                                                        ON</v>
          </cell>
          <cell r="C3193" t="str">
            <v>DER</v>
          </cell>
          <cell r="D3193" t="str">
            <v>INFO01</v>
          </cell>
        </row>
        <row r="3194">
          <cell r="A3194" t="str">
            <v>SELINT</v>
          </cell>
          <cell r="B3194" t="str">
            <v xml:space="preserve">                     NTNTRA                                                        NN</v>
          </cell>
          <cell r="C3194" t="str">
            <v>DER</v>
          </cell>
          <cell r="D3194" t="str">
            <v>INFO02</v>
          </cell>
        </row>
        <row r="3195">
          <cell r="A3195" t="str">
            <v>SELINT</v>
          </cell>
          <cell r="B3195" t="str">
            <v xml:space="preserve">                     NTNTRA                                                        ON</v>
          </cell>
          <cell r="C3195" t="str">
            <v>DER</v>
          </cell>
          <cell r="D3195" t="str">
            <v>INFO2</v>
          </cell>
        </row>
        <row r="3196">
          <cell r="A3196" t="str">
            <v>SELINT</v>
          </cell>
          <cell r="B3196" t="str">
            <v xml:space="preserve">                     NTNTBU                                                        NN</v>
          </cell>
          <cell r="C3196" t="str">
            <v>DER</v>
          </cell>
          <cell r="D3196" t="str">
            <v>INVITE</v>
          </cell>
        </row>
        <row r="3197">
          <cell r="A3197" t="str">
            <v>SELINT</v>
          </cell>
          <cell r="B3197" t="str">
            <v xml:space="preserve">                     NTNTBU             1076623</v>
          </cell>
          <cell r="C3197" t="str">
            <v>DER</v>
          </cell>
          <cell r="D3197" t="str">
            <v>JM£MBOUAC1</v>
          </cell>
        </row>
        <row r="3198">
          <cell r="A3198" t="str">
            <v>SELINT</v>
          </cell>
          <cell r="B3198" t="str">
            <v xml:space="preserve">                     NTNTDT             1075446</v>
          </cell>
          <cell r="C3198" t="str">
            <v>DER</v>
          </cell>
          <cell r="D3198" t="str">
            <v>JM£MBOUAKA</v>
          </cell>
        </row>
        <row r="3199">
          <cell r="A3199" t="str">
            <v>SELINT</v>
          </cell>
          <cell r="B3199" t="str">
            <v xml:space="preserve">                     NTNTBU   0000688</v>
          </cell>
          <cell r="C3199" t="str">
            <v>DER</v>
          </cell>
          <cell r="D3199" t="str">
            <v>JMEYE</v>
          </cell>
        </row>
        <row r="3200">
          <cell r="A3200" t="str">
            <v>SELINT</v>
          </cell>
          <cell r="B3200" t="str">
            <v xml:space="preserve">                                            423                                    NO</v>
          </cell>
          <cell r="C3200" t="str">
            <v>DER</v>
          </cell>
          <cell r="D3200" t="str">
            <v>JMSS1</v>
          </cell>
        </row>
        <row r="3201">
          <cell r="A3201" t="str">
            <v>SELINT</v>
          </cell>
          <cell r="B3201" t="str">
            <v xml:space="preserve">                     AAEHSV                           =200496</v>
          </cell>
          <cell r="C3201" t="str">
            <v>DER</v>
          </cell>
          <cell r="D3201" t="str">
            <v>JMSS2</v>
          </cell>
        </row>
        <row r="3202">
          <cell r="A3202" t="str">
            <v>SELINT</v>
          </cell>
          <cell r="B3202" t="str">
            <v xml:space="preserve">                     AAEHSV                                                         N</v>
          </cell>
          <cell r="C3202" t="str">
            <v>DER</v>
          </cell>
          <cell r="D3202" t="str">
            <v>JMSS3</v>
          </cell>
        </row>
        <row r="3203">
          <cell r="A3203" t="str">
            <v>SELINT</v>
          </cell>
          <cell r="B3203" t="str">
            <v xml:space="preserve">                                                                                   ON</v>
          </cell>
          <cell r="C3203" t="str">
            <v>DER</v>
          </cell>
          <cell r="D3203" t="str">
            <v>JMSS4</v>
          </cell>
        </row>
        <row r="3204">
          <cell r="A3204" t="str">
            <v>SELINT</v>
          </cell>
          <cell r="B3204" t="str">
            <v xml:space="preserve">                     NTNTBU                                                        NN</v>
          </cell>
          <cell r="C3204" t="str">
            <v>DER</v>
          </cell>
          <cell r="D3204" t="str">
            <v>JONAS</v>
          </cell>
        </row>
        <row r="3205">
          <cell r="A3205" t="str">
            <v>SELINT</v>
          </cell>
          <cell r="B3205" t="str">
            <v xml:space="preserve">                     NTNTIN             1070584</v>
          </cell>
          <cell r="C3205" t="str">
            <v>DER</v>
          </cell>
          <cell r="D3205" t="str">
            <v>JRMEDENG</v>
          </cell>
        </row>
        <row r="3206">
          <cell r="A3206" t="str">
            <v>SELINT</v>
          </cell>
          <cell r="B3206" t="str">
            <v xml:space="preserve">                     NTNTDT             1067504</v>
          </cell>
          <cell r="C3206" t="str">
            <v>DER</v>
          </cell>
          <cell r="D3206" t="str">
            <v>JRMEDENG01</v>
          </cell>
        </row>
        <row r="3207">
          <cell r="A3207" t="str">
            <v>SELINT</v>
          </cell>
          <cell r="B3207" t="str">
            <v xml:space="preserve">                     NTNTBU                                                        NN</v>
          </cell>
          <cell r="C3207" t="str">
            <v>DER</v>
          </cell>
          <cell r="D3207" t="str">
            <v>JRMEDENG02</v>
          </cell>
        </row>
        <row r="3208">
          <cell r="A3208" t="str">
            <v>SELINT</v>
          </cell>
          <cell r="B3208" t="str">
            <v xml:space="preserve">                     NTNTDT             1056525                                    NN</v>
          </cell>
          <cell r="C3208" t="str">
            <v>DER</v>
          </cell>
          <cell r="D3208" t="str">
            <v>JRMEDENG03</v>
          </cell>
        </row>
        <row r="3209">
          <cell r="A3209" t="str">
            <v>SELINT</v>
          </cell>
          <cell r="B3209" t="str">
            <v xml:space="preserve">                                        1041884</v>
          </cell>
          <cell r="C3209" t="str">
            <v>DER</v>
          </cell>
          <cell r="D3209" t="str">
            <v>JRMEDENG04</v>
          </cell>
        </row>
        <row r="3210">
          <cell r="A3210" t="str">
            <v>SELINT</v>
          </cell>
          <cell r="B3210" t="str">
            <v xml:space="preserve">                     PGNTRA                                                        ON</v>
          </cell>
          <cell r="C3210" t="str">
            <v>DER</v>
          </cell>
          <cell r="D3210" t="str">
            <v>JRMEDENG05</v>
          </cell>
        </row>
        <row r="3211">
          <cell r="A3211" t="str">
            <v>SELINT</v>
          </cell>
          <cell r="B3211" t="str">
            <v xml:space="preserve">                                        1041884                                    NN</v>
          </cell>
          <cell r="C3211" t="str">
            <v>DER</v>
          </cell>
          <cell r="D3211" t="str">
            <v>JRMEDENG07</v>
          </cell>
        </row>
        <row r="3212">
          <cell r="A3212" t="str">
            <v>SELINT</v>
          </cell>
          <cell r="B3212" t="str">
            <v xml:space="preserve">                     NTNTDT             1065231                                    NN</v>
          </cell>
          <cell r="C3212" t="str">
            <v>DER</v>
          </cell>
          <cell r="D3212" t="str">
            <v>JRMEDENG09</v>
          </cell>
        </row>
        <row r="3213">
          <cell r="A3213" t="str">
            <v>SELINT</v>
          </cell>
          <cell r="B3213" t="str">
            <v xml:space="preserve">                     NTNTRA                                                        ON</v>
          </cell>
          <cell r="C3213" t="str">
            <v>DER</v>
          </cell>
          <cell r="D3213" t="str">
            <v>JRMEDENG2</v>
          </cell>
        </row>
        <row r="3214">
          <cell r="A3214" t="str">
            <v>SELINT</v>
          </cell>
          <cell r="B3214" t="str">
            <v xml:space="preserve">                     NTNTBU             1040693                                    NN</v>
          </cell>
          <cell r="C3214" t="str">
            <v>DER</v>
          </cell>
          <cell r="D3214" t="str">
            <v>JRMEDENG3</v>
          </cell>
        </row>
        <row r="3215">
          <cell r="A3215" t="str">
            <v>SELINT</v>
          </cell>
          <cell r="B3215" t="str">
            <v xml:space="preserve">                     NTNTDT                           =050503                      NN</v>
          </cell>
          <cell r="C3215" t="str">
            <v>DER</v>
          </cell>
          <cell r="D3215" t="str">
            <v>KARINE</v>
          </cell>
        </row>
        <row r="3216">
          <cell r="A3216" t="str">
            <v>SELINT</v>
          </cell>
          <cell r="B3216" t="str">
            <v xml:space="preserve">                     PGNTBU             1075196</v>
          </cell>
          <cell r="C3216" t="str">
            <v>DER</v>
          </cell>
          <cell r="D3216" t="str">
            <v>KEBILA</v>
          </cell>
        </row>
        <row r="3217">
          <cell r="A3217" t="str">
            <v>SELINT</v>
          </cell>
          <cell r="B3217" t="str">
            <v xml:space="preserve">                     PGNTIN             1077009                                    O</v>
          </cell>
          <cell r="C3217" t="str">
            <v>DER</v>
          </cell>
          <cell r="D3217" t="str">
            <v>KEBILAA</v>
          </cell>
        </row>
        <row r="3218">
          <cell r="A3218" t="str">
            <v>SELINT</v>
          </cell>
          <cell r="B3218" t="str">
            <v xml:space="preserve">                     NTNTDT             1072130</v>
          </cell>
          <cell r="C3218" t="str">
            <v>DER</v>
          </cell>
          <cell r="D3218" t="str">
            <v>KEBILAA1</v>
          </cell>
        </row>
        <row r="3219">
          <cell r="A3219" t="str">
            <v>SELINT</v>
          </cell>
          <cell r="B3219" t="str">
            <v xml:space="preserve">                                        1078583</v>
          </cell>
          <cell r="C3219" t="str">
            <v>DER</v>
          </cell>
          <cell r="D3219" t="str">
            <v>KEITA</v>
          </cell>
        </row>
        <row r="3220">
          <cell r="A3220" t="str">
            <v>SELINT</v>
          </cell>
          <cell r="B3220" t="str">
            <v xml:space="preserve">                     PGNTDT   0008188                                              OO</v>
          </cell>
          <cell r="C3220" t="str">
            <v>DER</v>
          </cell>
          <cell r="D3220" t="str">
            <v>KOUMBA</v>
          </cell>
        </row>
        <row r="3221">
          <cell r="A3221" t="str">
            <v>SELINT</v>
          </cell>
          <cell r="B3221" t="str">
            <v xml:space="preserve">                     NTNTDT             1054478</v>
          </cell>
          <cell r="C3221" t="str">
            <v>DER</v>
          </cell>
          <cell r="D3221" t="str">
            <v>LAFARGUE</v>
          </cell>
        </row>
        <row r="3222">
          <cell r="A3222" t="str">
            <v>SELINT</v>
          </cell>
          <cell r="B3222" t="str">
            <v xml:space="preserve">                     NTNTDT   0024450                                              OO</v>
          </cell>
          <cell r="C3222" t="str">
            <v>DER</v>
          </cell>
          <cell r="D3222" t="str">
            <v>LAFARGUE1</v>
          </cell>
        </row>
        <row r="3223">
          <cell r="A3223" t="str">
            <v>SELINT</v>
          </cell>
          <cell r="B3223" t="str">
            <v xml:space="preserve">                     NTNTDT   0024450                                              NN</v>
          </cell>
          <cell r="C3223" t="str">
            <v>DER</v>
          </cell>
          <cell r="D3223" t="str">
            <v>LAFARGUE2</v>
          </cell>
        </row>
        <row r="3224">
          <cell r="A3224" t="str">
            <v>SELINT</v>
          </cell>
          <cell r="B3224" t="str">
            <v xml:space="preserve">                     NTNTDT                                                        NN</v>
          </cell>
          <cell r="C3224" t="str">
            <v>DER</v>
          </cell>
          <cell r="D3224" t="str">
            <v>LENOVO£243</v>
          </cell>
        </row>
        <row r="3225">
          <cell r="A3225" t="str">
            <v>SELINT</v>
          </cell>
          <cell r="B3225" t="str">
            <v xml:space="preserve">                     NTNTDT             1077409</v>
          </cell>
          <cell r="C3225" t="str">
            <v>DER</v>
          </cell>
          <cell r="D3225" t="str">
            <v>LENOVO£979</v>
          </cell>
        </row>
        <row r="3226">
          <cell r="A3226" t="str">
            <v>SELINT</v>
          </cell>
          <cell r="B3226" t="str">
            <v xml:space="preserve">                     NTNTAS             1052399                                    NN</v>
          </cell>
          <cell r="C3226" t="str">
            <v>DER</v>
          </cell>
          <cell r="D3226" t="str">
            <v>LJNGOMBI</v>
          </cell>
        </row>
        <row r="3227">
          <cell r="A3227" t="str">
            <v>SELINT</v>
          </cell>
          <cell r="B3227" t="str">
            <v xml:space="preserve">                     NTNTAS             1057025                                    NN</v>
          </cell>
          <cell r="C3227" t="str">
            <v>DER</v>
          </cell>
          <cell r="D3227" t="str">
            <v>LJNGOMBI2</v>
          </cell>
        </row>
        <row r="3228">
          <cell r="A3228" t="str">
            <v>SELINT</v>
          </cell>
          <cell r="B3228" t="str">
            <v xml:space="preserve">                     TEPRAT             1037141</v>
          </cell>
          <cell r="C3228" t="str">
            <v>DER</v>
          </cell>
          <cell r="D3228" t="str">
            <v>LOPEZ</v>
          </cell>
        </row>
        <row r="3229">
          <cell r="A3229" t="str">
            <v>SELINT</v>
          </cell>
          <cell r="B3229" t="str">
            <v xml:space="preserve">                                        1043338</v>
          </cell>
          <cell r="C3229" t="str">
            <v>DER</v>
          </cell>
          <cell r="D3229" t="str">
            <v>MADEORE</v>
          </cell>
        </row>
        <row r="3230">
          <cell r="A3230" t="str">
            <v>SELINT</v>
          </cell>
          <cell r="B3230" t="str">
            <v xml:space="preserve">                              0024455</v>
          </cell>
          <cell r="C3230" t="str">
            <v>DER</v>
          </cell>
          <cell r="D3230" t="str">
            <v>MADEOREB</v>
          </cell>
        </row>
        <row r="3231">
          <cell r="A3231" t="str">
            <v>SELINT</v>
          </cell>
          <cell r="B3231" t="str">
            <v xml:space="preserve">                                        1041426</v>
          </cell>
          <cell r="C3231" t="str">
            <v>DER</v>
          </cell>
          <cell r="D3231" t="str">
            <v>MADEOREC</v>
          </cell>
        </row>
        <row r="3232">
          <cell r="A3232" t="str">
            <v>SELINT</v>
          </cell>
          <cell r="B3232" t="str">
            <v xml:space="preserve">                                        1040732</v>
          </cell>
          <cell r="C3232" t="str">
            <v>DER</v>
          </cell>
          <cell r="D3232" t="str">
            <v>MADEORED</v>
          </cell>
        </row>
        <row r="3233">
          <cell r="A3233" t="str">
            <v>SELINT</v>
          </cell>
          <cell r="B3233" t="str">
            <v xml:space="preserve">                     NTNTIN</v>
          </cell>
          <cell r="C3233" t="str">
            <v>DER</v>
          </cell>
          <cell r="D3233" t="str">
            <v>MADEOREE</v>
          </cell>
        </row>
        <row r="3234">
          <cell r="A3234" t="str">
            <v>SELINT</v>
          </cell>
          <cell r="B3234" t="str">
            <v xml:space="preserve">                     NTNTAS</v>
          </cell>
          <cell r="C3234" t="str">
            <v>DER</v>
          </cell>
          <cell r="D3234" t="str">
            <v>MAFFRE</v>
          </cell>
        </row>
        <row r="3235">
          <cell r="A3235" t="str">
            <v>SELINT</v>
          </cell>
          <cell r="B3235" t="str">
            <v xml:space="preserve">                     NTNTCP                                                        NN</v>
          </cell>
          <cell r="C3235" t="str">
            <v>DER</v>
          </cell>
          <cell r="D3235" t="str">
            <v>MAFFRE1</v>
          </cell>
        </row>
        <row r="3236">
          <cell r="A3236" t="str">
            <v>SELINT</v>
          </cell>
          <cell r="B3236" t="str">
            <v xml:space="preserve">                                        1041930</v>
          </cell>
          <cell r="C3236" t="str">
            <v>DER</v>
          </cell>
          <cell r="D3236" t="str">
            <v>MAGASIN</v>
          </cell>
        </row>
        <row r="3237">
          <cell r="A3237" t="str">
            <v>SELINT</v>
          </cell>
          <cell r="B3237" t="str">
            <v xml:space="preserve">                     NTNTBU             1074650</v>
          </cell>
          <cell r="C3237" t="str">
            <v>DER</v>
          </cell>
          <cell r="D3237" t="str">
            <v>MAGA1</v>
          </cell>
        </row>
        <row r="3238">
          <cell r="A3238" t="str">
            <v>SELINT</v>
          </cell>
          <cell r="B3238" t="str">
            <v xml:space="preserve">                     NTNTAS             1076032</v>
          </cell>
          <cell r="C3238" t="str">
            <v>DER</v>
          </cell>
          <cell r="D3238" t="str">
            <v>MAGB1</v>
          </cell>
        </row>
        <row r="3239">
          <cell r="A3239" t="str">
            <v>SELINT</v>
          </cell>
          <cell r="B3239" t="str">
            <v xml:space="preserve">                     NTNTAS                                                        NN</v>
          </cell>
          <cell r="C3239" t="str">
            <v>DER</v>
          </cell>
          <cell r="D3239" t="str">
            <v>MAG1A1</v>
          </cell>
        </row>
        <row r="3240">
          <cell r="A3240" t="str">
            <v>SELINT</v>
          </cell>
          <cell r="B3240" t="str">
            <v xml:space="preserve">                     NTNTBU                                                        NN</v>
          </cell>
          <cell r="C3240" t="str">
            <v>DER</v>
          </cell>
          <cell r="D3240" t="str">
            <v>MANGA</v>
          </cell>
        </row>
        <row r="3241">
          <cell r="A3241" t="str">
            <v>SELINT</v>
          </cell>
          <cell r="B3241" t="str">
            <v xml:space="preserve">                     CMPRAT             1038831                                     O</v>
          </cell>
          <cell r="C3241" t="str">
            <v>DER</v>
          </cell>
          <cell r="D3241" t="str">
            <v>MANNERIE</v>
          </cell>
        </row>
        <row r="3242">
          <cell r="A3242" t="str">
            <v>SELINT</v>
          </cell>
          <cell r="B3242" t="str">
            <v xml:space="preserve">                     SOPRAT             1032563                                    OO</v>
          </cell>
          <cell r="C3242" t="str">
            <v>DER</v>
          </cell>
          <cell r="D3242" t="str">
            <v>MANNERIE2</v>
          </cell>
        </row>
        <row r="3243">
          <cell r="A3243" t="str">
            <v>SELINT</v>
          </cell>
          <cell r="B3243" t="str">
            <v xml:space="preserve">                                                                                   ON</v>
          </cell>
          <cell r="C3243" t="str">
            <v>DER</v>
          </cell>
          <cell r="D3243" t="str">
            <v>MAV</v>
          </cell>
        </row>
        <row r="3244">
          <cell r="A3244" t="str">
            <v>SELINT</v>
          </cell>
          <cell r="B3244" t="str">
            <v xml:space="preserve">                     TLTPAT                                                        NN</v>
          </cell>
          <cell r="C3244" t="str">
            <v>DER</v>
          </cell>
          <cell r="D3244" t="str">
            <v>MAVOUNGOU</v>
          </cell>
        </row>
        <row r="3245">
          <cell r="A3245" t="str">
            <v>SELINT</v>
          </cell>
          <cell r="B3245" t="str">
            <v xml:space="preserve">                     NTNTDT             1077008                                    NN</v>
          </cell>
          <cell r="C3245" t="str">
            <v>DER</v>
          </cell>
          <cell r="D3245" t="str">
            <v>MBELE</v>
          </cell>
        </row>
        <row r="3246">
          <cell r="A3246" t="str">
            <v>SELINT</v>
          </cell>
          <cell r="B3246" t="str">
            <v xml:space="preserve">                     NTNTDT             1076478</v>
          </cell>
          <cell r="C3246" t="str">
            <v>DER</v>
          </cell>
          <cell r="D3246" t="str">
            <v>MBELEA1</v>
          </cell>
        </row>
        <row r="3247">
          <cell r="A3247" t="str">
            <v>SELINT</v>
          </cell>
          <cell r="B3247" t="str">
            <v xml:space="preserve">                     PGNTBU             1075382</v>
          </cell>
          <cell r="C3247" t="str">
            <v>DER</v>
          </cell>
          <cell r="D3247" t="str">
            <v>MBELE01</v>
          </cell>
        </row>
        <row r="3248">
          <cell r="A3248" t="str">
            <v>SELINT</v>
          </cell>
          <cell r="B3248" t="str">
            <v xml:space="preserve">                     NTNTDT             1061429</v>
          </cell>
          <cell r="C3248" t="str">
            <v>DER</v>
          </cell>
          <cell r="D3248" t="str">
            <v>MBELE1</v>
          </cell>
        </row>
        <row r="3249">
          <cell r="A3249" t="str">
            <v>SELINT</v>
          </cell>
          <cell r="B3249" t="str">
            <v xml:space="preserve">                     NTNTCP             1075468</v>
          </cell>
          <cell r="C3249" t="str">
            <v>DER</v>
          </cell>
          <cell r="D3249" t="str">
            <v>MBELE102</v>
          </cell>
        </row>
        <row r="3250">
          <cell r="A3250" t="str">
            <v>SELINT</v>
          </cell>
          <cell r="B3250" t="str">
            <v xml:space="preserve">                     TEPRAT             1033691                                    NN</v>
          </cell>
          <cell r="C3250" t="str">
            <v>DER</v>
          </cell>
          <cell r="D3250" t="str">
            <v>MBINA</v>
          </cell>
        </row>
        <row r="3251">
          <cell r="A3251" t="str">
            <v>SELINT</v>
          </cell>
          <cell r="B3251" t="str">
            <v xml:space="preserve">                     NTNTBU             1077573                                    NN</v>
          </cell>
          <cell r="C3251" t="str">
            <v>DER</v>
          </cell>
          <cell r="D3251" t="str">
            <v>MBONGO</v>
          </cell>
        </row>
        <row r="3252">
          <cell r="A3252" t="str">
            <v>SELINT</v>
          </cell>
          <cell r="B3252" t="str">
            <v xml:space="preserve">                     NTNTIN             1072012                                    OO</v>
          </cell>
          <cell r="C3252" t="str">
            <v>DER</v>
          </cell>
          <cell r="D3252" t="str">
            <v>MBONGO02</v>
          </cell>
        </row>
        <row r="3253">
          <cell r="A3253" t="str">
            <v>SELINT</v>
          </cell>
          <cell r="B3253" t="str">
            <v xml:space="preserve">                     NTNTBU             1073054                                    OO</v>
          </cell>
          <cell r="C3253" t="str">
            <v>DER</v>
          </cell>
          <cell r="D3253" t="str">
            <v>MBONGO1</v>
          </cell>
        </row>
        <row r="3254">
          <cell r="A3254" t="str">
            <v>SELINT</v>
          </cell>
          <cell r="B3254" t="str">
            <v xml:space="preserve">                     NTNTRA             1041426</v>
          </cell>
          <cell r="C3254" t="str">
            <v>DER</v>
          </cell>
          <cell r="D3254" t="str">
            <v>MBONGO2</v>
          </cell>
        </row>
        <row r="3255">
          <cell r="A3255" t="str">
            <v>SELINT</v>
          </cell>
          <cell r="B3255" t="str">
            <v xml:space="preserve">                     NTNTIN   0001937                                              NN</v>
          </cell>
          <cell r="C3255" t="str">
            <v>DER</v>
          </cell>
          <cell r="D3255" t="str">
            <v>MBOUAKA</v>
          </cell>
        </row>
        <row r="3256">
          <cell r="A3256" t="str">
            <v>SELINT</v>
          </cell>
          <cell r="B3256" t="str">
            <v xml:space="preserve">                     NTNTDT             1078444                                    NN</v>
          </cell>
          <cell r="C3256" t="str">
            <v>DER</v>
          </cell>
          <cell r="D3256" t="str">
            <v>MBOUAKAB1</v>
          </cell>
        </row>
        <row r="3257">
          <cell r="A3257" t="str">
            <v>SELINT</v>
          </cell>
          <cell r="B3257" t="str">
            <v xml:space="preserve">                     NTNTIN   0000732                                              NN</v>
          </cell>
          <cell r="C3257" t="str">
            <v>DER</v>
          </cell>
          <cell r="D3257" t="str">
            <v>MBOUAKAC1</v>
          </cell>
        </row>
        <row r="3258">
          <cell r="A3258" t="str">
            <v>SELINT</v>
          </cell>
          <cell r="B3258" t="str">
            <v xml:space="preserve">                     TLTPAT             1029299                                    NN</v>
          </cell>
          <cell r="C3258" t="str">
            <v>DER</v>
          </cell>
          <cell r="D3258" t="str">
            <v>MBOUMBA</v>
          </cell>
        </row>
        <row r="3259">
          <cell r="A3259" t="str">
            <v>SELINT</v>
          </cell>
          <cell r="B3259" t="str">
            <v xml:space="preserve">                     CMPRAT                                                        NN</v>
          </cell>
          <cell r="C3259" t="str">
            <v>DER</v>
          </cell>
          <cell r="D3259" t="str">
            <v>MEDENG</v>
          </cell>
        </row>
        <row r="3260">
          <cell r="A3260" t="str">
            <v>SELINT</v>
          </cell>
          <cell r="B3260" t="str">
            <v xml:space="preserve">                                        1040391                                    NN</v>
          </cell>
          <cell r="C3260" t="str">
            <v>DER</v>
          </cell>
          <cell r="D3260" t="str">
            <v>MEDENG0</v>
          </cell>
        </row>
        <row r="3261">
          <cell r="A3261" t="str">
            <v>SELINT</v>
          </cell>
          <cell r="B3261" t="str">
            <v xml:space="preserve">                     NTNTDT             1051795</v>
          </cell>
          <cell r="C3261" t="str">
            <v>DER</v>
          </cell>
          <cell r="D3261" t="str">
            <v>MEDENG01</v>
          </cell>
        </row>
        <row r="3262">
          <cell r="A3262" t="str">
            <v>SELINT</v>
          </cell>
          <cell r="B3262" t="str">
            <v xml:space="preserve">                     PGNTRA                                                        ON</v>
          </cell>
          <cell r="C3262" t="str">
            <v>DER</v>
          </cell>
          <cell r="D3262" t="str">
            <v>MEDENG02</v>
          </cell>
        </row>
        <row r="3263">
          <cell r="A3263" t="str">
            <v>SELINT</v>
          </cell>
          <cell r="B3263" t="str">
            <v xml:space="preserve">                                        1041900</v>
          </cell>
          <cell r="C3263" t="str">
            <v>DER</v>
          </cell>
          <cell r="D3263" t="str">
            <v>MEDENG03</v>
          </cell>
        </row>
        <row r="3264">
          <cell r="A3264" t="str">
            <v>SELINT</v>
          </cell>
          <cell r="B3264" t="str">
            <v xml:space="preserve">                     NTNTRA                                                        ON</v>
          </cell>
          <cell r="C3264" t="str">
            <v>DER</v>
          </cell>
          <cell r="D3264" t="str">
            <v>MEDENG07</v>
          </cell>
        </row>
        <row r="3265">
          <cell r="A3265" t="str">
            <v>SELINT</v>
          </cell>
          <cell r="B3265" t="str">
            <v xml:space="preserve">                     NTNTRAXOT                                                     NN</v>
          </cell>
          <cell r="C3265" t="str">
            <v>DER</v>
          </cell>
          <cell r="D3265" t="str">
            <v>MEDENG1</v>
          </cell>
        </row>
        <row r="3266">
          <cell r="A3266" t="str">
            <v>SELINT</v>
          </cell>
          <cell r="B3266" t="str">
            <v xml:space="preserve">                     NTNTRA                                                        ON</v>
          </cell>
          <cell r="C3266" t="str">
            <v>DER</v>
          </cell>
          <cell r="D3266" t="str">
            <v>MEDENG2</v>
          </cell>
        </row>
        <row r="3267">
          <cell r="A3267" t="str">
            <v>SELINT</v>
          </cell>
          <cell r="B3267" t="str">
            <v xml:space="preserve">                     TEPRAT             1038739</v>
          </cell>
          <cell r="C3267" t="str">
            <v>DER</v>
          </cell>
          <cell r="D3267" t="str">
            <v>MESSI</v>
          </cell>
        </row>
        <row r="3268">
          <cell r="A3268" t="str">
            <v>SELINT</v>
          </cell>
          <cell r="B3268" t="str">
            <v xml:space="preserve">                     TEPRAT             1036912</v>
          </cell>
          <cell r="C3268" t="str">
            <v>DER</v>
          </cell>
          <cell r="D3268" t="str">
            <v>MESSI1</v>
          </cell>
        </row>
        <row r="3269">
          <cell r="A3269" t="str">
            <v>SELINT</v>
          </cell>
          <cell r="B3269" t="str">
            <v xml:space="preserve">                                                      =081203</v>
          </cell>
          <cell r="C3269" t="str">
            <v>DER</v>
          </cell>
          <cell r="D3269" t="str">
            <v>MEYE</v>
          </cell>
        </row>
        <row r="3270">
          <cell r="A3270" t="str">
            <v>SELINT</v>
          </cell>
          <cell r="B3270" t="str">
            <v xml:space="preserve">                     NTNTAS                                                        NN</v>
          </cell>
          <cell r="C3270" t="str">
            <v>DER</v>
          </cell>
          <cell r="D3270" t="str">
            <v>MICHEL01</v>
          </cell>
        </row>
        <row r="3271">
          <cell r="A3271" t="str">
            <v>SELINT</v>
          </cell>
          <cell r="B3271" t="str">
            <v xml:space="preserve">                                        1039095                                    NN</v>
          </cell>
          <cell r="C3271" t="str">
            <v>DER</v>
          </cell>
          <cell r="D3271" t="str">
            <v>MORAIS</v>
          </cell>
        </row>
        <row r="3272">
          <cell r="A3272" t="str">
            <v>SELINT</v>
          </cell>
          <cell r="B3272" t="str">
            <v xml:space="preserve">                     PGNTRA                                                        NN</v>
          </cell>
          <cell r="C3272" t="str">
            <v>DER</v>
          </cell>
          <cell r="D3272" t="str">
            <v>MOUISSOU</v>
          </cell>
        </row>
        <row r="3273">
          <cell r="A3273" t="str">
            <v>SELINT</v>
          </cell>
          <cell r="B3273" t="str">
            <v xml:space="preserve">                     NTNTBU             1071826</v>
          </cell>
          <cell r="C3273" t="str">
            <v>DER</v>
          </cell>
          <cell r="D3273" t="str">
            <v>MOUSSAVO</v>
          </cell>
        </row>
        <row r="3274">
          <cell r="A3274" t="str">
            <v>SELINT</v>
          </cell>
          <cell r="B3274" t="str">
            <v xml:space="preserve">                     NTNTAS                                                        NN</v>
          </cell>
          <cell r="C3274" t="str">
            <v>DER</v>
          </cell>
          <cell r="D3274" t="str">
            <v>MOUSSAVOU</v>
          </cell>
        </row>
        <row r="3275">
          <cell r="A3275" t="str">
            <v>SELINT</v>
          </cell>
          <cell r="B3275" t="str">
            <v xml:space="preserve">                     TLTPAT             1029547                                    NN</v>
          </cell>
          <cell r="C3275" t="str">
            <v>DER</v>
          </cell>
          <cell r="D3275" t="str">
            <v>MPRDOUKAGA</v>
          </cell>
        </row>
        <row r="3276">
          <cell r="A3276" t="str">
            <v>SELINT</v>
          </cell>
          <cell r="B3276" t="str">
            <v xml:space="preserve">                     NTNTPW                                                        NN</v>
          </cell>
          <cell r="C3276" t="str">
            <v>DER</v>
          </cell>
          <cell r="D3276" t="str">
            <v>NADINE</v>
          </cell>
        </row>
        <row r="3277">
          <cell r="A3277" t="str">
            <v>SELINT</v>
          </cell>
          <cell r="B3277" t="str">
            <v xml:space="preserve">                     TEPRAT             1038557                                    NN</v>
          </cell>
          <cell r="C3277" t="str">
            <v>DER</v>
          </cell>
          <cell r="D3277" t="str">
            <v>NDINGA</v>
          </cell>
        </row>
        <row r="3278">
          <cell r="A3278" t="str">
            <v>SELINT</v>
          </cell>
          <cell r="B3278" t="str">
            <v xml:space="preserve">                     PGNTDT             1079547</v>
          </cell>
          <cell r="C3278" t="str">
            <v>DER</v>
          </cell>
          <cell r="D3278" t="str">
            <v>NDONG</v>
          </cell>
        </row>
        <row r="3279">
          <cell r="A3279" t="str">
            <v>SELINT</v>
          </cell>
          <cell r="B3279" t="str">
            <v xml:space="preserve">                     NTNTDT             1075615</v>
          </cell>
          <cell r="C3279" t="str">
            <v>DER</v>
          </cell>
          <cell r="D3279" t="str">
            <v>NDONGA1</v>
          </cell>
        </row>
        <row r="3280">
          <cell r="A3280" t="str">
            <v>SELINT</v>
          </cell>
          <cell r="B3280" t="str">
            <v xml:space="preserve">                     NTNTBU             1049356</v>
          </cell>
          <cell r="C3280" t="str">
            <v>DER</v>
          </cell>
          <cell r="D3280" t="str">
            <v>NDONG02</v>
          </cell>
        </row>
        <row r="3281">
          <cell r="A3281" t="str">
            <v>SELINT</v>
          </cell>
          <cell r="B3281" t="str">
            <v xml:space="preserve">                     NTNTDT             1064961</v>
          </cell>
          <cell r="C3281" t="str">
            <v>DER</v>
          </cell>
          <cell r="D3281" t="str">
            <v>NDONG1</v>
          </cell>
        </row>
        <row r="3282">
          <cell r="A3282" t="str">
            <v>SELINT</v>
          </cell>
          <cell r="B3282" t="str">
            <v xml:space="preserve">                     NTNTBU             1054618                                    NN</v>
          </cell>
          <cell r="C3282" t="str">
            <v>DER</v>
          </cell>
          <cell r="D3282" t="str">
            <v>NGOMBI</v>
          </cell>
        </row>
        <row r="3283">
          <cell r="A3283" t="str">
            <v>SELINT</v>
          </cell>
          <cell r="B3283" t="str">
            <v xml:space="preserve">                     NTNTBU                                                        NN</v>
          </cell>
          <cell r="C3283" t="str">
            <v>DER</v>
          </cell>
          <cell r="D3283" t="str">
            <v>NGOMBI1</v>
          </cell>
        </row>
        <row r="3284">
          <cell r="A3284" t="str">
            <v>SELINT</v>
          </cell>
          <cell r="B3284" t="str">
            <v xml:space="preserve">                     NTNTCP             1052250</v>
          </cell>
          <cell r="C3284" t="str">
            <v>DER</v>
          </cell>
          <cell r="D3284" t="str">
            <v>NGOMBI5</v>
          </cell>
        </row>
        <row r="3285">
          <cell r="A3285" t="str">
            <v>SELINT</v>
          </cell>
          <cell r="B3285" t="str">
            <v xml:space="preserve">                                        1044244</v>
          </cell>
          <cell r="C3285" t="str">
            <v>DER</v>
          </cell>
          <cell r="D3285" t="str">
            <v>NICOLAS</v>
          </cell>
        </row>
        <row r="3286">
          <cell r="A3286" t="str">
            <v>SELINT</v>
          </cell>
          <cell r="B3286" t="str">
            <v xml:space="preserve">                     NTNTDT                                                        NN</v>
          </cell>
          <cell r="C3286" t="str">
            <v>DER</v>
          </cell>
          <cell r="D3286" t="str">
            <v>NIOGA</v>
          </cell>
        </row>
        <row r="3287">
          <cell r="A3287" t="str">
            <v>SELINT</v>
          </cell>
          <cell r="B3287" t="str">
            <v xml:space="preserve">                     NTNTDT                                                        NN</v>
          </cell>
          <cell r="C3287" t="str">
            <v>DER</v>
          </cell>
          <cell r="D3287" t="str">
            <v>NIOGAB</v>
          </cell>
        </row>
        <row r="3288">
          <cell r="A3288" t="str">
            <v>SELINT</v>
          </cell>
          <cell r="B3288" t="str">
            <v xml:space="preserve">                     NTNTBU                           =270204</v>
          </cell>
          <cell r="C3288" t="str">
            <v>DER</v>
          </cell>
          <cell r="D3288" t="str">
            <v>NNNN</v>
          </cell>
        </row>
        <row r="3289">
          <cell r="A3289" t="str">
            <v>SELINT</v>
          </cell>
          <cell r="B3289" t="str">
            <v xml:space="preserve">                                        1043355</v>
          </cell>
          <cell r="C3289" t="str">
            <v>DER</v>
          </cell>
          <cell r="D3289" t="str">
            <v>NOLLET</v>
          </cell>
        </row>
        <row r="3290">
          <cell r="A3290" t="str">
            <v>SELINT</v>
          </cell>
          <cell r="B3290" t="str">
            <v xml:space="preserve">                     NTNTDT                                                        NN</v>
          </cell>
          <cell r="C3290" t="str">
            <v>DER</v>
          </cell>
          <cell r="D3290" t="str">
            <v>OBAME</v>
          </cell>
        </row>
        <row r="3291">
          <cell r="A3291" t="str">
            <v>SELINT</v>
          </cell>
          <cell r="B3291" t="str">
            <v xml:space="preserve">                     NTNTDT             1041645</v>
          </cell>
          <cell r="C3291" t="str">
            <v>DER</v>
          </cell>
          <cell r="D3291" t="str">
            <v>OBAMEC</v>
          </cell>
        </row>
        <row r="3292">
          <cell r="A3292" t="str">
            <v>SELINT</v>
          </cell>
          <cell r="B3292" t="str">
            <v xml:space="preserve">                                        1041312                                    N</v>
          </cell>
          <cell r="C3292" t="str">
            <v>DER</v>
          </cell>
          <cell r="D3292" t="str">
            <v>OBAMEC1</v>
          </cell>
        </row>
        <row r="3293">
          <cell r="A3293" t="str">
            <v>SELINT</v>
          </cell>
          <cell r="B3293" t="str">
            <v xml:space="preserve">                     NTNTDT             1074723                                    OO</v>
          </cell>
          <cell r="C3293" t="str">
            <v>DER</v>
          </cell>
          <cell r="D3293" t="str">
            <v>OBIANG</v>
          </cell>
        </row>
        <row r="3294">
          <cell r="A3294" t="str">
            <v>SELINT</v>
          </cell>
          <cell r="B3294" t="str">
            <v xml:space="preserve">                                        1038909</v>
          </cell>
          <cell r="C3294" t="str">
            <v>DER</v>
          </cell>
          <cell r="D3294" t="str">
            <v>OLIVIER</v>
          </cell>
        </row>
        <row r="3295">
          <cell r="A3295" t="str">
            <v>SELINT</v>
          </cell>
          <cell r="B3295" t="str">
            <v xml:space="preserve">                     NTNTIN             1080484                                    NN</v>
          </cell>
          <cell r="C3295" t="str">
            <v>DER</v>
          </cell>
          <cell r="D3295" t="str">
            <v>OLLIVIER</v>
          </cell>
        </row>
        <row r="3296">
          <cell r="A3296" t="str">
            <v>SELINT</v>
          </cell>
          <cell r="B3296" t="str">
            <v xml:space="preserve">                                                                                   NN</v>
          </cell>
          <cell r="C3296" t="str">
            <v>DER</v>
          </cell>
          <cell r="D3296" t="str">
            <v>ONDOO</v>
          </cell>
        </row>
        <row r="3297">
          <cell r="A3297" t="str">
            <v>SELINT</v>
          </cell>
          <cell r="B3297" t="str">
            <v xml:space="preserve">                     NTNTDT                                                        NN</v>
          </cell>
          <cell r="C3297" t="str">
            <v>DER</v>
          </cell>
          <cell r="D3297" t="str">
            <v>PAMBO</v>
          </cell>
        </row>
        <row r="3298">
          <cell r="A3298" t="str">
            <v>SELINT</v>
          </cell>
          <cell r="B3298" t="str">
            <v xml:space="preserve">                     NTNTDT   0025023                                              NN</v>
          </cell>
          <cell r="C3298" t="str">
            <v>DER</v>
          </cell>
          <cell r="D3298" t="str">
            <v>PAMBOA1</v>
          </cell>
        </row>
        <row r="3299">
          <cell r="A3299" t="str">
            <v>SELINT</v>
          </cell>
          <cell r="B3299" t="str">
            <v xml:space="preserve">                     NTNTDT             1049989</v>
          </cell>
          <cell r="C3299" t="str">
            <v>DER</v>
          </cell>
          <cell r="D3299" t="str">
            <v>PAMBOE</v>
          </cell>
        </row>
        <row r="3300">
          <cell r="A3300" t="str">
            <v>SELINT</v>
          </cell>
          <cell r="B3300" t="str">
            <v xml:space="preserve">                     TEPRAT             1036855                                     N</v>
          </cell>
          <cell r="C3300" t="str">
            <v>DER</v>
          </cell>
          <cell r="D3300" t="str">
            <v>PAPIAU</v>
          </cell>
        </row>
        <row r="3301">
          <cell r="A3301" t="str">
            <v>SELINT</v>
          </cell>
          <cell r="B3301" t="str">
            <v xml:space="preserve">                                        1024737</v>
          </cell>
          <cell r="C3301" t="str">
            <v>DER</v>
          </cell>
          <cell r="D3301" t="str">
            <v>PAPIAU1</v>
          </cell>
        </row>
        <row r="3302">
          <cell r="A3302" t="str">
            <v>SELINT</v>
          </cell>
          <cell r="B3302" t="str">
            <v xml:space="preserve">                                        1032620</v>
          </cell>
          <cell r="C3302" t="str">
            <v>DER</v>
          </cell>
          <cell r="D3302" t="str">
            <v>PAPIAU2</v>
          </cell>
        </row>
        <row r="3303">
          <cell r="A3303" t="str">
            <v>SELINT</v>
          </cell>
          <cell r="B3303" t="str">
            <v xml:space="preserve">                     NTNTMAJNI                               8HO PLA               NN</v>
          </cell>
          <cell r="C3303" t="str">
            <v>DER</v>
          </cell>
          <cell r="D3303" t="str">
            <v>PATAS400</v>
          </cell>
        </row>
        <row r="3304">
          <cell r="A3304" t="str">
            <v>SELINT</v>
          </cell>
          <cell r="B3304" t="str">
            <v xml:space="preserve">                     NTNTBU             1048435</v>
          </cell>
          <cell r="C3304" t="str">
            <v>DER</v>
          </cell>
          <cell r="D3304" t="str">
            <v>PAUL</v>
          </cell>
        </row>
        <row r="3305">
          <cell r="A3305" t="str">
            <v>SELINT</v>
          </cell>
          <cell r="B3305" t="str">
            <v xml:space="preserve">                     NTNTIN                                                        NN</v>
          </cell>
          <cell r="C3305" t="str">
            <v>DER</v>
          </cell>
          <cell r="D3305" t="str">
            <v>PCDIOP</v>
          </cell>
        </row>
        <row r="3306">
          <cell r="A3306" t="str">
            <v>SELINT</v>
          </cell>
          <cell r="B3306" t="str">
            <v xml:space="preserve">                     ALAPAT                                                        NN</v>
          </cell>
          <cell r="C3306" t="str">
            <v>DER</v>
          </cell>
          <cell r="D3306" t="str">
            <v>PC3</v>
          </cell>
        </row>
        <row r="3307">
          <cell r="A3307" t="str">
            <v>SELINT</v>
          </cell>
          <cell r="B3307" t="str">
            <v xml:space="preserve">                     ALAPAT                                                        ON</v>
          </cell>
          <cell r="C3307" t="str">
            <v>DER</v>
          </cell>
          <cell r="D3307" t="str">
            <v>PC5</v>
          </cell>
        </row>
        <row r="3308">
          <cell r="A3308" t="str">
            <v>SELINT</v>
          </cell>
          <cell r="B3308" t="str">
            <v xml:space="preserve">                     NTNTAT                                                        NN</v>
          </cell>
          <cell r="C3308" t="str">
            <v>DER</v>
          </cell>
          <cell r="D3308" t="str">
            <v>PECOUYOUL</v>
          </cell>
        </row>
        <row r="3309">
          <cell r="A3309" t="str">
            <v>SELINT</v>
          </cell>
          <cell r="B3309" t="str">
            <v xml:space="preserve">                     ALAPAT             1030423</v>
          </cell>
          <cell r="C3309" t="str">
            <v>DER</v>
          </cell>
          <cell r="D3309" t="str">
            <v>PERONY</v>
          </cell>
        </row>
        <row r="3310">
          <cell r="A3310" t="str">
            <v>SELINT</v>
          </cell>
          <cell r="B3310" t="str">
            <v xml:space="preserve">                                        1035328</v>
          </cell>
          <cell r="C3310" t="str">
            <v>DER</v>
          </cell>
          <cell r="D3310" t="str">
            <v>PHILIPPE</v>
          </cell>
        </row>
        <row r="3311">
          <cell r="A3311" t="str">
            <v>SELINT</v>
          </cell>
          <cell r="B3311" t="str">
            <v xml:space="preserve">                                        1038033</v>
          </cell>
          <cell r="C3311" t="str">
            <v>DER</v>
          </cell>
          <cell r="D3311" t="str">
            <v>PHILIPPE4</v>
          </cell>
        </row>
        <row r="3312">
          <cell r="A3312" t="str">
            <v>SELINT</v>
          </cell>
          <cell r="B3312" t="str">
            <v xml:space="preserve">                     NTNTBU             1041980</v>
          </cell>
          <cell r="C3312" t="str">
            <v>DER</v>
          </cell>
          <cell r="D3312" t="str">
            <v>PIERRE</v>
          </cell>
        </row>
        <row r="3313">
          <cell r="A3313" t="str">
            <v>SELINT</v>
          </cell>
          <cell r="B3313" t="str">
            <v xml:space="preserve">                     ALAPAT             1031535                                    NN</v>
          </cell>
          <cell r="C3313" t="str">
            <v>DER</v>
          </cell>
          <cell r="D3313" t="str">
            <v>PMIYIMOU</v>
          </cell>
        </row>
        <row r="3314">
          <cell r="A3314" t="str">
            <v>SELINT</v>
          </cell>
          <cell r="B3314" t="str">
            <v xml:space="preserve">                                        1034877                                    NN</v>
          </cell>
          <cell r="C3314" t="str">
            <v>DER</v>
          </cell>
          <cell r="D3314" t="str">
            <v>POUNEDIAN</v>
          </cell>
        </row>
        <row r="3315">
          <cell r="A3315" t="str">
            <v>SELINT</v>
          </cell>
          <cell r="B3315" t="str">
            <v xml:space="preserve">                                        1046814                                    NN</v>
          </cell>
          <cell r="C3315" t="str">
            <v>DER</v>
          </cell>
          <cell r="D3315" t="str">
            <v>PRTNGOMBI</v>
          </cell>
        </row>
        <row r="3316">
          <cell r="A3316" t="str">
            <v>SELINT</v>
          </cell>
          <cell r="B3316" t="str">
            <v xml:space="preserve">                     XLXPMA               54103                                    NN</v>
          </cell>
          <cell r="C3316" t="str">
            <v>DER</v>
          </cell>
          <cell r="D3316" t="str">
            <v>PSRS1</v>
          </cell>
        </row>
        <row r="3317">
          <cell r="A3317" t="str">
            <v>SELINT</v>
          </cell>
          <cell r="B3317" t="str">
            <v xml:space="preserve">                     SLSPAT             1002299                                    NN</v>
          </cell>
          <cell r="C3317" t="str">
            <v>DER</v>
          </cell>
          <cell r="D3317" t="str">
            <v>PSRS2</v>
          </cell>
        </row>
        <row r="3318">
          <cell r="A3318" t="str">
            <v>SELINT</v>
          </cell>
          <cell r="B3318" t="str">
            <v xml:space="preserve">                     NTNTDT             1059106                                    NN</v>
          </cell>
          <cell r="C3318" t="str">
            <v>DER</v>
          </cell>
          <cell r="D3318" t="str">
            <v>PT£NIOGA</v>
          </cell>
        </row>
        <row r="3319">
          <cell r="A3319" t="str">
            <v>SELINT</v>
          </cell>
          <cell r="B3319" t="str">
            <v xml:space="preserve">                     NTNTAS                                                        NN</v>
          </cell>
          <cell r="C3319" t="str">
            <v>DER</v>
          </cell>
          <cell r="D3319" t="str">
            <v>QPADEV00BB</v>
          </cell>
        </row>
        <row r="3320">
          <cell r="A3320" t="str">
            <v>SELINT</v>
          </cell>
          <cell r="B3320" t="str">
            <v xml:space="preserve">                                        1078728                                   NNN</v>
          </cell>
          <cell r="C3320" t="str">
            <v>DER</v>
          </cell>
          <cell r="D3320" t="str">
            <v>QPADEV00BD</v>
          </cell>
        </row>
        <row r="3321">
          <cell r="A3321" t="str">
            <v>SELINT</v>
          </cell>
          <cell r="B3321" t="str">
            <v xml:space="preserve">                     NTNTIN                 BGD</v>
          </cell>
          <cell r="C3321" t="str">
            <v>DER</v>
          </cell>
          <cell r="D3321" t="str">
            <v>QPADEV00BF</v>
          </cell>
        </row>
        <row r="3322">
          <cell r="A3322" t="str">
            <v>SELINT</v>
          </cell>
          <cell r="B3322" t="str">
            <v xml:space="preserve">                     NTNTBU             1078979</v>
          </cell>
          <cell r="C3322" t="str">
            <v>DER</v>
          </cell>
          <cell r="D3322" t="str">
            <v>QPADEV00BG</v>
          </cell>
        </row>
        <row r="3323">
          <cell r="A3323" t="str">
            <v>SELINT</v>
          </cell>
          <cell r="B3323" t="str">
            <v xml:space="preserve">                     NTNTDT             1078897</v>
          </cell>
          <cell r="C3323" t="str">
            <v>DER</v>
          </cell>
          <cell r="D3323" t="str">
            <v>QPADEV00BH</v>
          </cell>
        </row>
        <row r="3324">
          <cell r="A3324" t="str">
            <v>SELINT</v>
          </cell>
          <cell r="B3324" t="str">
            <v xml:space="preserve">                     NTNTBU             1078370</v>
          </cell>
          <cell r="C3324" t="str">
            <v>DER</v>
          </cell>
          <cell r="D3324" t="str">
            <v>QPADEV00BJ</v>
          </cell>
        </row>
        <row r="3325">
          <cell r="A3325" t="str">
            <v>SELINT</v>
          </cell>
          <cell r="B3325" t="str">
            <v xml:space="preserve">                     NTNTAS                                                        NN</v>
          </cell>
          <cell r="C3325" t="str">
            <v>DER</v>
          </cell>
          <cell r="D3325" t="str">
            <v>QPADEV00BK</v>
          </cell>
        </row>
        <row r="3326">
          <cell r="A3326" t="str">
            <v>SELINT</v>
          </cell>
          <cell r="B3326" t="str">
            <v xml:space="preserve">                     NTNTDT             1078740                                    NN</v>
          </cell>
          <cell r="C3326" t="str">
            <v>DER</v>
          </cell>
          <cell r="D3326" t="str">
            <v>QPADEV00BL</v>
          </cell>
        </row>
        <row r="3327">
          <cell r="A3327" t="str">
            <v>SELINT</v>
          </cell>
          <cell r="B3327" t="str">
            <v xml:space="preserve">                     NTNTDT   0001942                                              NN</v>
          </cell>
          <cell r="C3327" t="str">
            <v>DER</v>
          </cell>
          <cell r="D3327" t="str">
            <v>QPADEV00BM</v>
          </cell>
        </row>
        <row r="3328">
          <cell r="A3328" t="str">
            <v>SELINT</v>
          </cell>
          <cell r="B3328" t="str">
            <v xml:space="preserve">                     NTNTAS                                                        NN</v>
          </cell>
          <cell r="C3328" t="str">
            <v>DER</v>
          </cell>
          <cell r="D3328" t="str">
            <v>QPADEV00BN</v>
          </cell>
        </row>
        <row r="3329">
          <cell r="A3329" t="str">
            <v>SELINT</v>
          </cell>
          <cell r="B3329" t="str">
            <v xml:space="preserve">                     NTNTDT   0008190                                              NN</v>
          </cell>
          <cell r="C3329" t="str">
            <v>DER</v>
          </cell>
          <cell r="D3329" t="str">
            <v>QPADEV00BP</v>
          </cell>
        </row>
        <row r="3330">
          <cell r="A3330" t="str">
            <v>SELINT</v>
          </cell>
          <cell r="B3330" t="str">
            <v xml:space="preserve">                     NTNTDT             1079444</v>
          </cell>
          <cell r="C3330" t="str">
            <v>DER</v>
          </cell>
          <cell r="D3330" t="str">
            <v>QPADEV00BQ</v>
          </cell>
        </row>
        <row r="3331">
          <cell r="A3331" t="str">
            <v>SELINT</v>
          </cell>
          <cell r="B3331" t="str">
            <v xml:space="preserve">                     NTNTIN             1079635                                    NN</v>
          </cell>
          <cell r="C3331" t="str">
            <v>DER</v>
          </cell>
          <cell r="D3331" t="str">
            <v>QPADEV00BR</v>
          </cell>
        </row>
        <row r="3332">
          <cell r="A3332" t="str">
            <v>SELINT</v>
          </cell>
          <cell r="B3332" t="str">
            <v xml:space="preserve">                     NTNTDT             1078468                                    NN</v>
          </cell>
          <cell r="C3332" t="str">
            <v>DER</v>
          </cell>
          <cell r="D3332" t="str">
            <v>QPADEV00BS</v>
          </cell>
        </row>
        <row r="3333">
          <cell r="A3333" t="str">
            <v>SELINT</v>
          </cell>
          <cell r="B3333" t="str">
            <v xml:space="preserve">                                        1078904</v>
          </cell>
          <cell r="C3333" t="str">
            <v>DER</v>
          </cell>
          <cell r="D3333" t="str">
            <v>QPADEV00BT</v>
          </cell>
        </row>
        <row r="3334">
          <cell r="A3334" t="str">
            <v>SELINT</v>
          </cell>
          <cell r="B3334" t="str">
            <v xml:space="preserve">                     NTNTAS                                                        NN</v>
          </cell>
          <cell r="C3334" t="str">
            <v>DER</v>
          </cell>
          <cell r="D3334" t="str">
            <v>QPADEV00BW</v>
          </cell>
        </row>
        <row r="3335">
          <cell r="A3335" t="str">
            <v>SELINT</v>
          </cell>
          <cell r="B3335" t="str">
            <v xml:space="preserve">                                        1078089</v>
          </cell>
          <cell r="C3335" t="str">
            <v>DER</v>
          </cell>
          <cell r="D3335" t="str">
            <v>QPADEV00BX</v>
          </cell>
        </row>
        <row r="3336">
          <cell r="A3336" t="str">
            <v>SELINT</v>
          </cell>
          <cell r="B3336" t="str">
            <v xml:space="preserve">                     NTNTDT             1078271                                    NN</v>
          </cell>
          <cell r="C3336" t="str">
            <v>DER</v>
          </cell>
          <cell r="D3336" t="str">
            <v>QPADEV00BZ</v>
          </cell>
        </row>
        <row r="3337">
          <cell r="A3337" t="str">
            <v>SELINT</v>
          </cell>
          <cell r="B3337" t="str">
            <v xml:space="preserve">                     NTNTDT   0008057</v>
          </cell>
          <cell r="C3337" t="str">
            <v>DER</v>
          </cell>
          <cell r="D3337" t="str">
            <v>QPADEV00B0</v>
          </cell>
        </row>
        <row r="3338">
          <cell r="A3338" t="str">
            <v>SELINT</v>
          </cell>
          <cell r="B3338" t="str">
            <v xml:space="preserve">                     NTNTIN   0007982                                              OO</v>
          </cell>
          <cell r="C3338" t="str">
            <v>DER</v>
          </cell>
          <cell r="D3338" t="str">
            <v>QPADEV00B1</v>
          </cell>
        </row>
        <row r="3339">
          <cell r="A3339" t="str">
            <v>SELINT</v>
          </cell>
          <cell r="B3339" t="str">
            <v xml:space="preserve">                     PGNTDT             1078885</v>
          </cell>
          <cell r="C3339" t="str">
            <v>DER</v>
          </cell>
          <cell r="D3339" t="str">
            <v>QPADEV00B2</v>
          </cell>
        </row>
        <row r="3340">
          <cell r="A3340" t="str">
            <v>SELINT</v>
          </cell>
          <cell r="B3340" t="str">
            <v xml:space="preserve">                     NTNTIN   0003275</v>
          </cell>
          <cell r="C3340" t="str">
            <v>DER</v>
          </cell>
          <cell r="D3340" t="str">
            <v>QPADEV00B3</v>
          </cell>
        </row>
        <row r="3341">
          <cell r="A3341" t="str">
            <v>SELINT</v>
          </cell>
          <cell r="B3341" t="str">
            <v xml:space="preserve">                     NTNTDT                                                        NN</v>
          </cell>
          <cell r="C3341" t="str">
            <v>DER</v>
          </cell>
          <cell r="D3341" t="str">
            <v>QPADEV00B4</v>
          </cell>
        </row>
        <row r="3342">
          <cell r="A3342" t="str">
            <v>SELINT</v>
          </cell>
          <cell r="B3342" t="str">
            <v xml:space="preserve">                     NTNTAS             1078759</v>
          </cell>
          <cell r="C3342" t="str">
            <v>DER</v>
          </cell>
          <cell r="D3342" t="str">
            <v>QPADEV00B5</v>
          </cell>
        </row>
        <row r="3343">
          <cell r="A3343" t="str">
            <v>SELINT</v>
          </cell>
          <cell r="B3343" t="str">
            <v xml:space="preserve">                     NTNTAS                                                        NN</v>
          </cell>
          <cell r="C3343" t="str">
            <v>DER</v>
          </cell>
          <cell r="D3343" t="str">
            <v>QPADEV00B7</v>
          </cell>
        </row>
        <row r="3344">
          <cell r="A3344" t="str">
            <v>SELINT</v>
          </cell>
          <cell r="B3344" t="str">
            <v xml:space="preserve">                     NTNTBU             1078294                                    NN</v>
          </cell>
          <cell r="C3344" t="str">
            <v>DER</v>
          </cell>
          <cell r="D3344" t="str">
            <v>QPADEV00B8</v>
          </cell>
        </row>
        <row r="3345">
          <cell r="A3345" t="str">
            <v>SELINT</v>
          </cell>
          <cell r="B3345" t="str">
            <v xml:space="preserve">                     PGNTDT             1078885</v>
          </cell>
          <cell r="C3345" t="str">
            <v>DER</v>
          </cell>
          <cell r="D3345" t="str">
            <v>QPADEV00B9</v>
          </cell>
        </row>
        <row r="3346">
          <cell r="A3346" t="str">
            <v>SELINT</v>
          </cell>
          <cell r="B3346" t="str">
            <v xml:space="preserve">                     NTNTDT                                                        NN</v>
          </cell>
          <cell r="C3346" t="str">
            <v>DER</v>
          </cell>
          <cell r="D3346" t="str">
            <v>QPADEV00CB</v>
          </cell>
        </row>
        <row r="3347">
          <cell r="A3347" t="str">
            <v>SELINT</v>
          </cell>
          <cell r="B3347" t="str">
            <v xml:space="preserve">                     NTNTIN             1078095</v>
          </cell>
          <cell r="C3347" t="str">
            <v>DER</v>
          </cell>
          <cell r="D3347" t="str">
            <v>QPADEV00CC</v>
          </cell>
        </row>
        <row r="3348">
          <cell r="A3348" t="str">
            <v>SELINT</v>
          </cell>
          <cell r="B3348" t="str">
            <v xml:space="preserve">                     NTNTAS                                                        NN</v>
          </cell>
          <cell r="C3348" t="str">
            <v>DER</v>
          </cell>
          <cell r="D3348" t="str">
            <v>QPADEV00CD</v>
          </cell>
        </row>
        <row r="3349">
          <cell r="A3349" t="str">
            <v>SELINT</v>
          </cell>
          <cell r="B3349" t="str">
            <v xml:space="preserve">                     NTNTIN             1079439</v>
          </cell>
          <cell r="C3349" t="str">
            <v>DER</v>
          </cell>
          <cell r="D3349" t="str">
            <v>QPADEV00CF</v>
          </cell>
        </row>
        <row r="3350">
          <cell r="A3350" t="str">
            <v>SELINT</v>
          </cell>
          <cell r="B3350" t="str">
            <v xml:space="preserve">                     NTNTAS                                                        NN</v>
          </cell>
          <cell r="C3350" t="str">
            <v>DER</v>
          </cell>
          <cell r="D3350" t="str">
            <v>QPADEV00CG</v>
          </cell>
        </row>
        <row r="3351">
          <cell r="A3351" t="str">
            <v>SELINT</v>
          </cell>
          <cell r="B3351" t="str">
            <v xml:space="preserve">                     NTNTAS             1079123</v>
          </cell>
          <cell r="C3351" t="str">
            <v>DER</v>
          </cell>
          <cell r="D3351" t="str">
            <v>QPADEV00CH</v>
          </cell>
        </row>
        <row r="3352">
          <cell r="A3352" t="str">
            <v>SELINT</v>
          </cell>
          <cell r="B3352" t="str">
            <v xml:space="preserve">                     NTNTDT                                                        NN</v>
          </cell>
          <cell r="C3352" t="str">
            <v>DER</v>
          </cell>
          <cell r="D3352" t="str">
            <v>QPADEV00CJ</v>
          </cell>
        </row>
        <row r="3353">
          <cell r="A3353" t="str">
            <v>SELINT</v>
          </cell>
          <cell r="B3353" t="str">
            <v xml:space="preserve">                     NTNTBU                                                        NN</v>
          </cell>
          <cell r="C3353" t="str">
            <v>DER</v>
          </cell>
          <cell r="D3353" t="str">
            <v>QPADEV00CK</v>
          </cell>
        </row>
        <row r="3354">
          <cell r="A3354" t="str">
            <v>SELINT</v>
          </cell>
          <cell r="B3354" t="str">
            <v xml:space="preserve">                     PGNTDT                                                        NN</v>
          </cell>
          <cell r="C3354" t="str">
            <v>DER</v>
          </cell>
          <cell r="D3354" t="str">
            <v>QPADEV00CM</v>
          </cell>
        </row>
        <row r="3355">
          <cell r="A3355" t="str">
            <v>SELINT</v>
          </cell>
          <cell r="B3355" t="str">
            <v xml:space="preserve">                     NTNTDT                                                        NN</v>
          </cell>
          <cell r="C3355" t="str">
            <v>DER</v>
          </cell>
          <cell r="D3355" t="str">
            <v>QPADEV00CN</v>
          </cell>
        </row>
        <row r="3356">
          <cell r="A3356" t="str">
            <v>SELINT</v>
          </cell>
          <cell r="B3356" t="str">
            <v xml:space="preserve">                     NTNTAS                                                        NN</v>
          </cell>
          <cell r="C3356" t="str">
            <v>DER</v>
          </cell>
          <cell r="D3356" t="str">
            <v>QPADEV00CP</v>
          </cell>
        </row>
        <row r="3357">
          <cell r="A3357" t="str">
            <v>SELINT</v>
          </cell>
          <cell r="B3357" t="str">
            <v xml:space="preserve">                     NTNTDT             1079000                                    NN</v>
          </cell>
          <cell r="C3357" t="str">
            <v>DER</v>
          </cell>
          <cell r="D3357" t="str">
            <v>QPADEV00CQ</v>
          </cell>
        </row>
        <row r="3358">
          <cell r="A3358" t="str">
            <v>SELINT</v>
          </cell>
          <cell r="B3358" t="str">
            <v xml:space="preserve">                     NTNTDT                                                        NN</v>
          </cell>
          <cell r="C3358" t="str">
            <v>DER</v>
          </cell>
          <cell r="D3358" t="str">
            <v>QPADEV00CR</v>
          </cell>
        </row>
        <row r="3359">
          <cell r="A3359" t="str">
            <v>SELINT</v>
          </cell>
          <cell r="B3359" t="str">
            <v xml:space="preserve">                     NTNTAS   0008157</v>
          </cell>
          <cell r="C3359" t="str">
            <v>DER</v>
          </cell>
          <cell r="D3359" t="str">
            <v>QPADEV00CS</v>
          </cell>
        </row>
        <row r="3360">
          <cell r="A3360" t="str">
            <v>SELINT</v>
          </cell>
          <cell r="B3360" t="str">
            <v xml:space="preserve">                                        1078024                                    NN</v>
          </cell>
          <cell r="C3360" t="str">
            <v>DER</v>
          </cell>
          <cell r="D3360" t="str">
            <v>QPADEV00CT</v>
          </cell>
        </row>
        <row r="3361">
          <cell r="A3361" t="str">
            <v>SELINT</v>
          </cell>
          <cell r="B3361" t="str">
            <v xml:space="preserve">                     NTNTAS             1078785</v>
          </cell>
          <cell r="C3361" t="str">
            <v>DER</v>
          </cell>
          <cell r="D3361" t="str">
            <v>QPADEV00CV</v>
          </cell>
        </row>
        <row r="3362">
          <cell r="A3362" t="str">
            <v>SELINT</v>
          </cell>
          <cell r="B3362" t="str">
            <v xml:space="preserve">                     NTNTAS             1079612</v>
          </cell>
          <cell r="C3362" t="str">
            <v>DER</v>
          </cell>
          <cell r="D3362" t="str">
            <v>QPADEV00CW</v>
          </cell>
        </row>
        <row r="3363">
          <cell r="A3363" t="str">
            <v>SELINT</v>
          </cell>
          <cell r="B3363" t="str">
            <v xml:space="preserve">                     NTNTDT             1079087                                    NN</v>
          </cell>
          <cell r="C3363" t="str">
            <v>DER</v>
          </cell>
          <cell r="D3363" t="str">
            <v>QPADEV00CX</v>
          </cell>
        </row>
        <row r="3364">
          <cell r="A3364" t="str">
            <v>SELINT</v>
          </cell>
          <cell r="B3364" t="str">
            <v xml:space="preserve">                     NTNTDT   0007744                                              NN</v>
          </cell>
          <cell r="C3364" t="str">
            <v>DER</v>
          </cell>
          <cell r="D3364" t="str">
            <v>QPADEV00C0</v>
          </cell>
        </row>
        <row r="3365">
          <cell r="A3365" t="str">
            <v>SELINT</v>
          </cell>
          <cell r="B3365" t="str">
            <v xml:space="preserve">                     NTNTIN             1079183</v>
          </cell>
          <cell r="C3365" t="str">
            <v>DER</v>
          </cell>
          <cell r="D3365" t="str">
            <v>QPADEV00C1</v>
          </cell>
        </row>
        <row r="3366">
          <cell r="A3366" t="str">
            <v>SELINT</v>
          </cell>
          <cell r="B3366" t="str">
            <v xml:space="preserve">                     NTNTAS             1079422</v>
          </cell>
          <cell r="C3366" t="str">
            <v>DER</v>
          </cell>
          <cell r="D3366" t="str">
            <v>QPADEV00C2</v>
          </cell>
        </row>
        <row r="3367">
          <cell r="A3367" t="str">
            <v>SELINT</v>
          </cell>
          <cell r="B3367" t="str">
            <v xml:space="preserve">                     NTNTDT             1078271</v>
          </cell>
          <cell r="C3367" t="str">
            <v>DER</v>
          </cell>
          <cell r="D3367" t="str">
            <v>QPADEV00C3</v>
          </cell>
        </row>
        <row r="3368">
          <cell r="A3368" t="str">
            <v>SELINT</v>
          </cell>
          <cell r="B3368" t="str">
            <v xml:space="preserve">                     NTNTAS                                                        NN</v>
          </cell>
          <cell r="C3368" t="str">
            <v>DER</v>
          </cell>
          <cell r="D3368" t="str">
            <v>QPADEV00C4</v>
          </cell>
        </row>
        <row r="3369">
          <cell r="A3369" t="str">
            <v>SELINT</v>
          </cell>
          <cell r="B3369" t="str">
            <v xml:space="preserve">                     PGNTDT                                                        NN</v>
          </cell>
          <cell r="C3369" t="str">
            <v>DER</v>
          </cell>
          <cell r="D3369" t="str">
            <v>QPADEV00C6</v>
          </cell>
        </row>
        <row r="3370">
          <cell r="A3370" t="str">
            <v>SELINT</v>
          </cell>
          <cell r="B3370" t="str">
            <v xml:space="preserve">                     PGNTDT             1079344</v>
          </cell>
          <cell r="C3370" t="str">
            <v>DER</v>
          </cell>
          <cell r="D3370" t="str">
            <v>QPADEV00C7</v>
          </cell>
        </row>
        <row r="3371">
          <cell r="A3371" t="str">
            <v>SELINT</v>
          </cell>
          <cell r="B3371" t="str">
            <v xml:space="preserve">                     NTNTDT             1079095</v>
          </cell>
          <cell r="C3371" t="str">
            <v>DER</v>
          </cell>
          <cell r="D3371" t="str">
            <v>QPADEV00C8</v>
          </cell>
        </row>
        <row r="3372">
          <cell r="A3372" t="str">
            <v>SELINT</v>
          </cell>
          <cell r="B3372" t="str">
            <v xml:space="preserve">                     NTNTDT                                                        NN</v>
          </cell>
          <cell r="C3372" t="str">
            <v>DER</v>
          </cell>
          <cell r="D3372" t="str">
            <v>QPADEV00C9</v>
          </cell>
        </row>
        <row r="3373">
          <cell r="A3373" t="str">
            <v>SELINT</v>
          </cell>
          <cell r="B3373" t="str">
            <v xml:space="preserve">                     NTNTIN             1080519</v>
          </cell>
          <cell r="C3373" t="str">
            <v>DER</v>
          </cell>
          <cell r="D3373" t="str">
            <v>QPADEV00DB</v>
          </cell>
        </row>
        <row r="3374">
          <cell r="A3374" t="str">
            <v>SELINT</v>
          </cell>
          <cell r="B3374" t="str">
            <v xml:space="preserve">                     NTNTIN             1079818                                    NN</v>
          </cell>
          <cell r="C3374" t="str">
            <v>DER</v>
          </cell>
          <cell r="D3374" t="str">
            <v>QPADEV00DC</v>
          </cell>
        </row>
        <row r="3375">
          <cell r="A3375" t="str">
            <v>SELINT</v>
          </cell>
          <cell r="B3375" t="str">
            <v xml:space="preserve">                     NTNTIN             1077385                                    OO</v>
          </cell>
          <cell r="C3375" t="str">
            <v>DER</v>
          </cell>
          <cell r="D3375" t="str">
            <v>QPADEV00DD</v>
          </cell>
        </row>
        <row r="3376">
          <cell r="A3376" t="str">
            <v>SELINT</v>
          </cell>
          <cell r="B3376" t="str">
            <v xml:space="preserve">                     NTNTDT                                                        NN</v>
          </cell>
          <cell r="C3376" t="str">
            <v>DER</v>
          </cell>
          <cell r="D3376" t="str">
            <v>QPADEV00DF</v>
          </cell>
        </row>
        <row r="3377">
          <cell r="A3377" t="str">
            <v>SELINT</v>
          </cell>
          <cell r="B3377" t="str">
            <v xml:space="preserve">                     NTNTDT   0000559                                              NN</v>
          </cell>
          <cell r="C3377" t="str">
            <v>DER</v>
          </cell>
          <cell r="D3377" t="str">
            <v>QPADEV00DG</v>
          </cell>
        </row>
        <row r="3378">
          <cell r="A3378" t="str">
            <v>SELINT</v>
          </cell>
          <cell r="B3378" t="str">
            <v xml:space="preserve">                     NTNTBU             1079676                                    OO</v>
          </cell>
          <cell r="C3378" t="str">
            <v>DER</v>
          </cell>
          <cell r="D3378" t="str">
            <v>QPADEV00DH</v>
          </cell>
        </row>
        <row r="3379">
          <cell r="A3379" t="str">
            <v>SELINT</v>
          </cell>
          <cell r="B3379" t="str">
            <v xml:space="preserve">                     NTNTAS                                                        NN</v>
          </cell>
          <cell r="C3379" t="str">
            <v>DER</v>
          </cell>
          <cell r="D3379" t="str">
            <v>QPADEV00DJ</v>
          </cell>
        </row>
        <row r="3380">
          <cell r="A3380" t="str">
            <v>SELINT</v>
          </cell>
          <cell r="B3380" t="str">
            <v xml:space="preserve">                     NTNTIN             1080207                                    NN</v>
          </cell>
          <cell r="C3380" t="str">
            <v>DER</v>
          </cell>
          <cell r="D3380" t="str">
            <v>QPADEV00DK</v>
          </cell>
        </row>
        <row r="3381">
          <cell r="A3381" t="str">
            <v>SELINT</v>
          </cell>
          <cell r="B3381" t="str">
            <v xml:space="preserve">                     NTNTDT                                                        NN</v>
          </cell>
          <cell r="C3381" t="str">
            <v>DER</v>
          </cell>
          <cell r="D3381" t="str">
            <v>QPADEV00DL</v>
          </cell>
        </row>
        <row r="3382">
          <cell r="A3382" t="str">
            <v>SELINT</v>
          </cell>
          <cell r="B3382" t="str">
            <v xml:space="preserve">                     NTNTAS                                                        NN</v>
          </cell>
          <cell r="C3382" t="str">
            <v>DER</v>
          </cell>
          <cell r="D3382" t="str">
            <v>QPADEV00DN</v>
          </cell>
        </row>
        <row r="3383">
          <cell r="A3383" t="str">
            <v>SELINT</v>
          </cell>
          <cell r="B3383" t="str">
            <v xml:space="preserve">                     NTNTAS                                                        NN</v>
          </cell>
          <cell r="C3383" t="str">
            <v>DER</v>
          </cell>
          <cell r="D3383" t="str">
            <v>QPADEV00DT</v>
          </cell>
        </row>
        <row r="3384">
          <cell r="A3384" t="str">
            <v>SELINT</v>
          </cell>
          <cell r="B3384" t="str">
            <v xml:space="preserve">                     NTNTDT             1080829                                    NN</v>
          </cell>
          <cell r="C3384" t="str">
            <v>DER</v>
          </cell>
          <cell r="D3384" t="str">
            <v>QPADEV00DV</v>
          </cell>
        </row>
        <row r="3385">
          <cell r="A3385" t="str">
            <v>SELINT</v>
          </cell>
          <cell r="B3385" t="str">
            <v xml:space="preserve">                     NTNTDT             1079801                                    NN</v>
          </cell>
          <cell r="C3385" t="str">
            <v>DER</v>
          </cell>
          <cell r="D3385" t="str">
            <v>QPADEV00DZ</v>
          </cell>
        </row>
        <row r="3386">
          <cell r="A3386" t="str">
            <v>SELINT</v>
          </cell>
          <cell r="B3386" t="str">
            <v xml:space="preserve">                     NTNTAS                                                        NN</v>
          </cell>
          <cell r="C3386" t="str">
            <v>DER</v>
          </cell>
          <cell r="D3386" t="str">
            <v>QPADEV00D0</v>
          </cell>
        </row>
        <row r="3387">
          <cell r="A3387" t="str">
            <v>SELINT</v>
          </cell>
          <cell r="B3387" t="str">
            <v xml:space="preserve">                     NTNTAS             1080101</v>
          </cell>
          <cell r="C3387" t="str">
            <v>DER</v>
          </cell>
          <cell r="D3387" t="str">
            <v>QPADEV00D1</v>
          </cell>
        </row>
        <row r="3388">
          <cell r="A3388" t="str">
            <v>SELINT</v>
          </cell>
          <cell r="B3388" t="str">
            <v xml:space="preserve">                     NTNTBU             1080725</v>
          </cell>
          <cell r="C3388" t="str">
            <v>DER</v>
          </cell>
          <cell r="D3388" t="str">
            <v>QPADEV00D2</v>
          </cell>
        </row>
        <row r="3389">
          <cell r="A3389" t="str">
            <v>SELINT</v>
          </cell>
          <cell r="B3389" t="str">
            <v xml:space="preserve">                     NTNTDT             1079747                                    NN</v>
          </cell>
          <cell r="C3389" t="str">
            <v>DER</v>
          </cell>
          <cell r="D3389" t="str">
            <v>QPADEV00D3</v>
          </cell>
        </row>
        <row r="3390">
          <cell r="A3390" t="str">
            <v>SELINT</v>
          </cell>
          <cell r="B3390" t="str">
            <v xml:space="preserve">                     NTNTDT             1079001                                    NN</v>
          </cell>
          <cell r="C3390" t="str">
            <v>DER</v>
          </cell>
          <cell r="D3390" t="str">
            <v>QPADEV00D4</v>
          </cell>
        </row>
        <row r="3391">
          <cell r="A3391" t="str">
            <v>SELINT</v>
          </cell>
          <cell r="B3391" t="str">
            <v xml:space="preserve">                     NTNTAS                                                        NN</v>
          </cell>
          <cell r="C3391" t="str">
            <v>DER</v>
          </cell>
          <cell r="D3391" t="str">
            <v>QPADEV00D5</v>
          </cell>
        </row>
        <row r="3392">
          <cell r="A3392" t="str">
            <v>SELINT</v>
          </cell>
          <cell r="B3392" t="str">
            <v xml:space="preserve">                     NTNTDT             1079946                                    OO</v>
          </cell>
          <cell r="C3392" t="str">
            <v>DER</v>
          </cell>
          <cell r="D3392" t="str">
            <v>QPADEV00D6</v>
          </cell>
        </row>
        <row r="3393">
          <cell r="A3393" t="str">
            <v>SELINT</v>
          </cell>
          <cell r="B3393" t="str">
            <v xml:space="preserve">                     NTNTDT             1079733                                    NN</v>
          </cell>
          <cell r="C3393" t="str">
            <v>DER</v>
          </cell>
          <cell r="D3393" t="str">
            <v>QPADEV00D7</v>
          </cell>
        </row>
        <row r="3394">
          <cell r="A3394" t="str">
            <v>SELINT</v>
          </cell>
          <cell r="B3394" t="str">
            <v xml:space="preserve">                     NTNTDT                                                        NN</v>
          </cell>
          <cell r="C3394" t="str">
            <v>DER</v>
          </cell>
          <cell r="D3394" t="str">
            <v>QPADEV00D8</v>
          </cell>
        </row>
        <row r="3395">
          <cell r="A3395" t="str">
            <v>SELINT</v>
          </cell>
          <cell r="B3395" t="str">
            <v xml:space="preserve">                     NTNTBU             1080086                                    NN</v>
          </cell>
          <cell r="C3395" t="str">
            <v>DER</v>
          </cell>
          <cell r="D3395" t="str">
            <v>QPADEV00D9</v>
          </cell>
        </row>
        <row r="3396">
          <cell r="A3396" t="str">
            <v>SELINT</v>
          </cell>
          <cell r="B3396" t="str">
            <v xml:space="preserve">                     NTNTDT</v>
          </cell>
          <cell r="C3396" t="str">
            <v>DER</v>
          </cell>
          <cell r="D3396" t="str">
            <v>QPADEV00FC</v>
          </cell>
        </row>
        <row r="3397">
          <cell r="A3397" t="str">
            <v>SELINT</v>
          </cell>
          <cell r="B3397" t="str">
            <v xml:space="preserve">                     NTNTIN             1080818                                    NN</v>
          </cell>
          <cell r="C3397" t="str">
            <v>DER</v>
          </cell>
          <cell r="D3397" t="str">
            <v>QPADEV00FD</v>
          </cell>
        </row>
        <row r="3398">
          <cell r="A3398" t="str">
            <v>SELINT</v>
          </cell>
          <cell r="B3398" t="str">
            <v xml:space="preserve">                                        1080494</v>
          </cell>
          <cell r="C3398" t="str">
            <v>DER</v>
          </cell>
          <cell r="D3398" t="str">
            <v>QPADEV00FF</v>
          </cell>
        </row>
        <row r="3399">
          <cell r="A3399" t="str">
            <v>SELINT</v>
          </cell>
          <cell r="B3399" t="str">
            <v xml:space="preserve">                     NTNTDT             1080591                                    NN</v>
          </cell>
          <cell r="C3399" t="str">
            <v>DER</v>
          </cell>
          <cell r="D3399" t="str">
            <v>QPADEV00FG</v>
          </cell>
        </row>
        <row r="3400">
          <cell r="A3400" t="str">
            <v>SELINT</v>
          </cell>
          <cell r="B3400" t="str">
            <v xml:space="preserve">                     NTNTIN             1080501</v>
          </cell>
          <cell r="C3400" t="str">
            <v>DER</v>
          </cell>
          <cell r="D3400" t="str">
            <v>QPADEV00FH</v>
          </cell>
        </row>
        <row r="3401">
          <cell r="A3401" t="str">
            <v>SELINT</v>
          </cell>
          <cell r="B3401" t="str">
            <v xml:space="preserve">                     NTNTDT             1080593</v>
          </cell>
          <cell r="C3401" t="str">
            <v>DER</v>
          </cell>
          <cell r="D3401" t="str">
            <v>QPADEV00FJ</v>
          </cell>
        </row>
        <row r="3402">
          <cell r="A3402" t="str">
            <v>SELINT</v>
          </cell>
          <cell r="B3402" t="str">
            <v xml:space="preserve">                     NTNTBU                                                        NN</v>
          </cell>
          <cell r="C3402" t="str">
            <v>DER</v>
          </cell>
          <cell r="D3402" t="str">
            <v>QPADEV00FK</v>
          </cell>
        </row>
        <row r="3403">
          <cell r="A3403" t="str">
            <v>SELINT</v>
          </cell>
          <cell r="B3403" t="str">
            <v xml:space="preserve">                                        1080045</v>
          </cell>
          <cell r="C3403" t="str">
            <v>DER</v>
          </cell>
          <cell r="D3403" t="str">
            <v>QPADEV00FP</v>
          </cell>
        </row>
        <row r="3404">
          <cell r="A3404" t="str">
            <v>SELINT</v>
          </cell>
          <cell r="B3404" t="str">
            <v xml:space="preserve">                     NTNTIN             1076398</v>
          </cell>
          <cell r="C3404" t="str">
            <v>DER</v>
          </cell>
          <cell r="D3404" t="str">
            <v>QPADEV00FR</v>
          </cell>
        </row>
        <row r="3405">
          <cell r="A3405" t="str">
            <v>SELINT</v>
          </cell>
          <cell r="B3405" t="str">
            <v xml:space="preserve">                     NTNTDT             1079955                                    OO</v>
          </cell>
          <cell r="C3405" t="str">
            <v>DER</v>
          </cell>
          <cell r="D3405" t="str">
            <v>QPADEV00FS</v>
          </cell>
        </row>
        <row r="3406">
          <cell r="A3406" t="str">
            <v>SELINT</v>
          </cell>
          <cell r="B3406" t="str">
            <v xml:space="preserve">                     NTNTDT                                                        NN</v>
          </cell>
          <cell r="C3406" t="str">
            <v>DER</v>
          </cell>
          <cell r="D3406" t="str">
            <v>QPADEV00FX</v>
          </cell>
        </row>
        <row r="3407">
          <cell r="A3407" t="str">
            <v>SELINT</v>
          </cell>
          <cell r="B3407" t="str">
            <v xml:space="preserve">                     NTNTAS                                                        NN</v>
          </cell>
          <cell r="C3407" t="str">
            <v>DER</v>
          </cell>
          <cell r="D3407" t="str">
            <v>QPADEV00FZ</v>
          </cell>
        </row>
        <row r="3408">
          <cell r="A3408" t="str">
            <v>SELINT</v>
          </cell>
          <cell r="B3408" t="str">
            <v xml:space="preserve">                     NTNTDT   0001919                                              NN</v>
          </cell>
          <cell r="C3408" t="str">
            <v>DER</v>
          </cell>
          <cell r="D3408" t="str">
            <v>QPADEV00F0</v>
          </cell>
        </row>
        <row r="3409">
          <cell r="A3409" t="str">
            <v>SELINT</v>
          </cell>
          <cell r="B3409" t="str">
            <v xml:space="preserve">                     NTNTDT             1080247                                    NN</v>
          </cell>
          <cell r="C3409" t="str">
            <v>DER</v>
          </cell>
          <cell r="D3409" t="str">
            <v>QPADEV00F1</v>
          </cell>
        </row>
        <row r="3410">
          <cell r="A3410" t="str">
            <v>SELINT</v>
          </cell>
          <cell r="B3410" t="str">
            <v xml:space="preserve">                     NTNTBU   0000555                                              OO</v>
          </cell>
          <cell r="C3410" t="str">
            <v>DER</v>
          </cell>
          <cell r="D3410" t="str">
            <v>QPADEV00F2</v>
          </cell>
        </row>
        <row r="3411">
          <cell r="A3411" t="str">
            <v>SELINT</v>
          </cell>
          <cell r="B3411" t="str">
            <v xml:space="preserve">                     NTNTIN             1080394                                    NN</v>
          </cell>
          <cell r="C3411" t="str">
            <v>DER</v>
          </cell>
          <cell r="D3411" t="str">
            <v>QPADEV00F3</v>
          </cell>
        </row>
        <row r="3412">
          <cell r="A3412" t="str">
            <v>SELINT</v>
          </cell>
          <cell r="B3412" t="str">
            <v xml:space="preserve">                     NTNTIN                                                       NNN</v>
          </cell>
          <cell r="C3412" t="str">
            <v>DER</v>
          </cell>
          <cell r="D3412" t="str">
            <v>QPADEV00F4</v>
          </cell>
        </row>
        <row r="3413">
          <cell r="A3413" t="str">
            <v>SELINT</v>
          </cell>
          <cell r="B3413" t="str">
            <v xml:space="preserve">                     NTNTDT   0000559                                              NN</v>
          </cell>
          <cell r="C3413" t="str">
            <v>DER</v>
          </cell>
          <cell r="D3413" t="str">
            <v>QPADEV00F5</v>
          </cell>
        </row>
        <row r="3414">
          <cell r="A3414" t="str">
            <v>SELINT</v>
          </cell>
          <cell r="B3414" t="str">
            <v xml:space="preserve">                     NTNTDT             1080522                                    NN</v>
          </cell>
          <cell r="C3414" t="str">
            <v>DER</v>
          </cell>
          <cell r="D3414" t="str">
            <v>QPADEV00F6</v>
          </cell>
        </row>
        <row r="3415">
          <cell r="A3415" t="str">
            <v>SELINT</v>
          </cell>
          <cell r="B3415" t="str">
            <v xml:space="preserve">                     PGNTDT                                                        NN</v>
          </cell>
          <cell r="C3415" t="str">
            <v>DER</v>
          </cell>
          <cell r="D3415" t="str">
            <v>QPADEV00F8</v>
          </cell>
        </row>
        <row r="3416">
          <cell r="A3416" t="str">
            <v>SELINT</v>
          </cell>
          <cell r="B3416" t="str">
            <v xml:space="preserve">                     NTNTIN   0000247                                              NN</v>
          </cell>
          <cell r="C3416" t="str">
            <v>DER</v>
          </cell>
          <cell r="D3416" t="str">
            <v>QPADEV00F9</v>
          </cell>
        </row>
        <row r="3417">
          <cell r="A3417" t="str">
            <v>SELINT</v>
          </cell>
          <cell r="B3417" t="str">
            <v xml:space="preserve">                     NTNTDT                                                        NN</v>
          </cell>
          <cell r="C3417" t="str">
            <v>DER</v>
          </cell>
          <cell r="D3417" t="str">
            <v>QPADEV00G0</v>
          </cell>
        </row>
        <row r="3418">
          <cell r="A3418" t="str">
            <v>SELINT</v>
          </cell>
          <cell r="B3418" t="str">
            <v xml:space="preserve">                     NTNTIN   0000247                                              NN</v>
          </cell>
          <cell r="C3418" t="str">
            <v>DER</v>
          </cell>
          <cell r="D3418" t="str">
            <v>QPADEV00G1</v>
          </cell>
        </row>
        <row r="3419">
          <cell r="A3419" t="str">
            <v>SELINT</v>
          </cell>
          <cell r="B3419" t="str">
            <v xml:space="preserve">                     NTNTDT   0001919                                              NN</v>
          </cell>
          <cell r="C3419" t="str">
            <v>DER</v>
          </cell>
          <cell r="D3419" t="str">
            <v>QPADEV00G2</v>
          </cell>
        </row>
        <row r="3420">
          <cell r="A3420" t="str">
            <v>SELINT</v>
          </cell>
          <cell r="B3420" t="str">
            <v xml:space="preserve">                     NTNTAS                                                        NN</v>
          </cell>
          <cell r="C3420" t="str">
            <v>DER</v>
          </cell>
          <cell r="D3420" t="str">
            <v>QPADEV00G3</v>
          </cell>
        </row>
        <row r="3421">
          <cell r="A3421" t="str">
            <v>SELINT</v>
          </cell>
          <cell r="B3421" t="str">
            <v xml:space="preserve">                     NTNTIN             1080220                                    NN</v>
          </cell>
          <cell r="C3421" t="str">
            <v>DER</v>
          </cell>
          <cell r="D3421" t="str">
            <v>QPADEV00G4</v>
          </cell>
        </row>
        <row r="3422">
          <cell r="A3422" t="str">
            <v>SELINT</v>
          </cell>
          <cell r="B3422" t="str">
            <v xml:space="preserve">                     NTNTDT   0001919                                              NN</v>
          </cell>
          <cell r="C3422" t="str">
            <v>DER</v>
          </cell>
          <cell r="D3422" t="str">
            <v>QPADEV00G5</v>
          </cell>
        </row>
        <row r="3423">
          <cell r="A3423" t="str">
            <v>SELINT</v>
          </cell>
          <cell r="B3423" t="str">
            <v xml:space="preserve">                     NTNTIN             1080519                                    NN</v>
          </cell>
          <cell r="C3423" t="str">
            <v>DER</v>
          </cell>
          <cell r="D3423" t="str">
            <v>QPADEV00G6</v>
          </cell>
        </row>
        <row r="3424">
          <cell r="A3424" t="str">
            <v>SELINT</v>
          </cell>
          <cell r="B3424" t="str">
            <v xml:space="preserve">                     NTNTPW   0000429</v>
          </cell>
          <cell r="C3424" t="str">
            <v>DER</v>
          </cell>
          <cell r="D3424" t="str">
            <v>QPADEV000B</v>
          </cell>
        </row>
        <row r="3425">
          <cell r="A3425" t="str">
            <v>SELINT</v>
          </cell>
          <cell r="B3425" t="str">
            <v xml:space="preserve">                     NTNTBU             1071384                                    NN</v>
          </cell>
          <cell r="C3425" t="str">
            <v>DER</v>
          </cell>
          <cell r="D3425" t="str">
            <v>QPADEV000C</v>
          </cell>
        </row>
        <row r="3426">
          <cell r="A3426" t="str">
            <v>SELINT</v>
          </cell>
          <cell r="B3426" t="str">
            <v xml:space="preserve">                     NTNTRA             1062530</v>
          </cell>
          <cell r="C3426" t="str">
            <v>DER</v>
          </cell>
          <cell r="D3426" t="str">
            <v>QPADEV000D</v>
          </cell>
        </row>
        <row r="3427">
          <cell r="A3427" t="str">
            <v>SELINT</v>
          </cell>
          <cell r="B3427" t="str">
            <v xml:space="preserve">                     PGNTBU             1071168                                    NN</v>
          </cell>
          <cell r="C3427" t="str">
            <v>DER</v>
          </cell>
          <cell r="D3427" t="str">
            <v>QPADEV000F</v>
          </cell>
        </row>
        <row r="3428">
          <cell r="A3428" t="str">
            <v>SELINT</v>
          </cell>
          <cell r="B3428" t="str">
            <v xml:space="preserve">                     PGNTDT             1075849</v>
          </cell>
          <cell r="C3428" t="str">
            <v>DER</v>
          </cell>
          <cell r="D3428" t="str">
            <v>QPADEV000G</v>
          </cell>
        </row>
        <row r="3429">
          <cell r="A3429" t="str">
            <v>SELINT</v>
          </cell>
          <cell r="B3429" t="str">
            <v xml:space="preserve">                     PGNTDT             1070393</v>
          </cell>
          <cell r="C3429" t="str">
            <v>DER</v>
          </cell>
          <cell r="D3429" t="str">
            <v>QPADEV000H</v>
          </cell>
        </row>
        <row r="3430">
          <cell r="A3430" t="str">
            <v>SELINT</v>
          </cell>
          <cell r="B3430" t="str">
            <v xml:space="preserve">                     NTNTBU             1069533</v>
          </cell>
          <cell r="C3430" t="str">
            <v>DER</v>
          </cell>
          <cell r="D3430" t="str">
            <v>QPADEV000J</v>
          </cell>
        </row>
        <row r="3431">
          <cell r="A3431" t="str">
            <v>SELINT</v>
          </cell>
          <cell r="B3431" t="str">
            <v xml:space="preserve">                     NTNTAS                                                        NN</v>
          </cell>
          <cell r="C3431" t="str">
            <v>DER</v>
          </cell>
          <cell r="D3431" t="str">
            <v>QPADEV000K</v>
          </cell>
        </row>
        <row r="3432">
          <cell r="A3432" t="str">
            <v>SELINT</v>
          </cell>
          <cell r="B3432" t="str">
            <v xml:space="preserve">                     NTNTDT             1068338</v>
          </cell>
          <cell r="C3432" t="str">
            <v>DER</v>
          </cell>
          <cell r="D3432" t="str">
            <v>QPADEV000L</v>
          </cell>
        </row>
        <row r="3433">
          <cell r="A3433" t="str">
            <v>SELINT</v>
          </cell>
          <cell r="B3433" t="str">
            <v xml:space="preserve">                     NTNTDT             1067708</v>
          </cell>
          <cell r="C3433" t="str">
            <v>DER</v>
          </cell>
          <cell r="D3433" t="str">
            <v>QPADEV000M</v>
          </cell>
        </row>
        <row r="3434">
          <cell r="A3434" t="str">
            <v>SELINT</v>
          </cell>
          <cell r="B3434" t="str">
            <v xml:space="preserve">                     NTNTAS             1068455</v>
          </cell>
          <cell r="C3434" t="str">
            <v>DER</v>
          </cell>
          <cell r="D3434" t="str">
            <v>QPADEV000N</v>
          </cell>
        </row>
        <row r="3435">
          <cell r="A3435" t="str">
            <v>SELINT</v>
          </cell>
          <cell r="B3435" t="str">
            <v xml:space="preserve">                     NTNTBU             1061173</v>
          </cell>
          <cell r="C3435" t="str">
            <v>DER</v>
          </cell>
          <cell r="D3435" t="str">
            <v>QPADEV000P</v>
          </cell>
        </row>
        <row r="3436">
          <cell r="A3436" t="str">
            <v>SELINT</v>
          </cell>
          <cell r="B3436" t="str">
            <v xml:space="preserve">                     NTNTBU             1068459</v>
          </cell>
          <cell r="C3436" t="str">
            <v>DER</v>
          </cell>
          <cell r="D3436" t="str">
            <v>QPADEV000Q</v>
          </cell>
        </row>
        <row r="3437">
          <cell r="A3437" t="str">
            <v>SELINT</v>
          </cell>
          <cell r="B3437" t="str">
            <v xml:space="preserve">                     NTNTCP             1068080</v>
          </cell>
          <cell r="C3437" t="str">
            <v>DER</v>
          </cell>
          <cell r="D3437" t="str">
            <v>QPADEV000R</v>
          </cell>
        </row>
        <row r="3438">
          <cell r="A3438" t="str">
            <v>SELINT</v>
          </cell>
          <cell r="B3438" t="str">
            <v xml:space="preserve">                     NTNTBU   0003302</v>
          </cell>
          <cell r="C3438" t="str">
            <v>DER</v>
          </cell>
          <cell r="D3438" t="str">
            <v>QPADEV000S</v>
          </cell>
        </row>
        <row r="3439">
          <cell r="A3439" t="str">
            <v>SELINT</v>
          </cell>
          <cell r="B3439" t="str">
            <v xml:space="preserve">                     PGNTDT             1071522</v>
          </cell>
          <cell r="C3439" t="str">
            <v>DER</v>
          </cell>
          <cell r="D3439" t="str">
            <v>QPADEV000T</v>
          </cell>
        </row>
        <row r="3440">
          <cell r="A3440" t="str">
            <v>SELINT</v>
          </cell>
          <cell r="B3440" t="str">
            <v xml:space="preserve">                     NTNTDT             1067789</v>
          </cell>
          <cell r="C3440" t="str">
            <v>DER</v>
          </cell>
          <cell r="D3440" t="str">
            <v>QPADEV000V</v>
          </cell>
        </row>
        <row r="3441">
          <cell r="A3441" t="str">
            <v>SELINT</v>
          </cell>
          <cell r="B3441" t="str">
            <v xml:space="preserve">                     NTNTDT             1063986</v>
          </cell>
          <cell r="C3441" t="str">
            <v>DER</v>
          </cell>
          <cell r="D3441" t="str">
            <v>QPADEV000W</v>
          </cell>
        </row>
        <row r="3442">
          <cell r="A3442" t="str">
            <v>SELINT</v>
          </cell>
          <cell r="B3442" t="str">
            <v xml:space="preserve">                     NTNTBU             1055740</v>
          </cell>
          <cell r="C3442" t="str">
            <v>DER</v>
          </cell>
          <cell r="D3442" t="str">
            <v>QPADEV000X</v>
          </cell>
        </row>
        <row r="3443">
          <cell r="A3443" t="str">
            <v>SELINT</v>
          </cell>
          <cell r="B3443" t="str">
            <v xml:space="preserve">                     NTNTBU             1054194                                    OO</v>
          </cell>
          <cell r="C3443" t="str">
            <v>DER</v>
          </cell>
          <cell r="D3443" t="str">
            <v>QPADEV000Z</v>
          </cell>
        </row>
        <row r="3444">
          <cell r="A3444" t="str">
            <v>SELINT</v>
          </cell>
          <cell r="B3444" t="str">
            <v xml:space="preserve">                     NTNTIN   0000126</v>
          </cell>
          <cell r="C3444" t="str">
            <v>DER</v>
          </cell>
          <cell r="D3444" t="str">
            <v>QPADEV0001</v>
          </cell>
        </row>
        <row r="3445">
          <cell r="A3445" t="str">
            <v>SELINT</v>
          </cell>
          <cell r="B3445" t="str">
            <v xml:space="preserve">                     NTNTAS             1067428</v>
          </cell>
          <cell r="C3445" t="str">
            <v>DER</v>
          </cell>
          <cell r="D3445" t="str">
            <v>QPADEV0002</v>
          </cell>
        </row>
        <row r="3446">
          <cell r="A3446" t="str">
            <v>SELINT</v>
          </cell>
          <cell r="B3446" t="str">
            <v xml:space="preserve">                     NTNTDT   0006173</v>
          </cell>
          <cell r="C3446" t="str">
            <v>DER</v>
          </cell>
          <cell r="D3446" t="str">
            <v>QPADEV0003</v>
          </cell>
        </row>
        <row r="3447">
          <cell r="A3447" t="str">
            <v>SELINT</v>
          </cell>
          <cell r="B3447" t="str">
            <v xml:space="preserve">                     NTNTBU   0000997</v>
          </cell>
          <cell r="C3447" t="str">
            <v>DER</v>
          </cell>
          <cell r="D3447" t="str">
            <v>QPADEV0004</v>
          </cell>
        </row>
        <row r="3448">
          <cell r="A3448" t="str">
            <v>SELINT</v>
          </cell>
          <cell r="B3448" t="str">
            <v xml:space="preserve">                     NTNTAS             1052800</v>
          </cell>
          <cell r="C3448" t="str">
            <v>DER</v>
          </cell>
          <cell r="D3448" t="str">
            <v>QPADEV0005</v>
          </cell>
        </row>
        <row r="3449">
          <cell r="A3449" t="str">
            <v>SELINT</v>
          </cell>
          <cell r="B3449" t="str">
            <v xml:space="preserve">                     NTNTDT                                                        NN</v>
          </cell>
          <cell r="C3449" t="str">
            <v>DER</v>
          </cell>
          <cell r="D3449" t="str">
            <v>QPADEV0006</v>
          </cell>
        </row>
        <row r="3450">
          <cell r="A3450" t="str">
            <v>SELINT</v>
          </cell>
          <cell r="B3450" t="str">
            <v xml:space="preserve">                     NTNTIN             1064439</v>
          </cell>
          <cell r="C3450" t="str">
            <v>DER</v>
          </cell>
          <cell r="D3450" t="str">
            <v>QPADEV0007</v>
          </cell>
        </row>
        <row r="3451">
          <cell r="A3451" t="str">
            <v>SELINT</v>
          </cell>
          <cell r="B3451" t="str">
            <v xml:space="preserve">                     NTNTMA             1055545</v>
          </cell>
          <cell r="C3451" t="str">
            <v>DER</v>
          </cell>
          <cell r="D3451" t="str">
            <v>QPADEV0008</v>
          </cell>
        </row>
        <row r="3452">
          <cell r="A3452" t="str">
            <v>SELINT</v>
          </cell>
          <cell r="B3452" t="str">
            <v xml:space="preserve">                     NTNTDT   0006180</v>
          </cell>
          <cell r="C3452" t="str">
            <v>DER</v>
          </cell>
          <cell r="D3452" t="str">
            <v>QPADEV0009</v>
          </cell>
        </row>
        <row r="3453">
          <cell r="A3453" t="str">
            <v>SELINT</v>
          </cell>
          <cell r="B3453" t="str">
            <v xml:space="preserve">                     NTNTIN             1063743</v>
          </cell>
          <cell r="C3453" t="str">
            <v>DER</v>
          </cell>
          <cell r="D3453" t="str">
            <v>QPADEV001B</v>
          </cell>
        </row>
        <row r="3454">
          <cell r="A3454" t="str">
            <v>SELINT</v>
          </cell>
          <cell r="B3454" t="str">
            <v xml:space="preserve">                     NTNTBU   0000934</v>
          </cell>
          <cell r="C3454" t="str">
            <v>DER</v>
          </cell>
          <cell r="D3454" t="str">
            <v>QPADEV001C</v>
          </cell>
        </row>
        <row r="3455">
          <cell r="A3455" t="str">
            <v>SELINT</v>
          </cell>
          <cell r="B3455" t="str">
            <v xml:space="preserve">                     NTNTBU             1052230</v>
          </cell>
          <cell r="C3455" t="str">
            <v>DER</v>
          </cell>
          <cell r="D3455" t="str">
            <v>QPADEV001D</v>
          </cell>
        </row>
        <row r="3456">
          <cell r="A3456" t="str">
            <v>SELINT</v>
          </cell>
          <cell r="B3456" t="str">
            <v xml:space="preserve">                     NTNTDT             1058617</v>
          </cell>
          <cell r="C3456" t="str">
            <v>DER</v>
          </cell>
          <cell r="D3456" t="str">
            <v>QPADEV001F</v>
          </cell>
        </row>
        <row r="3457">
          <cell r="A3457" t="str">
            <v>SELINT</v>
          </cell>
          <cell r="B3457" t="str">
            <v xml:space="preserve">                     PGNTBU             1072558</v>
          </cell>
          <cell r="C3457" t="str">
            <v>DER</v>
          </cell>
          <cell r="D3457" t="str">
            <v>QPADEV001G</v>
          </cell>
        </row>
        <row r="3458">
          <cell r="A3458" t="str">
            <v>SELINT</v>
          </cell>
          <cell r="B3458" t="str">
            <v xml:space="preserve">                     PGNTIN             1070938</v>
          </cell>
          <cell r="C3458" t="str">
            <v>DER</v>
          </cell>
          <cell r="D3458" t="str">
            <v>QPADEV001H</v>
          </cell>
        </row>
        <row r="3459">
          <cell r="A3459" t="str">
            <v>SELINT</v>
          </cell>
          <cell r="B3459" t="str">
            <v xml:space="preserve">                     NTNTBU             1065627</v>
          </cell>
          <cell r="C3459" t="str">
            <v>DER</v>
          </cell>
          <cell r="D3459" t="str">
            <v>QPADEV001J</v>
          </cell>
        </row>
        <row r="3460">
          <cell r="A3460" t="str">
            <v>SELINT</v>
          </cell>
          <cell r="B3460" t="str">
            <v xml:space="preserve">                     NTNTDT             1043714</v>
          </cell>
          <cell r="C3460" t="str">
            <v>DER</v>
          </cell>
          <cell r="D3460" t="str">
            <v>QPADEV001K</v>
          </cell>
        </row>
        <row r="3461">
          <cell r="A3461" t="str">
            <v>SELINT</v>
          </cell>
          <cell r="B3461" t="str">
            <v xml:space="preserve">                     NTNTPW             1053770</v>
          </cell>
          <cell r="C3461" t="str">
            <v>DER</v>
          </cell>
          <cell r="D3461" t="str">
            <v>QPADEV001L</v>
          </cell>
        </row>
        <row r="3462">
          <cell r="A3462" t="str">
            <v>SELINT</v>
          </cell>
          <cell r="B3462" t="str">
            <v xml:space="preserve">                     NTNTDT             1064016</v>
          </cell>
          <cell r="C3462" t="str">
            <v>DER</v>
          </cell>
          <cell r="D3462" t="str">
            <v>QPADEV001M</v>
          </cell>
        </row>
        <row r="3463">
          <cell r="A3463" t="str">
            <v>SELINT</v>
          </cell>
          <cell r="B3463" t="str">
            <v xml:space="preserve">                     NTNTDT             1042390</v>
          </cell>
          <cell r="C3463" t="str">
            <v>DER</v>
          </cell>
          <cell r="D3463" t="str">
            <v>QPADEV001N</v>
          </cell>
        </row>
        <row r="3464">
          <cell r="A3464" t="str">
            <v>SELINT</v>
          </cell>
          <cell r="B3464" t="str">
            <v xml:space="preserve">                     NTNTDT             1069739</v>
          </cell>
          <cell r="C3464" t="str">
            <v>DER</v>
          </cell>
          <cell r="D3464" t="str">
            <v>QPADEV001P</v>
          </cell>
        </row>
        <row r="3465">
          <cell r="A3465" t="str">
            <v>SELINT</v>
          </cell>
          <cell r="B3465" t="str">
            <v xml:space="preserve">                     NTNTDT             1066854</v>
          </cell>
          <cell r="C3465" t="str">
            <v>DER</v>
          </cell>
          <cell r="D3465" t="str">
            <v>QPADEV001Q</v>
          </cell>
        </row>
        <row r="3466">
          <cell r="A3466" t="str">
            <v>SELINT</v>
          </cell>
          <cell r="B3466" t="str">
            <v xml:space="preserve">                     NTNTBU             1051951                                    NN</v>
          </cell>
          <cell r="C3466" t="str">
            <v>DER</v>
          </cell>
          <cell r="D3466" t="str">
            <v>QPADEV001R</v>
          </cell>
        </row>
        <row r="3467">
          <cell r="A3467" t="str">
            <v>SELINT</v>
          </cell>
          <cell r="B3467" t="str">
            <v xml:space="preserve">                     NTNTBU             1060698</v>
          </cell>
          <cell r="C3467" t="str">
            <v>DER</v>
          </cell>
          <cell r="D3467" t="str">
            <v>QPADEV001S</v>
          </cell>
        </row>
        <row r="3468">
          <cell r="A3468" t="str">
            <v>SELINT</v>
          </cell>
          <cell r="B3468" t="str">
            <v xml:space="preserve">                     NTNTBU             1068478</v>
          </cell>
          <cell r="C3468" t="str">
            <v>DER</v>
          </cell>
          <cell r="D3468" t="str">
            <v>QPADEV001T</v>
          </cell>
        </row>
        <row r="3469">
          <cell r="A3469" t="str">
            <v>SELINT</v>
          </cell>
          <cell r="B3469" t="str">
            <v xml:space="preserve">                     PGNTIN             1069373</v>
          </cell>
          <cell r="C3469" t="str">
            <v>DER</v>
          </cell>
          <cell r="D3469" t="str">
            <v>QPADEV001V</v>
          </cell>
        </row>
        <row r="3470">
          <cell r="A3470" t="str">
            <v>SELINT</v>
          </cell>
          <cell r="B3470" t="str">
            <v xml:space="preserve">                     NTNTBU             1068565</v>
          </cell>
          <cell r="C3470" t="str">
            <v>DER</v>
          </cell>
          <cell r="D3470" t="str">
            <v>QPADEV001W</v>
          </cell>
        </row>
        <row r="3471">
          <cell r="A3471" t="str">
            <v>SELINT</v>
          </cell>
          <cell r="B3471" t="str">
            <v xml:space="preserve">                     NTNTDT             1069086</v>
          </cell>
          <cell r="C3471" t="str">
            <v>DER</v>
          </cell>
          <cell r="D3471" t="str">
            <v>QPADEV001X</v>
          </cell>
        </row>
        <row r="3472">
          <cell r="A3472" t="str">
            <v>SELINT</v>
          </cell>
          <cell r="B3472" t="str">
            <v xml:space="preserve">                     NTNTIN                                                        NN</v>
          </cell>
          <cell r="C3472" t="str">
            <v>DER</v>
          </cell>
          <cell r="D3472" t="str">
            <v>QPADEV001Z</v>
          </cell>
        </row>
        <row r="3473">
          <cell r="A3473" t="str">
            <v>SELINT</v>
          </cell>
          <cell r="B3473" t="str">
            <v xml:space="preserve">                     NTNTDT   0000290</v>
          </cell>
          <cell r="C3473" t="str">
            <v>DER</v>
          </cell>
          <cell r="D3473" t="str">
            <v>QPADEV0010</v>
          </cell>
        </row>
        <row r="3474">
          <cell r="A3474" t="str">
            <v>SELINT</v>
          </cell>
          <cell r="B3474" t="str">
            <v xml:space="preserve">                     NTNTBU             1069009                                    OO</v>
          </cell>
          <cell r="C3474" t="str">
            <v>DER</v>
          </cell>
          <cell r="D3474" t="str">
            <v>QPADEV0011</v>
          </cell>
        </row>
        <row r="3475">
          <cell r="A3475" t="str">
            <v>SELINT</v>
          </cell>
          <cell r="B3475" t="str">
            <v xml:space="preserve">                     NTNTBU             1066786</v>
          </cell>
          <cell r="C3475" t="str">
            <v>DER</v>
          </cell>
          <cell r="D3475" t="str">
            <v>QPADEV0012</v>
          </cell>
        </row>
        <row r="3476">
          <cell r="A3476" t="str">
            <v>SELINT</v>
          </cell>
          <cell r="B3476" t="str">
            <v xml:space="preserve">                     NTNTRA                                                        NN</v>
          </cell>
          <cell r="C3476" t="str">
            <v>DER</v>
          </cell>
          <cell r="D3476" t="str">
            <v>QPADEV0013</v>
          </cell>
        </row>
        <row r="3477">
          <cell r="A3477" t="str">
            <v>SELINT</v>
          </cell>
          <cell r="B3477" t="str">
            <v xml:space="preserve">                     NTNTAS   0001899                                              OO</v>
          </cell>
          <cell r="C3477" t="str">
            <v>DER</v>
          </cell>
          <cell r="D3477" t="str">
            <v>QPADEV0014</v>
          </cell>
        </row>
        <row r="3478">
          <cell r="A3478" t="str">
            <v>SELINT</v>
          </cell>
          <cell r="B3478" t="str">
            <v xml:space="preserve">                     NTNTRA                                                        NN</v>
          </cell>
          <cell r="C3478" t="str">
            <v>DER</v>
          </cell>
          <cell r="D3478" t="str">
            <v>QPADEV0015</v>
          </cell>
        </row>
        <row r="3479">
          <cell r="A3479" t="str">
            <v>SELINT</v>
          </cell>
          <cell r="B3479" t="str">
            <v xml:space="preserve">                     NTNTDT   0001844</v>
          </cell>
          <cell r="C3479" t="str">
            <v>DER</v>
          </cell>
          <cell r="D3479" t="str">
            <v>QPADEV0016</v>
          </cell>
        </row>
        <row r="3480">
          <cell r="A3480" t="str">
            <v>SELINT</v>
          </cell>
          <cell r="B3480" t="str">
            <v xml:space="preserve">                     NTNTDT                                                        NN</v>
          </cell>
          <cell r="C3480" t="str">
            <v>DER</v>
          </cell>
          <cell r="D3480" t="str">
            <v>QPADEV0017</v>
          </cell>
        </row>
        <row r="3481">
          <cell r="A3481" t="str">
            <v>SELINT</v>
          </cell>
          <cell r="B3481" t="str">
            <v xml:space="preserve">                     NTNTDT             1067084                                    OO</v>
          </cell>
          <cell r="C3481" t="str">
            <v>DER</v>
          </cell>
          <cell r="D3481" t="str">
            <v>QPADEV0018</v>
          </cell>
        </row>
        <row r="3482">
          <cell r="A3482" t="str">
            <v>SELINT</v>
          </cell>
          <cell r="B3482" t="str">
            <v xml:space="preserve">                     NTNTIN   0001847</v>
          </cell>
          <cell r="C3482" t="str">
            <v>DER</v>
          </cell>
          <cell r="D3482" t="str">
            <v>QPADEV0019</v>
          </cell>
        </row>
        <row r="3483">
          <cell r="A3483" t="str">
            <v>SELINT</v>
          </cell>
          <cell r="B3483" t="str">
            <v xml:space="preserve">                     PGNTDT                                                        NN</v>
          </cell>
          <cell r="C3483" t="str">
            <v>DER</v>
          </cell>
          <cell r="D3483" t="str">
            <v>QPADEV002B</v>
          </cell>
        </row>
        <row r="3484">
          <cell r="A3484" t="str">
            <v>SELINT</v>
          </cell>
          <cell r="B3484" t="str">
            <v xml:space="preserve">                     NTNTDT                                                         O</v>
          </cell>
          <cell r="C3484" t="str">
            <v>DER</v>
          </cell>
          <cell r="D3484" t="str">
            <v>QPADEV002C</v>
          </cell>
        </row>
        <row r="3485">
          <cell r="A3485" t="str">
            <v>SELINT</v>
          </cell>
          <cell r="B3485" t="str">
            <v xml:space="preserve">                     NTNTDT             1068644</v>
          </cell>
          <cell r="C3485" t="str">
            <v>DER</v>
          </cell>
          <cell r="D3485" t="str">
            <v>QPADEV002D</v>
          </cell>
        </row>
        <row r="3486">
          <cell r="A3486" t="str">
            <v>SELINT</v>
          </cell>
          <cell r="B3486" t="str">
            <v xml:space="preserve">                     NTNTDT             1068272                                    NN</v>
          </cell>
          <cell r="C3486" t="str">
            <v>DER</v>
          </cell>
          <cell r="D3486" t="str">
            <v>QPADEV002F</v>
          </cell>
        </row>
        <row r="3487">
          <cell r="A3487" t="str">
            <v>SELINT</v>
          </cell>
          <cell r="B3487" t="str">
            <v xml:space="preserve">                     NTNTCP             1070395</v>
          </cell>
          <cell r="C3487" t="str">
            <v>DER</v>
          </cell>
          <cell r="D3487" t="str">
            <v>QPADEV002G</v>
          </cell>
        </row>
        <row r="3488">
          <cell r="A3488" t="str">
            <v>SELINT</v>
          </cell>
          <cell r="B3488" t="str">
            <v xml:space="preserve">                     NTNTPW             1062629                                    OO</v>
          </cell>
          <cell r="C3488" t="str">
            <v>DER</v>
          </cell>
          <cell r="D3488" t="str">
            <v>QPADEV002H</v>
          </cell>
        </row>
        <row r="3489">
          <cell r="A3489" t="str">
            <v>SELINT</v>
          </cell>
          <cell r="B3489" t="str">
            <v xml:space="preserve">                     PGNTIN             1070705</v>
          </cell>
          <cell r="C3489" t="str">
            <v>DER</v>
          </cell>
          <cell r="D3489" t="str">
            <v>QPADEV002J</v>
          </cell>
        </row>
        <row r="3490">
          <cell r="A3490" t="str">
            <v>SELINT</v>
          </cell>
          <cell r="B3490" t="str">
            <v xml:space="preserve">                     NTNTIN   0001844                                              NN</v>
          </cell>
          <cell r="C3490" t="str">
            <v>DER</v>
          </cell>
          <cell r="D3490" t="str">
            <v>QPADEV002K</v>
          </cell>
        </row>
        <row r="3491">
          <cell r="A3491" t="str">
            <v>SELINT</v>
          </cell>
          <cell r="B3491" t="str">
            <v xml:space="preserve">                     NTNTIN                                                        NN</v>
          </cell>
          <cell r="C3491" t="str">
            <v>DER</v>
          </cell>
          <cell r="D3491" t="str">
            <v>QPADEV002M</v>
          </cell>
        </row>
        <row r="3492">
          <cell r="A3492" t="str">
            <v>SELINT</v>
          </cell>
          <cell r="B3492" t="str">
            <v xml:space="preserve">                     NTNTDT   0000290                                              OO</v>
          </cell>
          <cell r="C3492" t="str">
            <v>DER</v>
          </cell>
          <cell r="D3492" t="str">
            <v>QPADEV002N</v>
          </cell>
        </row>
        <row r="3493">
          <cell r="A3493" t="str">
            <v>SELINT</v>
          </cell>
          <cell r="B3493" t="str">
            <v xml:space="preserve">                     NTNTDT             1068272                                    NN</v>
          </cell>
          <cell r="C3493" t="str">
            <v>DER</v>
          </cell>
          <cell r="D3493" t="str">
            <v>QPADEV002P</v>
          </cell>
        </row>
        <row r="3494">
          <cell r="A3494" t="str">
            <v>SELINT</v>
          </cell>
          <cell r="B3494" t="str">
            <v xml:space="preserve">                     NTNTCP             1069291</v>
          </cell>
          <cell r="C3494" t="str">
            <v>DER</v>
          </cell>
          <cell r="D3494" t="str">
            <v>QPADEV002Q</v>
          </cell>
        </row>
        <row r="3495">
          <cell r="A3495" t="str">
            <v>SELINT</v>
          </cell>
          <cell r="B3495" t="str">
            <v xml:space="preserve">                     NTNTRA             1066549</v>
          </cell>
          <cell r="C3495" t="str">
            <v>DER</v>
          </cell>
          <cell r="D3495" t="str">
            <v>QPADEV002R</v>
          </cell>
        </row>
        <row r="3496">
          <cell r="A3496" t="str">
            <v>SELINT</v>
          </cell>
          <cell r="B3496" t="str">
            <v xml:space="preserve">                     NTNTDT   0000903                                              NN</v>
          </cell>
          <cell r="C3496" t="str">
            <v>DER</v>
          </cell>
          <cell r="D3496" t="str">
            <v>QPADEV002S</v>
          </cell>
        </row>
        <row r="3497">
          <cell r="A3497" t="str">
            <v>SELINT</v>
          </cell>
          <cell r="B3497" t="str">
            <v xml:space="preserve">                     NTNTRA             1069835</v>
          </cell>
          <cell r="C3497" t="str">
            <v>DER</v>
          </cell>
          <cell r="D3497" t="str">
            <v>QPADEV002T</v>
          </cell>
        </row>
        <row r="3498">
          <cell r="A3498" t="str">
            <v>SELINT</v>
          </cell>
          <cell r="B3498" t="str">
            <v xml:space="preserve">                     NTNTBU             1068073</v>
          </cell>
          <cell r="C3498" t="str">
            <v>DER</v>
          </cell>
          <cell r="D3498" t="str">
            <v>QPADEV002V</v>
          </cell>
        </row>
        <row r="3499">
          <cell r="A3499" t="str">
            <v>SELINT</v>
          </cell>
          <cell r="B3499" t="str">
            <v xml:space="preserve">                     NTNTBU             1069277</v>
          </cell>
          <cell r="C3499" t="str">
            <v>DER</v>
          </cell>
          <cell r="D3499" t="str">
            <v>QPADEV002W</v>
          </cell>
        </row>
        <row r="3500">
          <cell r="A3500" t="str">
            <v>SELINT</v>
          </cell>
          <cell r="B3500" t="str">
            <v xml:space="preserve">                     NTNTDT   0100001</v>
          </cell>
          <cell r="C3500" t="str">
            <v>DER</v>
          </cell>
          <cell r="D3500" t="str">
            <v>QPADEV002X</v>
          </cell>
        </row>
        <row r="3501">
          <cell r="A3501" t="str">
            <v>SELINT</v>
          </cell>
          <cell r="B3501" t="str">
            <v xml:space="preserve">                     NTNTBU             1066989</v>
          </cell>
          <cell r="C3501" t="str">
            <v>DER</v>
          </cell>
          <cell r="D3501" t="str">
            <v>QPADEV002Z</v>
          </cell>
        </row>
        <row r="3502">
          <cell r="A3502" t="str">
            <v>SELINT</v>
          </cell>
          <cell r="B3502" t="str">
            <v xml:space="preserve">                     NTNTDT             1054078</v>
          </cell>
          <cell r="C3502" t="str">
            <v>DER</v>
          </cell>
          <cell r="D3502" t="str">
            <v>QPADEV0020</v>
          </cell>
        </row>
        <row r="3503">
          <cell r="A3503" t="str">
            <v>SELINT</v>
          </cell>
          <cell r="B3503" t="str">
            <v xml:space="preserve">                     NTNTBU   0100001</v>
          </cell>
          <cell r="C3503" t="str">
            <v>DER</v>
          </cell>
          <cell r="D3503" t="str">
            <v>QPADEV0021</v>
          </cell>
        </row>
        <row r="3504">
          <cell r="A3504" t="str">
            <v>SELINT</v>
          </cell>
          <cell r="B3504" t="str">
            <v xml:space="preserve">                     NTNTAS                                                        NN</v>
          </cell>
          <cell r="C3504" t="str">
            <v>DER</v>
          </cell>
          <cell r="D3504" t="str">
            <v>QPADEV0022</v>
          </cell>
        </row>
        <row r="3505">
          <cell r="A3505" t="str">
            <v>SELINT</v>
          </cell>
          <cell r="B3505" t="str">
            <v xml:space="preserve">                     NTNTDT             1069496</v>
          </cell>
          <cell r="C3505" t="str">
            <v>DER</v>
          </cell>
          <cell r="D3505" t="str">
            <v>QPADEV0023</v>
          </cell>
        </row>
        <row r="3506">
          <cell r="A3506" t="str">
            <v>SELINT</v>
          </cell>
          <cell r="B3506" t="str">
            <v xml:space="preserve">                     NTNTBU   0007814</v>
          </cell>
          <cell r="C3506" t="str">
            <v>DER</v>
          </cell>
          <cell r="D3506" t="str">
            <v>QPADEV0024</v>
          </cell>
        </row>
        <row r="3507">
          <cell r="A3507" t="str">
            <v>SELINT</v>
          </cell>
          <cell r="B3507" t="str">
            <v xml:space="preserve">                     NTNTDT   0007863</v>
          </cell>
          <cell r="C3507" t="str">
            <v>DER</v>
          </cell>
          <cell r="D3507" t="str">
            <v>QPADEV0025</v>
          </cell>
        </row>
        <row r="3508">
          <cell r="A3508" t="str">
            <v>SELINT</v>
          </cell>
          <cell r="B3508" t="str">
            <v xml:space="preserve">                     NTNTBU             1071860</v>
          </cell>
          <cell r="C3508" t="str">
            <v>DER</v>
          </cell>
          <cell r="D3508" t="str">
            <v>QPADEV0026</v>
          </cell>
        </row>
        <row r="3509">
          <cell r="A3509" t="str">
            <v>SELINT</v>
          </cell>
          <cell r="B3509" t="str">
            <v xml:space="preserve">                     NTNTDT             1069584</v>
          </cell>
          <cell r="C3509" t="str">
            <v>DER</v>
          </cell>
          <cell r="D3509" t="str">
            <v>QPADEV0027</v>
          </cell>
        </row>
        <row r="3510">
          <cell r="A3510" t="str">
            <v>SELINT</v>
          </cell>
          <cell r="B3510" t="str">
            <v xml:space="preserve">                     NTNTRA   0004986</v>
          </cell>
          <cell r="C3510" t="str">
            <v>DER</v>
          </cell>
          <cell r="D3510" t="str">
            <v>QPADEV0028</v>
          </cell>
        </row>
        <row r="3511">
          <cell r="A3511" t="str">
            <v>SELINT</v>
          </cell>
          <cell r="B3511" t="str">
            <v xml:space="preserve">                     NTNTIN   0002275</v>
          </cell>
          <cell r="C3511" t="str">
            <v>DER</v>
          </cell>
          <cell r="D3511" t="str">
            <v>QPADEV0029</v>
          </cell>
        </row>
        <row r="3512">
          <cell r="A3512" t="str">
            <v>SELINT</v>
          </cell>
          <cell r="B3512" t="str">
            <v xml:space="preserve">                     PGNTDT             1071344                                    NN</v>
          </cell>
          <cell r="C3512" t="str">
            <v>DER</v>
          </cell>
          <cell r="D3512" t="str">
            <v>QPADEV003B</v>
          </cell>
        </row>
        <row r="3513">
          <cell r="A3513" t="str">
            <v>SELINT</v>
          </cell>
          <cell r="B3513" t="str">
            <v xml:space="preserve">                     NTNTAS             1069632                                    OO</v>
          </cell>
          <cell r="C3513" t="str">
            <v>DER</v>
          </cell>
          <cell r="D3513" t="str">
            <v>QPADEV003C</v>
          </cell>
        </row>
        <row r="3514">
          <cell r="A3514" t="str">
            <v>SELINT</v>
          </cell>
          <cell r="B3514" t="str">
            <v xml:space="preserve">                     PGNTDT   0001943</v>
          </cell>
          <cell r="C3514" t="str">
            <v>DER</v>
          </cell>
          <cell r="D3514" t="str">
            <v>QPADEV003D</v>
          </cell>
        </row>
        <row r="3515">
          <cell r="A3515" t="str">
            <v>SELINT</v>
          </cell>
          <cell r="B3515" t="str">
            <v xml:space="preserve">                     NTNTDT   0000881</v>
          </cell>
          <cell r="C3515" t="str">
            <v>DER</v>
          </cell>
          <cell r="D3515" t="str">
            <v>QPADEV003F</v>
          </cell>
        </row>
        <row r="3516">
          <cell r="A3516" t="str">
            <v>SELINT</v>
          </cell>
          <cell r="B3516" t="str">
            <v xml:space="preserve">                     NTNTBU                                                        OO</v>
          </cell>
          <cell r="C3516" t="str">
            <v>DER</v>
          </cell>
          <cell r="D3516" t="str">
            <v>QPADEV003G</v>
          </cell>
        </row>
        <row r="3517">
          <cell r="A3517" t="str">
            <v>SELINT</v>
          </cell>
          <cell r="B3517" t="str">
            <v xml:space="preserve">                     NTNTPW             1069930</v>
          </cell>
          <cell r="C3517" t="str">
            <v>DER</v>
          </cell>
          <cell r="D3517" t="str">
            <v>QPADEV003H</v>
          </cell>
        </row>
        <row r="3518">
          <cell r="A3518" t="str">
            <v>SELINT</v>
          </cell>
          <cell r="B3518" t="str">
            <v xml:space="preserve">                     PGNTDT                                                        NN</v>
          </cell>
          <cell r="C3518" t="str">
            <v>DER</v>
          </cell>
          <cell r="D3518" t="str">
            <v>QPADEV003J</v>
          </cell>
        </row>
        <row r="3519">
          <cell r="A3519" t="str">
            <v>SELINT</v>
          </cell>
          <cell r="B3519" t="str">
            <v xml:space="preserve">                     NTNTIN             1071272</v>
          </cell>
          <cell r="C3519" t="str">
            <v>DER</v>
          </cell>
          <cell r="D3519" t="str">
            <v>QPADEV003K</v>
          </cell>
        </row>
        <row r="3520">
          <cell r="A3520" t="str">
            <v>SELINT</v>
          </cell>
          <cell r="B3520" t="str">
            <v xml:space="preserve">                     NTNTAS   0024437                                              NN</v>
          </cell>
          <cell r="C3520" t="str">
            <v>DER</v>
          </cell>
          <cell r="D3520" t="str">
            <v>QPADEV003L</v>
          </cell>
        </row>
        <row r="3521">
          <cell r="A3521" t="str">
            <v>SELINT</v>
          </cell>
          <cell r="B3521" t="str">
            <v xml:space="preserve">                     NTNTAS                                                        NN</v>
          </cell>
          <cell r="C3521" t="str">
            <v>DER</v>
          </cell>
          <cell r="D3521" t="str">
            <v>QPADEV003M</v>
          </cell>
        </row>
        <row r="3522">
          <cell r="A3522" t="str">
            <v>SELINT</v>
          </cell>
          <cell r="B3522" t="str">
            <v xml:space="preserve">                     NTNTDT             1069887</v>
          </cell>
          <cell r="C3522" t="str">
            <v>DER</v>
          </cell>
          <cell r="D3522" t="str">
            <v>QPADEV003N</v>
          </cell>
        </row>
        <row r="3523">
          <cell r="A3523" t="str">
            <v>SELINT</v>
          </cell>
          <cell r="B3523" t="str">
            <v xml:space="preserve">                     NTNTIN             1071209                                    NN</v>
          </cell>
          <cell r="C3523" t="str">
            <v>DER</v>
          </cell>
          <cell r="D3523" t="str">
            <v>QPADEV003P</v>
          </cell>
        </row>
        <row r="3524">
          <cell r="A3524" t="str">
            <v>SELINT</v>
          </cell>
          <cell r="B3524" t="str">
            <v xml:space="preserve">                     NTNTPW                                                         O</v>
          </cell>
          <cell r="C3524" t="str">
            <v>DER</v>
          </cell>
          <cell r="D3524" t="str">
            <v>QPADEV003Q</v>
          </cell>
        </row>
        <row r="3525">
          <cell r="A3525" t="str">
            <v>SELINT</v>
          </cell>
          <cell r="B3525" t="str">
            <v xml:space="preserve">                     NTNTDT   0005915                                              OO</v>
          </cell>
          <cell r="C3525" t="str">
            <v>DER</v>
          </cell>
          <cell r="D3525" t="str">
            <v>QPADEV003R</v>
          </cell>
        </row>
        <row r="3526">
          <cell r="A3526" t="str">
            <v>SELINT</v>
          </cell>
          <cell r="B3526" t="str">
            <v xml:space="preserve">                     NTNTDT             1055482</v>
          </cell>
          <cell r="C3526" t="str">
            <v>DER</v>
          </cell>
          <cell r="D3526" t="str">
            <v>QPADEV003S</v>
          </cell>
        </row>
        <row r="3527">
          <cell r="A3527" t="str">
            <v>SELINT</v>
          </cell>
          <cell r="B3527" t="str">
            <v xml:space="preserve">                     NTNTIN</v>
          </cell>
          <cell r="C3527" t="str">
            <v>DER</v>
          </cell>
          <cell r="D3527" t="str">
            <v>QPADEV003T</v>
          </cell>
        </row>
        <row r="3528">
          <cell r="A3528" t="str">
            <v>SELINT</v>
          </cell>
          <cell r="B3528" t="str">
            <v xml:space="preserve">                     NTNTBU   6300000                                              NN</v>
          </cell>
          <cell r="C3528" t="str">
            <v>DER</v>
          </cell>
          <cell r="D3528" t="str">
            <v>QPADEV003V</v>
          </cell>
        </row>
        <row r="3529">
          <cell r="A3529" t="str">
            <v>SELINT</v>
          </cell>
          <cell r="B3529" t="str">
            <v xml:space="preserve">                     NTNTBU             1070398</v>
          </cell>
          <cell r="C3529" t="str">
            <v>DER</v>
          </cell>
          <cell r="D3529" t="str">
            <v>QPADEV003W</v>
          </cell>
        </row>
        <row r="3530">
          <cell r="A3530" t="str">
            <v>SELINT</v>
          </cell>
          <cell r="B3530" t="str">
            <v xml:space="preserve">                     NTNTBU             1070344</v>
          </cell>
          <cell r="C3530" t="str">
            <v>DER</v>
          </cell>
          <cell r="D3530" t="str">
            <v>QPADEV003X</v>
          </cell>
        </row>
        <row r="3531">
          <cell r="A3531" t="str">
            <v>SELINT</v>
          </cell>
          <cell r="B3531" t="str">
            <v xml:space="preserve">                     NTNTBU             1071819                                    NN</v>
          </cell>
          <cell r="C3531" t="str">
            <v>DER</v>
          </cell>
          <cell r="D3531" t="str">
            <v>QPADEV003Z</v>
          </cell>
        </row>
        <row r="3532">
          <cell r="A3532" t="str">
            <v>SELINT</v>
          </cell>
          <cell r="B3532" t="str">
            <v xml:space="preserve">                     NTNTIN             1069124</v>
          </cell>
          <cell r="C3532" t="str">
            <v>DER</v>
          </cell>
          <cell r="D3532" t="str">
            <v>QPADEV0030</v>
          </cell>
        </row>
        <row r="3533">
          <cell r="A3533" t="str">
            <v>SELINT</v>
          </cell>
          <cell r="B3533" t="str">
            <v xml:space="preserve">                     NTNTDT             1069893</v>
          </cell>
          <cell r="C3533" t="str">
            <v>DER</v>
          </cell>
          <cell r="D3533" t="str">
            <v>QPADEV0031</v>
          </cell>
        </row>
        <row r="3534">
          <cell r="A3534" t="str">
            <v>SELINT</v>
          </cell>
          <cell r="B3534" t="str">
            <v xml:space="preserve">                     PGNTDT                                                        NN</v>
          </cell>
          <cell r="C3534" t="str">
            <v>DER</v>
          </cell>
          <cell r="D3534" t="str">
            <v>QPADEV0032</v>
          </cell>
        </row>
        <row r="3535">
          <cell r="A3535" t="str">
            <v>SELINT</v>
          </cell>
          <cell r="B3535" t="str">
            <v xml:space="preserve">                     PGNTBU             1071330</v>
          </cell>
          <cell r="C3535" t="str">
            <v>DER</v>
          </cell>
          <cell r="D3535" t="str">
            <v>QPADEV0033</v>
          </cell>
        </row>
        <row r="3536">
          <cell r="A3536" t="str">
            <v>SELINT</v>
          </cell>
          <cell r="B3536" t="str">
            <v xml:space="preserve">                     PGNTBU   0100001</v>
          </cell>
          <cell r="C3536" t="str">
            <v>DER</v>
          </cell>
          <cell r="D3536" t="str">
            <v>QPADEV0034</v>
          </cell>
        </row>
        <row r="3537">
          <cell r="A3537" t="str">
            <v>SELINT</v>
          </cell>
          <cell r="B3537" t="str">
            <v xml:space="preserve">                     NTNTIN   0001891                                              OO</v>
          </cell>
          <cell r="C3537" t="str">
            <v>DER</v>
          </cell>
          <cell r="D3537" t="str">
            <v>QPADEV0035</v>
          </cell>
        </row>
        <row r="3538">
          <cell r="A3538" t="str">
            <v>SELINT</v>
          </cell>
          <cell r="B3538" t="str">
            <v xml:space="preserve">                     NTNTBU             1069541</v>
          </cell>
          <cell r="C3538" t="str">
            <v>DER</v>
          </cell>
          <cell r="D3538" t="str">
            <v>QPADEV0036</v>
          </cell>
        </row>
        <row r="3539">
          <cell r="A3539" t="str">
            <v>SELINT</v>
          </cell>
          <cell r="B3539" t="str">
            <v xml:space="preserve">                     NTNTBU             1071231</v>
          </cell>
          <cell r="C3539" t="str">
            <v>DER</v>
          </cell>
          <cell r="D3539" t="str">
            <v>QPADEV0037</v>
          </cell>
        </row>
        <row r="3540">
          <cell r="A3540" t="str">
            <v>SELINT</v>
          </cell>
          <cell r="B3540" t="str">
            <v xml:space="preserve">                     NTNTDT                                                        OO</v>
          </cell>
          <cell r="C3540" t="str">
            <v>DER</v>
          </cell>
          <cell r="D3540" t="str">
            <v>QPADEV0038</v>
          </cell>
        </row>
        <row r="3541">
          <cell r="A3541" t="str">
            <v>SELINT</v>
          </cell>
          <cell r="B3541" t="str">
            <v xml:space="preserve">                     NTNTAS                                                        NN</v>
          </cell>
          <cell r="C3541" t="str">
            <v>DER</v>
          </cell>
          <cell r="D3541" t="str">
            <v>QPADEV0039</v>
          </cell>
        </row>
        <row r="3542">
          <cell r="A3542" t="str">
            <v>SELINT</v>
          </cell>
          <cell r="B3542" t="str">
            <v xml:space="preserve">                     NTNTDT   0008153</v>
          </cell>
          <cell r="C3542" t="str">
            <v>DER</v>
          </cell>
          <cell r="D3542" t="str">
            <v>QPADEV004C</v>
          </cell>
        </row>
        <row r="3543">
          <cell r="A3543" t="str">
            <v>SELINT</v>
          </cell>
          <cell r="B3543" t="str">
            <v xml:space="preserve">                     NTNTDT             1071858                                    NN</v>
          </cell>
          <cell r="C3543" t="str">
            <v>DER</v>
          </cell>
          <cell r="D3543" t="str">
            <v>QPADEV004D</v>
          </cell>
        </row>
        <row r="3544">
          <cell r="A3544" t="str">
            <v>SELINT</v>
          </cell>
          <cell r="B3544" t="str">
            <v xml:space="preserve">                     NTNTDT             1068705                                    NN</v>
          </cell>
          <cell r="C3544" t="str">
            <v>DER</v>
          </cell>
          <cell r="D3544" t="str">
            <v>QPADEV004G</v>
          </cell>
        </row>
        <row r="3545">
          <cell r="A3545" t="str">
            <v>SELINT</v>
          </cell>
          <cell r="B3545" t="str">
            <v xml:space="preserve">                     NTNTBU</v>
          </cell>
          <cell r="C3545" t="str">
            <v>DER</v>
          </cell>
          <cell r="D3545" t="str">
            <v>QPADEV004H</v>
          </cell>
        </row>
        <row r="3546">
          <cell r="A3546" t="str">
            <v>SELINT</v>
          </cell>
          <cell r="B3546" t="str">
            <v xml:space="preserve">                     NTNTDT             1072140</v>
          </cell>
          <cell r="C3546" t="str">
            <v>DER</v>
          </cell>
          <cell r="D3546" t="str">
            <v>QPADEV004J</v>
          </cell>
        </row>
        <row r="3547">
          <cell r="A3547" t="str">
            <v>SELINT</v>
          </cell>
          <cell r="B3547" t="str">
            <v xml:space="preserve">                     NTNTDT                                                        NN</v>
          </cell>
          <cell r="C3547" t="str">
            <v>DER</v>
          </cell>
          <cell r="D3547" t="str">
            <v>QPADEV004K</v>
          </cell>
        </row>
        <row r="3548">
          <cell r="A3548" t="str">
            <v>SELINT</v>
          </cell>
          <cell r="B3548" t="str">
            <v xml:space="preserve">                     NTNTDT   0001904</v>
          </cell>
          <cell r="C3548" t="str">
            <v>DER</v>
          </cell>
          <cell r="D3548" t="str">
            <v>QPADEV004L</v>
          </cell>
        </row>
        <row r="3549">
          <cell r="A3549" t="str">
            <v>SELINT</v>
          </cell>
          <cell r="B3549" t="str">
            <v xml:space="preserve">                     PGNTDT             1071591</v>
          </cell>
          <cell r="C3549" t="str">
            <v>DER</v>
          </cell>
          <cell r="D3549" t="str">
            <v>QPADEV004M</v>
          </cell>
        </row>
        <row r="3550">
          <cell r="A3550" t="str">
            <v>SELINT</v>
          </cell>
          <cell r="B3550" t="str">
            <v xml:space="preserve">                     PGNTDT             1070578</v>
          </cell>
          <cell r="C3550" t="str">
            <v>DER</v>
          </cell>
          <cell r="D3550" t="str">
            <v>QPADEV004N</v>
          </cell>
        </row>
        <row r="3551">
          <cell r="A3551" t="str">
            <v>SELINT</v>
          </cell>
          <cell r="B3551" t="str">
            <v xml:space="preserve">                     NTNTDT             1069920</v>
          </cell>
          <cell r="C3551" t="str">
            <v>DER</v>
          </cell>
          <cell r="D3551" t="str">
            <v>QPADEV004P</v>
          </cell>
        </row>
        <row r="3552">
          <cell r="A3552" t="str">
            <v>SELINT</v>
          </cell>
          <cell r="B3552" t="str">
            <v xml:space="preserve">                     NTNTIN   0000732                                              NN</v>
          </cell>
          <cell r="C3552" t="str">
            <v>DER</v>
          </cell>
          <cell r="D3552" t="str">
            <v>QPADEV004Q</v>
          </cell>
        </row>
        <row r="3553">
          <cell r="A3553" t="str">
            <v>SELINT</v>
          </cell>
          <cell r="B3553" t="str">
            <v xml:space="preserve">                     NTNTPW   0000010</v>
          </cell>
          <cell r="C3553" t="str">
            <v>DER</v>
          </cell>
          <cell r="D3553" t="str">
            <v>QPADEV004R</v>
          </cell>
        </row>
        <row r="3554">
          <cell r="A3554" t="str">
            <v>SELINT</v>
          </cell>
          <cell r="B3554" t="str">
            <v xml:space="preserve">                     PGNTDT                                                        NN</v>
          </cell>
          <cell r="C3554" t="str">
            <v>DER</v>
          </cell>
          <cell r="D3554" t="str">
            <v>QPADEV004S</v>
          </cell>
        </row>
        <row r="3555">
          <cell r="A3555" t="str">
            <v>SELINT</v>
          </cell>
          <cell r="B3555" t="str">
            <v xml:space="preserve">                     NTNTPW                   5                                    NN</v>
          </cell>
          <cell r="C3555" t="str">
            <v>DER</v>
          </cell>
          <cell r="D3555" t="str">
            <v>QPADEV004V</v>
          </cell>
        </row>
        <row r="3556">
          <cell r="A3556" t="str">
            <v>SELINT</v>
          </cell>
          <cell r="B3556" t="str">
            <v xml:space="preserve">                     NTNTDT   0007875</v>
          </cell>
          <cell r="C3556" t="str">
            <v>DER</v>
          </cell>
          <cell r="D3556" t="str">
            <v>QPADEV004W</v>
          </cell>
        </row>
        <row r="3557">
          <cell r="A3557" t="str">
            <v>SELINT</v>
          </cell>
          <cell r="B3557" t="str">
            <v xml:space="preserve">                     NTNTDT             1072391</v>
          </cell>
          <cell r="C3557" t="str">
            <v>DER</v>
          </cell>
          <cell r="D3557" t="str">
            <v>QPADEV004X</v>
          </cell>
        </row>
        <row r="3558">
          <cell r="A3558" t="str">
            <v>SELINT</v>
          </cell>
          <cell r="B3558" t="str">
            <v xml:space="preserve">                     NTNTAS   0000034                                              OO</v>
          </cell>
          <cell r="C3558" t="str">
            <v>DER</v>
          </cell>
          <cell r="D3558" t="str">
            <v>QPADEV004Z</v>
          </cell>
        </row>
        <row r="3559">
          <cell r="A3559" t="str">
            <v>SELINT</v>
          </cell>
          <cell r="B3559" t="str">
            <v xml:space="preserve">                     NTNTPW             1069252</v>
          </cell>
          <cell r="C3559" t="str">
            <v>DER</v>
          </cell>
          <cell r="D3559" t="str">
            <v>QPADEV0040</v>
          </cell>
        </row>
        <row r="3560">
          <cell r="A3560" t="str">
            <v>SELINT</v>
          </cell>
          <cell r="B3560" t="str">
            <v xml:space="preserve">                     NTNTIN   0007959</v>
          </cell>
          <cell r="C3560" t="str">
            <v>DER</v>
          </cell>
          <cell r="D3560" t="str">
            <v>QPADEV0041</v>
          </cell>
        </row>
        <row r="3561">
          <cell r="A3561" t="str">
            <v>SELINT</v>
          </cell>
          <cell r="B3561" t="str">
            <v xml:space="preserve">                     NTNTDT   0001899</v>
          </cell>
          <cell r="C3561" t="str">
            <v>DER</v>
          </cell>
          <cell r="D3561" t="str">
            <v>QPADEV0043</v>
          </cell>
        </row>
        <row r="3562">
          <cell r="A3562" t="str">
            <v>SELINT</v>
          </cell>
          <cell r="B3562" t="str">
            <v xml:space="preserve">                     NTNTBU             1071894</v>
          </cell>
          <cell r="C3562" t="str">
            <v>DER</v>
          </cell>
          <cell r="D3562" t="str">
            <v>QPADEV0044</v>
          </cell>
        </row>
        <row r="3563">
          <cell r="A3563" t="str">
            <v>SELINT</v>
          </cell>
          <cell r="B3563" t="str">
            <v xml:space="preserve">                     NTNTDT             1072873</v>
          </cell>
          <cell r="C3563" t="str">
            <v>DER</v>
          </cell>
          <cell r="D3563" t="str">
            <v>QPADEV0045</v>
          </cell>
        </row>
        <row r="3564">
          <cell r="A3564" t="str">
            <v>SELINT</v>
          </cell>
          <cell r="B3564" t="str">
            <v xml:space="preserve">                     NTNTIN   0000732                                              NN</v>
          </cell>
          <cell r="C3564" t="str">
            <v>DER</v>
          </cell>
          <cell r="D3564" t="str">
            <v>QPADEV0046</v>
          </cell>
        </row>
        <row r="3565">
          <cell r="A3565" t="str">
            <v>SELINT</v>
          </cell>
          <cell r="B3565" t="str">
            <v xml:space="preserve">                     NTNTBU   0008004</v>
          </cell>
          <cell r="C3565" t="str">
            <v>DER</v>
          </cell>
          <cell r="D3565" t="str">
            <v>QPADEV0047</v>
          </cell>
        </row>
        <row r="3566">
          <cell r="A3566" t="str">
            <v>SELINT</v>
          </cell>
          <cell r="B3566" t="str">
            <v xml:space="preserve">                     PGNTIN             1071051</v>
          </cell>
          <cell r="C3566" t="str">
            <v>DER</v>
          </cell>
          <cell r="D3566" t="str">
            <v>QPADEV0048</v>
          </cell>
        </row>
        <row r="3567">
          <cell r="A3567" t="str">
            <v>SELINT</v>
          </cell>
          <cell r="B3567" t="str">
            <v xml:space="preserve">                     NTNTBU             1071985</v>
          </cell>
          <cell r="C3567" t="str">
            <v>DER</v>
          </cell>
          <cell r="D3567" t="str">
            <v>QPADEV0049</v>
          </cell>
        </row>
        <row r="3568">
          <cell r="A3568" t="str">
            <v>SELINT</v>
          </cell>
          <cell r="B3568" t="str">
            <v xml:space="preserve">                     NTNTBU             1072925</v>
          </cell>
          <cell r="C3568" t="str">
            <v>DER</v>
          </cell>
          <cell r="D3568" t="str">
            <v>QPADEV005B</v>
          </cell>
        </row>
        <row r="3569">
          <cell r="A3569" t="str">
            <v>SELINT</v>
          </cell>
          <cell r="B3569" t="str">
            <v xml:space="preserve">                     NTNTDT   0000721</v>
          </cell>
          <cell r="C3569" t="str">
            <v>DER</v>
          </cell>
          <cell r="D3569" t="str">
            <v>QPADEV005C</v>
          </cell>
        </row>
        <row r="3570">
          <cell r="A3570" t="str">
            <v>SELINT</v>
          </cell>
          <cell r="B3570" t="str">
            <v xml:space="preserve">                     NTNTBU             1072340</v>
          </cell>
          <cell r="C3570" t="str">
            <v>DER</v>
          </cell>
          <cell r="D3570" t="str">
            <v>QPADEV005D</v>
          </cell>
        </row>
        <row r="3571">
          <cell r="A3571" t="str">
            <v>SELINT</v>
          </cell>
          <cell r="B3571" t="str">
            <v xml:space="preserve">                     PGNTIN             1072749</v>
          </cell>
          <cell r="C3571" t="str">
            <v>DER</v>
          </cell>
          <cell r="D3571" t="str">
            <v>QPADEV005F</v>
          </cell>
        </row>
        <row r="3572">
          <cell r="A3572" t="str">
            <v>SELINT</v>
          </cell>
          <cell r="B3572" t="str">
            <v xml:space="preserve">                     NTNTBU             1073498</v>
          </cell>
          <cell r="C3572" t="str">
            <v>DER</v>
          </cell>
          <cell r="D3572" t="str">
            <v>QPADEV005G</v>
          </cell>
        </row>
        <row r="3573">
          <cell r="A3573" t="str">
            <v>SELINT</v>
          </cell>
          <cell r="B3573" t="str">
            <v xml:space="preserve">                     PGNTBU             1072784</v>
          </cell>
          <cell r="C3573" t="str">
            <v>DER</v>
          </cell>
          <cell r="D3573" t="str">
            <v>QPADEV005H</v>
          </cell>
        </row>
        <row r="3574">
          <cell r="A3574" t="str">
            <v>SELINT</v>
          </cell>
          <cell r="B3574" t="str">
            <v xml:space="preserve">                     PGNTIN   0008012</v>
          </cell>
          <cell r="C3574" t="str">
            <v>DER</v>
          </cell>
          <cell r="D3574" t="str">
            <v>QPADEV005J</v>
          </cell>
        </row>
        <row r="3575">
          <cell r="A3575" t="str">
            <v>SELINT</v>
          </cell>
          <cell r="B3575" t="str">
            <v xml:space="preserve">                     NTNTBU             1072782</v>
          </cell>
          <cell r="C3575" t="str">
            <v>DER</v>
          </cell>
          <cell r="D3575" t="str">
            <v>QPADEV005K</v>
          </cell>
        </row>
        <row r="3576">
          <cell r="A3576" t="str">
            <v>SELINT</v>
          </cell>
          <cell r="B3576" t="str">
            <v xml:space="preserve">                     PGNTBU             1072974</v>
          </cell>
          <cell r="C3576" t="str">
            <v>DER</v>
          </cell>
          <cell r="D3576" t="str">
            <v>QPADEV005L</v>
          </cell>
        </row>
        <row r="3577">
          <cell r="A3577" t="str">
            <v>SELINT</v>
          </cell>
          <cell r="B3577" t="str">
            <v xml:space="preserve">                     NTNTCP   0000096</v>
          </cell>
          <cell r="C3577" t="str">
            <v>DER</v>
          </cell>
          <cell r="D3577" t="str">
            <v>QPADEV005M</v>
          </cell>
        </row>
        <row r="3578">
          <cell r="A3578" t="str">
            <v>SELINT</v>
          </cell>
          <cell r="B3578" t="str">
            <v xml:space="preserve">                     NTNTIN             1072220</v>
          </cell>
          <cell r="C3578" t="str">
            <v>DER</v>
          </cell>
          <cell r="D3578" t="str">
            <v>QPADEV005N</v>
          </cell>
        </row>
        <row r="3579">
          <cell r="A3579" t="str">
            <v>SELINT</v>
          </cell>
          <cell r="B3579" t="str">
            <v xml:space="preserve">                     NTNTBU                                                        NN</v>
          </cell>
          <cell r="C3579" t="str">
            <v>DER</v>
          </cell>
          <cell r="D3579" t="str">
            <v>QPADEV005P</v>
          </cell>
        </row>
        <row r="3580">
          <cell r="A3580" t="str">
            <v>SELINT</v>
          </cell>
          <cell r="B3580" t="str">
            <v xml:space="preserve">                     NTNTDT             1075178</v>
          </cell>
          <cell r="C3580" t="str">
            <v>DER</v>
          </cell>
          <cell r="D3580" t="str">
            <v>QPADEV005Q</v>
          </cell>
        </row>
        <row r="3581">
          <cell r="A3581" t="str">
            <v>SELINT</v>
          </cell>
          <cell r="B3581" t="str">
            <v xml:space="preserve">                     NTNTDT   0008069</v>
          </cell>
          <cell r="C3581" t="str">
            <v>DER</v>
          </cell>
          <cell r="D3581" t="str">
            <v>QPADEV005R</v>
          </cell>
        </row>
        <row r="3582">
          <cell r="A3582" t="str">
            <v>SELINT</v>
          </cell>
          <cell r="B3582" t="str">
            <v xml:space="preserve">                     NTNTAS             1073593</v>
          </cell>
          <cell r="C3582" t="str">
            <v>DER</v>
          </cell>
          <cell r="D3582" t="str">
            <v>QPADEV005S</v>
          </cell>
        </row>
        <row r="3583">
          <cell r="A3583" t="str">
            <v>SELINT</v>
          </cell>
          <cell r="B3583" t="str">
            <v xml:space="preserve">                     NTNTAS                                                        NN</v>
          </cell>
          <cell r="C3583" t="str">
            <v>DER</v>
          </cell>
          <cell r="D3583" t="str">
            <v>QPADEV005T</v>
          </cell>
        </row>
        <row r="3584">
          <cell r="A3584" t="str">
            <v>SELINT</v>
          </cell>
          <cell r="B3584" t="str">
            <v xml:space="preserve">                     PGNTDT             CABINET</v>
          </cell>
          <cell r="C3584" t="str">
            <v>DER</v>
          </cell>
          <cell r="D3584" t="str">
            <v>QPADEV005V</v>
          </cell>
        </row>
        <row r="3585">
          <cell r="A3585" t="str">
            <v>SELINT</v>
          </cell>
          <cell r="B3585" t="str">
            <v xml:space="preserve">                     PGNTIN                                                        NN</v>
          </cell>
          <cell r="C3585" t="str">
            <v>DER</v>
          </cell>
          <cell r="D3585" t="str">
            <v>QPADEV005W</v>
          </cell>
        </row>
        <row r="3586">
          <cell r="A3586" t="str">
            <v>SELINT</v>
          </cell>
          <cell r="B3586" t="str">
            <v xml:space="preserve">                     NTNTPW             1072038</v>
          </cell>
          <cell r="C3586" t="str">
            <v>DER</v>
          </cell>
          <cell r="D3586" t="str">
            <v>QPADEV005X</v>
          </cell>
        </row>
        <row r="3587">
          <cell r="A3587" t="str">
            <v>SELINT</v>
          </cell>
          <cell r="B3587" t="str">
            <v xml:space="preserve">                     NTNTDT             1071635                                    OO</v>
          </cell>
          <cell r="C3587" t="str">
            <v>DER</v>
          </cell>
          <cell r="D3587" t="str">
            <v>QPADEV005Z</v>
          </cell>
        </row>
        <row r="3588">
          <cell r="A3588" t="str">
            <v>SELINT</v>
          </cell>
          <cell r="B3588" t="str">
            <v xml:space="preserve">                     NTNTBU   0000217                                              OO</v>
          </cell>
          <cell r="C3588" t="str">
            <v>DER</v>
          </cell>
          <cell r="D3588" t="str">
            <v>QPADEV0050</v>
          </cell>
        </row>
        <row r="3589">
          <cell r="A3589" t="str">
            <v>SELINT</v>
          </cell>
          <cell r="B3589" t="str">
            <v xml:space="preserve">                     NTNTIN   0000915                                              NN</v>
          </cell>
          <cell r="C3589" t="str">
            <v>DER</v>
          </cell>
          <cell r="D3589" t="str">
            <v>QPADEV0051</v>
          </cell>
        </row>
        <row r="3590">
          <cell r="A3590" t="str">
            <v>SELINT</v>
          </cell>
          <cell r="B3590" t="str">
            <v xml:space="preserve">                     NTNTDT   0007863</v>
          </cell>
          <cell r="C3590" t="str">
            <v>DER</v>
          </cell>
          <cell r="D3590" t="str">
            <v>QPADEV0052</v>
          </cell>
        </row>
        <row r="3591">
          <cell r="A3591" t="str">
            <v>SELINT</v>
          </cell>
          <cell r="B3591" t="str">
            <v xml:space="preserve">                     PGNTBU   0001310</v>
          </cell>
          <cell r="C3591" t="str">
            <v>DER</v>
          </cell>
          <cell r="D3591" t="str">
            <v>QPADEV0053</v>
          </cell>
        </row>
        <row r="3592">
          <cell r="A3592" t="str">
            <v>SELINT</v>
          </cell>
          <cell r="B3592" t="str">
            <v xml:space="preserve">                     NTNTBU   0003302</v>
          </cell>
          <cell r="C3592" t="str">
            <v>DER</v>
          </cell>
          <cell r="D3592" t="str">
            <v>QPADEV0055</v>
          </cell>
        </row>
        <row r="3593">
          <cell r="A3593" t="str">
            <v>SELINT</v>
          </cell>
          <cell r="B3593" t="str">
            <v xml:space="preserve">                     NTNTDT   0001869</v>
          </cell>
          <cell r="C3593" t="str">
            <v>DER</v>
          </cell>
          <cell r="D3593" t="str">
            <v>QPADEV0056</v>
          </cell>
        </row>
        <row r="3594">
          <cell r="A3594" t="str">
            <v>SELINT</v>
          </cell>
          <cell r="B3594" t="str">
            <v xml:space="preserve">                     PGNTDT   0006056</v>
          </cell>
          <cell r="C3594" t="str">
            <v>DER</v>
          </cell>
          <cell r="D3594" t="str">
            <v>QPADEV0058</v>
          </cell>
        </row>
        <row r="3595">
          <cell r="A3595" t="str">
            <v>SELINT</v>
          </cell>
          <cell r="B3595" t="str">
            <v xml:space="preserve">                     NTNTAS                                                        NN</v>
          </cell>
          <cell r="C3595" t="str">
            <v>DER</v>
          </cell>
          <cell r="D3595" t="str">
            <v>QPADEV006C</v>
          </cell>
        </row>
        <row r="3596">
          <cell r="A3596" t="str">
            <v>SELINT</v>
          </cell>
          <cell r="B3596" t="str">
            <v xml:space="preserve">                     PGNTIN                                                        NN</v>
          </cell>
          <cell r="C3596" t="str">
            <v>DER</v>
          </cell>
          <cell r="D3596" t="str">
            <v>QPADEV006D</v>
          </cell>
        </row>
        <row r="3597">
          <cell r="A3597" t="str">
            <v>SELINT</v>
          </cell>
          <cell r="B3597" t="str">
            <v xml:space="preserve">                     PGNTBU             1074525                                    OO</v>
          </cell>
          <cell r="C3597" t="str">
            <v>DER</v>
          </cell>
          <cell r="D3597" t="str">
            <v>QPADEV006F</v>
          </cell>
        </row>
        <row r="3598">
          <cell r="A3598" t="str">
            <v>SELINT</v>
          </cell>
          <cell r="B3598" t="str">
            <v xml:space="preserve">                     NTNTDT   0000547                                              OO</v>
          </cell>
          <cell r="C3598" t="str">
            <v>DER</v>
          </cell>
          <cell r="D3598" t="str">
            <v>QPADEV006G</v>
          </cell>
        </row>
        <row r="3599">
          <cell r="A3599" t="str">
            <v>SELINT</v>
          </cell>
          <cell r="B3599" t="str">
            <v xml:space="preserve">                     NTNTRA             1074583</v>
          </cell>
          <cell r="C3599" t="str">
            <v>DER</v>
          </cell>
          <cell r="D3599" t="str">
            <v>QPADEV006H</v>
          </cell>
        </row>
        <row r="3600">
          <cell r="A3600" t="str">
            <v>SELINT</v>
          </cell>
          <cell r="B3600" t="str">
            <v xml:space="preserve">                     NTNTIN             1073515</v>
          </cell>
          <cell r="C3600" t="str">
            <v>DER</v>
          </cell>
          <cell r="D3600" t="str">
            <v>QPADEV006J</v>
          </cell>
        </row>
        <row r="3601">
          <cell r="A3601" t="str">
            <v>SELINT</v>
          </cell>
          <cell r="B3601" t="str">
            <v xml:space="preserve">                     NTNTDT   0000547                                              NN</v>
          </cell>
          <cell r="C3601" t="str">
            <v>DER</v>
          </cell>
          <cell r="D3601" t="str">
            <v>QPADEV006K</v>
          </cell>
        </row>
        <row r="3602">
          <cell r="A3602" t="str">
            <v>SELINT</v>
          </cell>
          <cell r="B3602" t="str">
            <v xml:space="preserve">                     NTNTDT   0008135</v>
          </cell>
          <cell r="C3602" t="str">
            <v>DER</v>
          </cell>
          <cell r="D3602" t="str">
            <v>QPADEV006L</v>
          </cell>
        </row>
        <row r="3603">
          <cell r="A3603" t="str">
            <v>SELINT</v>
          </cell>
          <cell r="B3603" t="str">
            <v xml:space="preserve">                     NTNTIN   0008144</v>
          </cell>
          <cell r="C3603" t="str">
            <v>DER</v>
          </cell>
          <cell r="D3603" t="str">
            <v>QPADEV006M</v>
          </cell>
        </row>
        <row r="3604">
          <cell r="A3604" t="str">
            <v>SELINT</v>
          </cell>
          <cell r="B3604" t="str">
            <v xml:space="preserve">                     PGNTBU   0100001</v>
          </cell>
          <cell r="C3604" t="str">
            <v>DER</v>
          </cell>
          <cell r="D3604" t="str">
            <v>QPADEV006Q</v>
          </cell>
        </row>
        <row r="3605">
          <cell r="A3605" t="str">
            <v>SELINT</v>
          </cell>
          <cell r="B3605" t="str">
            <v xml:space="preserve">                     NTNTDT   0000434         E                                    NN</v>
          </cell>
          <cell r="C3605" t="str">
            <v>DER</v>
          </cell>
          <cell r="D3605" t="str">
            <v>QPADEV006R</v>
          </cell>
        </row>
        <row r="3606">
          <cell r="A3606" t="str">
            <v>SELINT</v>
          </cell>
          <cell r="B3606" t="str">
            <v xml:space="preserve">                     NTNTDT             1070087</v>
          </cell>
          <cell r="C3606" t="str">
            <v>DER</v>
          </cell>
          <cell r="D3606" t="str">
            <v>QPADEV006S</v>
          </cell>
        </row>
        <row r="3607">
          <cell r="A3607" t="str">
            <v>SELINT</v>
          </cell>
          <cell r="B3607" t="str">
            <v xml:space="preserve">                     NTNTAS                                                        NN</v>
          </cell>
          <cell r="C3607" t="str">
            <v>DER</v>
          </cell>
          <cell r="D3607" t="str">
            <v>QPADEV006T</v>
          </cell>
        </row>
        <row r="3608">
          <cell r="A3608" t="str">
            <v>SELINT</v>
          </cell>
          <cell r="B3608" t="str">
            <v xml:space="preserve">                     NTNTAS                                                        NN</v>
          </cell>
          <cell r="C3608" t="str">
            <v>DER</v>
          </cell>
          <cell r="D3608" t="str">
            <v>QPADEV006V</v>
          </cell>
        </row>
        <row r="3609">
          <cell r="A3609" t="str">
            <v>SELINT</v>
          </cell>
          <cell r="B3609" t="str">
            <v xml:space="preserve">                     NTNTDT             1074003</v>
          </cell>
          <cell r="C3609" t="str">
            <v>DER</v>
          </cell>
          <cell r="D3609" t="str">
            <v>QPADEV006W</v>
          </cell>
        </row>
        <row r="3610">
          <cell r="A3610" t="str">
            <v>SELINT</v>
          </cell>
          <cell r="B3610" t="str">
            <v xml:space="preserve">                     NTNTDT             1074664</v>
          </cell>
          <cell r="C3610" t="str">
            <v>DER</v>
          </cell>
          <cell r="D3610" t="str">
            <v>QPADEV006X</v>
          </cell>
        </row>
        <row r="3611">
          <cell r="A3611" t="str">
            <v>SELINT</v>
          </cell>
          <cell r="B3611" t="str">
            <v xml:space="preserve">                     NTNTBU             1075588                                    OO</v>
          </cell>
          <cell r="C3611" t="str">
            <v>DER</v>
          </cell>
          <cell r="D3611" t="str">
            <v>QPADEV006Z</v>
          </cell>
        </row>
        <row r="3612">
          <cell r="A3612" t="str">
            <v>SELINT</v>
          </cell>
          <cell r="B3612" t="str">
            <v xml:space="preserve">                     NTNTDT             1071591                                    NN</v>
          </cell>
          <cell r="C3612" t="str">
            <v>DER</v>
          </cell>
          <cell r="D3612" t="str">
            <v>QPADEV0060</v>
          </cell>
        </row>
        <row r="3613">
          <cell r="A3613" t="str">
            <v>SELINT</v>
          </cell>
          <cell r="B3613" t="str">
            <v xml:space="preserve">                     PGNTBU                                                        NN</v>
          </cell>
          <cell r="C3613" t="str">
            <v>DER</v>
          </cell>
          <cell r="D3613" t="str">
            <v>QPADEV0061</v>
          </cell>
        </row>
        <row r="3614">
          <cell r="A3614" t="str">
            <v>SELINT</v>
          </cell>
          <cell r="B3614" t="str">
            <v xml:space="preserve">                     NTNTIN             1074369</v>
          </cell>
          <cell r="C3614" t="str">
            <v>DER</v>
          </cell>
          <cell r="D3614" t="str">
            <v>QPADEV0062</v>
          </cell>
        </row>
        <row r="3615">
          <cell r="A3615" t="str">
            <v>SELINT</v>
          </cell>
          <cell r="B3615" t="str">
            <v xml:space="preserve">                     NTNTCP             1073056                                    OO</v>
          </cell>
          <cell r="C3615" t="str">
            <v>DER</v>
          </cell>
          <cell r="D3615" t="str">
            <v>QPADEV0063</v>
          </cell>
        </row>
        <row r="3616">
          <cell r="A3616" t="str">
            <v>SELINT</v>
          </cell>
          <cell r="B3616" t="str">
            <v xml:space="preserve">                     NTNTIN             1072474</v>
          </cell>
          <cell r="C3616" t="str">
            <v>DER</v>
          </cell>
          <cell r="D3616" t="str">
            <v>QPADEV0064</v>
          </cell>
        </row>
        <row r="3617">
          <cell r="A3617" t="str">
            <v>SELINT</v>
          </cell>
          <cell r="B3617" t="str">
            <v xml:space="preserve">                     NTNTCP             1072139</v>
          </cell>
          <cell r="C3617" t="str">
            <v>DER</v>
          </cell>
          <cell r="D3617" t="str">
            <v>QPADEV0066</v>
          </cell>
        </row>
        <row r="3618">
          <cell r="A3618" t="str">
            <v>SELINT</v>
          </cell>
          <cell r="B3618" t="str">
            <v xml:space="preserve">                     NTNTAS                                                        NN</v>
          </cell>
          <cell r="C3618" t="str">
            <v>DER</v>
          </cell>
          <cell r="D3618" t="str">
            <v>QPADEV0069</v>
          </cell>
        </row>
        <row r="3619">
          <cell r="A3619" t="str">
            <v>SELINT</v>
          </cell>
          <cell r="B3619" t="str">
            <v xml:space="preserve">                     NTNTBU             1075470</v>
          </cell>
          <cell r="C3619" t="str">
            <v>DER</v>
          </cell>
          <cell r="D3619" t="str">
            <v>QPADEV007B</v>
          </cell>
        </row>
        <row r="3620">
          <cell r="A3620" t="str">
            <v>SELINT</v>
          </cell>
          <cell r="B3620" t="str">
            <v xml:space="preserve">                     NTNTMA             1071654                                    OO</v>
          </cell>
          <cell r="C3620" t="str">
            <v>DER</v>
          </cell>
          <cell r="D3620" t="str">
            <v>QPADEV007C</v>
          </cell>
        </row>
        <row r="3621">
          <cell r="A3621" t="str">
            <v>SELINT</v>
          </cell>
          <cell r="B3621" t="str">
            <v xml:space="preserve">                     NTNTDT             1073996</v>
          </cell>
          <cell r="C3621" t="str">
            <v>DER</v>
          </cell>
          <cell r="D3621" t="str">
            <v>QPADEV007F</v>
          </cell>
        </row>
        <row r="3622">
          <cell r="A3622" t="str">
            <v>SELINT</v>
          </cell>
          <cell r="B3622" t="str">
            <v xml:space="preserve">                     NTNTAS   0001899                                              NN</v>
          </cell>
          <cell r="C3622" t="str">
            <v>DER</v>
          </cell>
          <cell r="D3622" t="str">
            <v>QPADEV007G</v>
          </cell>
        </row>
        <row r="3623">
          <cell r="A3623" t="str">
            <v>SELINT</v>
          </cell>
          <cell r="B3623" t="str">
            <v xml:space="preserve">                     PGNTDT             1075593                                    NN</v>
          </cell>
          <cell r="C3623" t="str">
            <v>DER</v>
          </cell>
          <cell r="D3623" t="str">
            <v>QPADEV007H</v>
          </cell>
        </row>
        <row r="3624">
          <cell r="A3624" t="str">
            <v>SELINT</v>
          </cell>
          <cell r="B3624" t="str">
            <v xml:space="preserve">                     NTNTAS                                                        NN</v>
          </cell>
          <cell r="C3624" t="str">
            <v>DER</v>
          </cell>
          <cell r="D3624" t="str">
            <v>QPADEV007J</v>
          </cell>
        </row>
        <row r="3625">
          <cell r="A3625" t="str">
            <v>SELINT</v>
          </cell>
          <cell r="B3625" t="str">
            <v xml:space="preserve">                     NTNTAS                                                        NN</v>
          </cell>
          <cell r="C3625" t="str">
            <v>DER</v>
          </cell>
          <cell r="D3625" t="str">
            <v>QPADEV007K</v>
          </cell>
        </row>
        <row r="3626">
          <cell r="A3626" t="str">
            <v>SELINT</v>
          </cell>
          <cell r="B3626" t="str">
            <v xml:space="preserve">                     PGNTBU             1075674</v>
          </cell>
          <cell r="C3626" t="str">
            <v>DER</v>
          </cell>
          <cell r="D3626" t="str">
            <v>QPADEV007L</v>
          </cell>
        </row>
        <row r="3627">
          <cell r="A3627" t="str">
            <v>SELINT</v>
          </cell>
          <cell r="B3627" t="str">
            <v xml:space="preserve">                     NTNTDT                                                        NN</v>
          </cell>
          <cell r="C3627" t="str">
            <v>DER</v>
          </cell>
          <cell r="D3627" t="str">
            <v>QPADEV007M</v>
          </cell>
        </row>
        <row r="3628">
          <cell r="A3628" t="str">
            <v>SELINT</v>
          </cell>
          <cell r="B3628" t="str">
            <v xml:space="preserve">                     NTNTBU   0001904</v>
          </cell>
          <cell r="C3628" t="str">
            <v>DER</v>
          </cell>
          <cell r="D3628" t="str">
            <v>QPADEV007N</v>
          </cell>
        </row>
        <row r="3629">
          <cell r="A3629" t="str">
            <v>SELINT</v>
          </cell>
          <cell r="B3629" t="str">
            <v xml:space="preserve">                     PGNTDT                                                        NN</v>
          </cell>
          <cell r="C3629" t="str">
            <v>DER</v>
          </cell>
          <cell r="D3629" t="str">
            <v>QPADEV007P</v>
          </cell>
        </row>
        <row r="3630">
          <cell r="A3630" t="str">
            <v>SELINT</v>
          </cell>
          <cell r="B3630" t="str">
            <v xml:space="preserve">                     NTNTIN             1075891                                    NN</v>
          </cell>
          <cell r="C3630" t="str">
            <v>DER</v>
          </cell>
          <cell r="D3630" t="str">
            <v>QPADEV007Q</v>
          </cell>
        </row>
        <row r="3631">
          <cell r="A3631" t="str">
            <v>SELINT</v>
          </cell>
          <cell r="B3631" t="str">
            <v xml:space="preserve">                     PGNTBU                                                        NN</v>
          </cell>
          <cell r="C3631" t="str">
            <v>DER</v>
          </cell>
          <cell r="D3631" t="str">
            <v>QPADEV007R</v>
          </cell>
        </row>
        <row r="3632">
          <cell r="A3632" t="str">
            <v>SELINT</v>
          </cell>
          <cell r="B3632" t="str">
            <v xml:space="preserve">                     PGNTIN                                                        NN</v>
          </cell>
          <cell r="C3632" t="str">
            <v>DER</v>
          </cell>
          <cell r="D3632" t="str">
            <v>QPADEV007S</v>
          </cell>
        </row>
        <row r="3633">
          <cell r="A3633" t="str">
            <v>SELINT</v>
          </cell>
          <cell r="B3633" t="str">
            <v xml:space="preserve">                     NTNTBU             1077466                                    NN</v>
          </cell>
          <cell r="C3633" t="str">
            <v>DER</v>
          </cell>
          <cell r="D3633" t="str">
            <v>QPADEV007T</v>
          </cell>
        </row>
        <row r="3634">
          <cell r="A3634" t="str">
            <v>SELINT</v>
          </cell>
          <cell r="B3634" t="str">
            <v xml:space="preserve">                     NTNTAS                                                        NN</v>
          </cell>
          <cell r="C3634" t="str">
            <v>DER</v>
          </cell>
          <cell r="D3634" t="str">
            <v>QPADEV007V</v>
          </cell>
        </row>
        <row r="3635">
          <cell r="A3635" t="str">
            <v>SELINT</v>
          </cell>
          <cell r="B3635" t="str">
            <v xml:space="preserve">                     NTNTAS                                                        NN</v>
          </cell>
          <cell r="C3635" t="str">
            <v>DER</v>
          </cell>
          <cell r="D3635" t="str">
            <v>QPADEV007W</v>
          </cell>
        </row>
        <row r="3636">
          <cell r="A3636" t="str">
            <v>SELINT</v>
          </cell>
          <cell r="B3636" t="str">
            <v xml:space="preserve">                     NTNTBU             1075495</v>
          </cell>
          <cell r="C3636" t="str">
            <v>DER</v>
          </cell>
          <cell r="D3636" t="str">
            <v>QPADEV007X</v>
          </cell>
        </row>
        <row r="3637">
          <cell r="A3637" t="str">
            <v>SELINT</v>
          </cell>
          <cell r="B3637" t="str">
            <v xml:space="preserve">                     NTNTBU             1076401</v>
          </cell>
          <cell r="C3637" t="str">
            <v>DER</v>
          </cell>
          <cell r="D3637" t="str">
            <v>QPADEV007Z</v>
          </cell>
        </row>
        <row r="3638">
          <cell r="A3638" t="str">
            <v>SELINT</v>
          </cell>
          <cell r="B3638" t="str">
            <v xml:space="preserve">                     PGNTDT                                                        NN</v>
          </cell>
          <cell r="C3638" t="str">
            <v>DER</v>
          </cell>
          <cell r="D3638" t="str">
            <v>QPADEV0070</v>
          </cell>
        </row>
        <row r="3639">
          <cell r="A3639" t="str">
            <v>SELINT</v>
          </cell>
          <cell r="B3639" t="str">
            <v xml:space="preserve">                     NTNTDT             1076658</v>
          </cell>
          <cell r="C3639" t="str">
            <v>DER</v>
          </cell>
          <cell r="D3639" t="str">
            <v>QPADEV0071</v>
          </cell>
        </row>
        <row r="3640">
          <cell r="A3640" t="str">
            <v>SELINT</v>
          </cell>
          <cell r="B3640" t="str">
            <v xml:space="preserve">                     NTNTBU   6300000</v>
          </cell>
          <cell r="C3640" t="str">
            <v>DER</v>
          </cell>
          <cell r="D3640" t="str">
            <v>QPADEV0072</v>
          </cell>
        </row>
        <row r="3641">
          <cell r="A3641" t="str">
            <v>SELINT</v>
          </cell>
          <cell r="B3641" t="str">
            <v xml:space="preserve">                     NTNTDT             1074968</v>
          </cell>
          <cell r="C3641" t="str">
            <v>DER</v>
          </cell>
          <cell r="D3641" t="str">
            <v>QPADEV0073</v>
          </cell>
        </row>
        <row r="3642">
          <cell r="A3642" t="str">
            <v>SELINT</v>
          </cell>
          <cell r="B3642" t="str">
            <v xml:space="preserve">                     NTNTDT   0000547                                              OO</v>
          </cell>
          <cell r="C3642" t="str">
            <v>DER</v>
          </cell>
          <cell r="D3642" t="str">
            <v>QPADEV0074</v>
          </cell>
        </row>
        <row r="3643">
          <cell r="A3643" t="str">
            <v>SELINT</v>
          </cell>
          <cell r="B3643" t="str">
            <v xml:space="preserve">                     NTNTDT             1076760                                    NN</v>
          </cell>
          <cell r="C3643" t="str">
            <v>DER</v>
          </cell>
          <cell r="D3643" t="str">
            <v>QPADEV0075</v>
          </cell>
        </row>
        <row r="3644">
          <cell r="A3644" t="str">
            <v>SELINT</v>
          </cell>
          <cell r="B3644" t="str">
            <v xml:space="preserve">                     PGNTIN                                                        NN</v>
          </cell>
          <cell r="C3644" t="str">
            <v>DER</v>
          </cell>
          <cell r="D3644" t="str">
            <v>QPADEV0076</v>
          </cell>
        </row>
        <row r="3645">
          <cell r="A3645" t="str">
            <v>SELINT</v>
          </cell>
          <cell r="B3645" t="str">
            <v xml:space="preserve">                     PGNTDT                                                        NN</v>
          </cell>
          <cell r="C3645" t="str">
            <v>DER</v>
          </cell>
          <cell r="D3645" t="str">
            <v>QPADEV0077</v>
          </cell>
        </row>
        <row r="3646">
          <cell r="A3646" t="str">
            <v>SELINT</v>
          </cell>
          <cell r="B3646" t="str">
            <v xml:space="preserve">                     NTNTBU             1071654</v>
          </cell>
          <cell r="C3646" t="str">
            <v>DER</v>
          </cell>
          <cell r="D3646" t="str">
            <v>QPADEV0078</v>
          </cell>
        </row>
        <row r="3647">
          <cell r="A3647" t="str">
            <v>SELINT</v>
          </cell>
          <cell r="B3647" t="str">
            <v xml:space="preserve">                     NTNTDT             1074001</v>
          </cell>
          <cell r="C3647" t="str">
            <v>DER</v>
          </cell>
          <cell r="D3647" t="str">
            <v>QPADEV0079</v>
          </cell>
        </row>
        <row r="3648">
          <cell r="A3648" t="str">
            <v>SELINT</v>
          </cell>
          <cell r="B3648" t="str">
            <v xml:space="preserve">                     NTNTDT             1077384                                    NN</v>
          </cell>
          <cell r="C3648" t="str">
            <v>DER</v>
          </cell>
          <cell r="D3648" t="str">
            <v>QPADEV008D</v>
          </cell>
        </row>
        <row r="3649">
          <cell r="A3649" t="str">
            <v>SELINT</v>
          </cell>
          <cell r="B3649" t="str">
            <v xml:space="preserve">                     NTNTDT   0000278</v>
          </cell>
          <cell r="C3649" t="str">
            <v>DER</v>
          </cell>
          <cell r="D3649" t="str">
            <v>QPADEV008F</v>
          </cell>
        </row>
        <row r="3650">
          <cell r="A3650" t="str">
            <v>SELINT</v>
          </cell>
          <cell r="B3650" t="str">
            <v xml:space="preserve">                     NTNTDT   0008170</v>
          </cell>
          <cell r="C3650" t="str">
            <v>DER</v>
          </cell>
          <cell r="D3650" t="str">
            <v>QPADEV008G</v>
          </cell>
        </row>
        <row r="3651">
          <cell r="A3651" t="str">
            <v>SELINT</v>
          </cell>
          <cell r="B3651" t="str">
            <v xml:space="preserve">                     NTNTAS                                                        NN</v>
          </cell>
          <cell r="C3651" t="str">
            <v>DER</v>
          </cell>
          <cell r="D3651" t="str">
            <v>QPADEV008H</v>
          </cell>
        </row>
        <row r="3652">
          <cell r="A3652" t="str">
            <v>SELINT</v>
          </cell>
          <cell r="B3652" t="str">
            <v xml:space="preserve">                     NTNTIN             1076783</v>
          </cell>
          <cell r="C3652" t="str">
            <v>DER</v>
          </cell>
          <cell r="D3652" t="str">
            <v>QPADEV008J</v>
          </cell>
        </row>
        <row r="3653">
          <cell r="A3653" t="str">
            <v>SELINT</v>
          </cell>
          <cell r="B3653" t="str">
            <v xml:space="preserve">                     NTNTDT   0001891                                              OO</v>
          </cell>
          <cell r="C3653" t="str">
            <v>DER</v>
          </cell>
          <cell r="D3653" t="str">
            <v>QPADEV008K</v>
          </cell>
        </row>
        <row r="3654">
          <cell r="A3654" t="str">
            <v>SELINT</v>
          </cell>
          <cell r="B3654" t="str">
            <v xml:space="preserve">                     PGNTIN                                                        NN</v>
          </cell>
          <cell r="C3654" t="str">
            <v>DER</v>
          </cell>
          <cell r="D3654" t="str">
            <v>QPADEV008L</v>
          </cell>
        </row>
        <row r="3655">
          <cell r="A3655" t="str">
            <v>SELINT</v>
          </cell>
          <cell r="B3655" t="str">
            <v xml:space="preserve">                     NTNTDT   0000732                                             NNN</v>
          </cell>
          <cell r="C3655" t="str">
            <v>DER</v>
          </cell>
          <cell r="D3655" t="str">
            <v>QPADEV008M</v>
          </cell>
        </row>
        <row r="3656">
          <cell r="A3656" t="str">
            <v>SELINT</v>
          </cell>
          <cell r="B3656" t="str">
            <v xml:space="preserve">                     NTNTIN                                                        NN</v>
          </cell>
          <cell r="C3656" t="str">
            <v>DER</v>
          </cell>
          <cell r="D3656" t="str">
            <v>QPADEV008N</v>
          </cell>
        </row>
        <row r="3657">
          <cell r="A3657" t="str">
            <v>SELINT</v>
          </cell>
          <cell r="B3657" t="str">
            <v xml:space="preserve">                     NTNTBU             1078184                                    NN</v>
          </cell>
          <cell r="C3657" t="str">
            <v>DER</v>
          </cell>
          <cell r="D3657" t="str">
            <v>QPADEV008P</v>
          </cell>
        </row>
        <row r="3658">
          <cell r="A3658" t="str">
            <v>SELINT</v>
          </cell>
          <cell r="B3658" t="str">
            <v xml:space="preserve">                     NTNTAS             1078062</v>
          </cell>
          <cell r="C3658" t="str">
            <v>DER</v>
          </cell>
          <cell r="D3658" t="str">
            <v>QPADEV008Q</v>
          </cell>
        </row>
        <row r="3659">
          <cell r="A3659" t="str">
            <v>SELINT</v>
          </cell>
          <cell r="B3659" t="str">
            <v xml:space="preserve">                     PGNTDT                                                        NN</v>
          </cell>
          <cell r="C3659" t="str">
            <v>DER</v>
          </cell>
          <cell r="D3659" t="str">
            <v>QPADEV008R</v>
          </cell>
        </row>
        <row r="3660">
          <cell r="A3660" t="str">
            <v>SELINT</v>
          </cell>
          <cell r="B3660" t="str">
            <v xml:space="preserve">                     NTNTAS             1078281</v>
          </cell>
          <cell r="C3660" t="str">
            <v>DER</v>
          </cell>
          <cell r="D3660" t="str">
            <v>QPADEV008S</v>
          </cell>
        </row>
        <row r="3661">
          <cell r="A3661" t="str">
            <v>SELINT</v>
          </cell>
          <cell r="B3661" t="str">
            <v xml:space="preserve">                     NTNTAS                                                        NN</v>
          </cell>
          <cell r="C3661" t="str">
            <v>DER</v>
          </cell>
          <cell r="D3661" t="str">
            <v>QPADEV008T</v>
          </cell>
        </row>
        <row r="3662">
          <cell r="A3662" t="str">
            <v>SELINT</v>
          </cell>
          <cell r="B3662" t="str">
            <v xml:space="preserve">                     NTNTDT                                                        OO</v>
          </cell>
          <cell r="C3662" t="str">
            <v>DER</v>
          </cell>
          <cell r="D3662" t="str">
            <v>QPADEV008V</v>
          </cell>
        </row>
        <row r="3663">
          <cell r="A3663" t="str">
            <v>SELINT</v>
          </cell>
          <cell r="B3663" t="str">
            <v xml:space="preserve">                                        1078910</v>
          </cell>
          <cell r="C3663" t="str">
            <v>DER</v>
          </cell>
          <cell r="D3663" t="str">
            <v>QPADEV008W</v>
          </cell>
        </row>
        <row r="3664">
          <cell r="A3664" t="str">
            <v>SELINT</v>
          </cell>
          <cell r="B3664" t="str">
            <v xml:space="preserve">                     NTNTAS   0000095                                              OO</v>
          </cell>
          <cell r="C3664" t="str">
            <v>DER</v>
          </cell>
          <cell r="D3664" t="str">
            <v>QPADEV008X</v>
          </cell>
        </row>
        <row r="3665">
          <cell r="A3665" t="str">
            <v>SELINT</v>
          </cell>
          <cell r="B3665" t="str">
            <v xml:space="preserve">                     NTNTAS                                                        NN</v>
          </cell>
          <cell r="C3665" t="str">
            <v>DER</v>
          </cell>
          <cell r="D3665" t="str">
            <v>QPADEV0080</v>
          </cell>
        </row>
        <row r="3666">
          <cell r="A3666" t="str">
            <v>SELINT</v>
          </cell>
          <cell r="B3666" t="str">
            <v xml:space="preserve">                     NTNTIN             1076574</v>
          </cell>
          <cell r="C3666" t="str">
            <v>DER</v>
          </cell>
          <cell r="D3666" t="str">
            <v>QPADEV0081</v>
          </cell>
        </row>
        <row r="3667">
          <cell r="A3667" t="str">
            <v>SELINT</v>
          </cell>
          <cell r="B3667" t="str">
            <v xml:space="preserve">                     NTNTIN             1075820</v>
          </cell>
          <cell r="C3667" t="str">
            <v>DER</v>
          </cell>
          <cell r="D3667" t="str">
            <v>QPADEV0084</v>
          </cell>
        </row>
        <row r="3668">
          <cell r="A3668" t="str">
            <v>SELINT</v>
          </cell>
          <cell r="B3668" t="str">
            <v xml:space="preserve">                     NTNTDT   0000547</v>
          </cell>
          <cell r="C3668" t="str">
            <v>DER</v>
          </cell>
          <cell r="D3668" t="str">
            <v>QPADEV0085</v>
          </cell>
        </row>
        <row r="3669">
          <cell r="A3669" t="str">
            <v>SELINT</v>
          </cell>
          <cell r="B3669" t="str">
            <v xml:space="preserve">                     NTNTIN   0007850                                              NN</v>
          </cell>
          <cell r="C3669" t="str">
            <v>DER</v>
          </cell>
          <cell r="D3669" t="str">
            <v>QPADEV0086</v>
          </cell>
        </row>
        <row r="3670">
          <cell r="A3670" t="str">
            <v>SELINT</v>
          </cell>
          <cell r="B3670" t="str">
            <v xml:space="preserve">                     NTNTDT             1076249</v>
          </cell>
          <cell r="C3670" t="str">
            <v>DER</v>
          </cell>
          <cell r="D3670" t="str">
            <v>QPADEV0087</v>
          </cell>
        </row>
        <row r="3671">
          <cell r="A3671" t="str">
            <v>SELINT</v>
          </cell>
          <cell r="B3671" t="str">
            <v xml:space="preserve">                     PGNTIN             1075493</v>
          </cell>
          <cell r="C3671" t="str">
            <v>DER</v>
          </cell>
          <cell r="D3671" t="str">
            <v>QPADEV0088</v>
          </cell>
        </row>
        <row r="3672">
          <cell r="A3672" t="str">
            <v>SELINT</v>
          </cell>
          <cell r="B3672" t="str">
            <v xml:space="preserve">                     NTNTDT             1077359</v>
          </cell>
          <cell r="C3672" t="str">
            <v>DER</v>
          </cell>
          <cell r="D3672" t="str">
            <v>QPADEV0089</v>
          </cell>
        </row>
        <row r="3673">
          <cell r="A3673" t="str">
            <v>SELINT</v>
          </cell>
          <cell r="B3673" t="str">
            <v xml:space="preserve">                     PGNTIN                                                       NN</v>
          </cell>
          <cell r="C3673" t="str">
            <v>DER</v>
          </cell>
          <cell r="D3673" t="str">
            <v>QPADEV009B</v>
          </cell>
        </row>
        <row r="3674">
          <cell r="A3674" t="str">
            <v>SELINT</v>
          </cell>
          <cell r="B3674" t="str">
            <v xml:space="preserve">                     NTNTIN   0000234</v>
          </cell>
          <cell r="C3674" t="str">
            <v>DER</v>
          </cell>
          <cell r="D3674" t="str">
            <v>QPADEV009D</v>
          </cell>
        </row>
        <row r="3675">
          <cell r="A3675" t="str">
            <v>SELINT</v>
          </cell>
          <cell r="B3675" t="str">
            <v xml:space="preserve">                     NTNTDT             1078629                                    NN</v>
          </cell>
          <cell r="C3675" t="str">
            <v>DER</v>
          </cell>
          <cell r="D3675" t="str">
            <v>QPADEV009F</v>
          </cell>
        </row>
        <row r="3676">
          <cell r="A3676" t="str">
            <v>SELINT</v>
          </cell>
          <cell r="B3676" t="str">
            <v xml:space="preserve">                     NTNTIN   0000080                                              OO</v>
          </cell>
          <cell r="C3676" t="str">
            <v>DER</v>
          </cell>
          <cell r="D3676" t="str">
            <v>QPADEV009G</v>
          </cell>
        </row>
        <row r="3677">
          <cell r="A3677" t="str">
            <v>SELINT</v>
          </cell>
          <cell r="B3677" t="str">
            <v xml:space="preserve">                                        1078091</v>
          </cell>
          <cell r="C3677" t="str">
            <v>DER</v>
          </cell>
          <cell r="D3677" t="str">
            <v>QPADEV009H</v>
          </cell>
        </row>
        <row r="3678">
          <cell r="A3678" t="str">
            <v>SELINT</v>
          </cell>
          <cell r="B3678" t="str">
            <v xml:space="preserve">                     NTNTDT   0005975</v>
          </cell>
          <cell r="C3678" t="str">
            <v>DER</v>
          </cell>
          <cell r="D3678" t="str">
            <v>QPADEV009J</v>
          </cell>
        </row>
        <row r="3679">
          <cell r="A3679" t="str">
            <v>SELINT</v>
          </cell>
          <cell r="B3679" t="str">
            <v xml:space="preserve">                     NTNTIN                                                        NN</v>
          </cell>
          <cell r="C3679" t="str">
            <v>DER</v>
          </cell>
          <cell r="D3679" t="str">
            <v>QPADEV009K</v>
          </cell>
        </row>
        <row r="3680">
          <cell r="A3680" t="str">
            <v>SELINT</v>
          </cell>
          <cell r="B3680" t="str">
            <v xml:space="preserve">                     PGNTDT                                                       NNN</v>
          </cell>
          <cell r="C3680" t="str">
            <v>DER</v>
          </cell>
          <cell r="D3680" t="str">
            <v>QPADEV009L</v>
          </cell>
        </row>
        <row r="3681">
          <cell r="A3681" t="str">
            <v>SELINT</v>
          </cell>
          <cell r="B3681" t="str">
            <v xml:space="preserve">                     NTNTBU             1078341                                    NN</v>
          </cell>
          <cell r="C3681" t="str">
            <v>DER</v>
          </cell>
          <cell r="D3681" t="str">
            <v>QPADEV009M</v>
          </cell>
        </row>
        <row r="3682">
          <cell r="A3682" t="str">
            <v>SELINT</v>
          </cell>
          <cell r="B3682" t="str">
            <v xml:space="preserve">                     NTNTBU             1078294                                    NN</v>
          </cell>
          <cell r="C3682" t="str">
            <v>DER</v>
          </cell>
          <cell r="D3682" t="str">
            <v>QPADEV009N</v>
          </cell>
        </row>
        <row r="3683">
          <cell r="A3683" t="str">
            <v>SELINT</v>
          </cell>
          <cell r="B3683" t="str">
            <v xml:space="preserve">                     NTNTIN             1077385</v>
          </cell>
          <cell r="C3683" t="str">
            <v>DER</v>
          </cell>
          <cell r="D3683" t="str">
            <v>QPADEV009P</v>
          </cell>
        </row>
        <row r="3684">
          <cell r="A3684" t="str">
            <v>SELINT</v>
          </cell>
          <cell r="B3684" t="str">
            <v xml:space="preserve">                     NTNTIN   0000732                                              NN</v>
          </cell>
          <cell r="C3684" t="str">
            <v>DER</v>
          </cell>
          <cell r="D3684" t="str">
            <v>QPADEV009Q</v>
          </cell>
        </row>
        <row r="3685">
          <cell r="A3685" t="str">
            <v>SELINT</v>
          </cell>
          <cell r="B3685" t="str">
            <v xml:space="preserve">                     PGNTDT             1077296</v>
          </cell>
          <cell r="C3685" t="str">
            <v>DER</v>
          </cell>
          <cell r="D3685" t="str">
            <v>QPADEV009R</v>
          </cell>
        </row>
        <row r="3686">
          <cell r="A3686" t="str">
            <v>SELINT</v>
          </cell>
          <cell r="B3686" t="str">
            <v xml:space="preserve">                                        1068449</v>
          </cell>
          <cell r="C3686" t="str">
            <v>DER</v>
          </cell>
          <cell r="D3686" t="str">
            <v>QPADEV009S</v>
          </cell>
        </row>
        <row r="3687">
          <cell r="A3687" t="str">
            <v>SELINT</v>
          </cell>
          <cell r="B3687" t="str">
            <v xml:space="preserve">                     NTNTIN   0000561   1078377</v>
          </cell>
          <cell r="C3687" t="str">
            <v>DER</v>
          </cell>
          <cell r="D3687" t="str">
            <v>QPADEV009T</v>
          </cell>
        </row>
        <row r="3688">
          <cell r="A3688" t="str">
            <v>SELINT</v>
          </cell>
          <cell r="B3688" t="str">
            <v xml:space="preserve">                     NTNTIN             1076750                                    OO</v>
          </cell>
          <cell r="C3688" t="str">
            <v>DER</v>
          </cell>
          <cell r="D3688" t="str">
            <v>QPADEV009V</v>
          </cell>
        </row>
        <row r="3689">
          <cell r="A3689" t="str">
            <v>SELINT</v>
          </cell>
          <cell r="B3689" t="str">
            <v xml:space="preserve">                     NTNTIN             1078383                                    NN</v>
          </cell>
          <cell r="C3689" t="str">
            <v>DER</v>
          </cell>
          <cell r="D3689" t="str">
            <v>QPADEV009W</v>
          </cell>
        </row>
        <row r="3690">
          <cell r="A3690" t="str">
            <v>SELINT</v>
          </cell>
          <cell r="B3690" t="str">
            <v xml:space="preserve">                                        1077385</v>
          </cell>
          <cell r="C3690" t="str">
            <v>DER</v>
          </cell>
          <cell r="D3690" t="str">
            <v>QPADEV009X</v>
          </cell>
        </row>
        <row r="3691">
          <cell r="A3691" t="str">
            <v>SELINT</v>
          </cell>
          <cell r="B3691" t="str">
            <v xml:space="preserve">                     NTNTRA             1076837</v>
          </cell>
          <cell r="C3691" t="str">
            <v>DER</v>
          </cell>
          <cell r="D3691" t="str">
            <v>QPADEV0090</v>
          </cell>
        </row>
        <row r="3692">
          <cell r="A3692" t="str">
            <v>SELINT</v>
          </cell>
          <cell r="B3692" t="str">
            <v xml:space="preserve">                     NTNTDT             1078146</v>
          </cell>
          <cell r="C3692" t="str">
            <v>DER</v>
          </cell>
          <cell r="D3692" t="str">
            <v>QPADEV0091</v>
          </cell>
        </row>
        <row r="3693">
          <cell r="A3693" t="str">
            <v>SELINT</v>
          </cell>
          <cell r="B3693" t="str">
            <v xml:space="preserve">                     PGNTIN                                                        NN</v>
          </cell>
          <cell r="C3693" t="str">
            <v>DER</v>
          </cell>
          <cell r="D3693" t="str">
            <v>QPADEV0092</v>
          </cell>
        </row>
        <row r="3694">
          <cell r="A3694" t="str">
            <v>SELINT</v>
          </cell>
          <cell r="B3694" t="str">
            <v xml:space="preserve">                     NTNTDT                                                        NN</v>
          </cell>
          <cell r="C3694" t="str">
            <v>DER</v>
          </cell>
          <cell r="D3694" t="str">
            <v>QPADEV0093</v>
          </cell>
        </row>
        <row r="3695">
          <cell r="A3695" t="str">
            <v>SELINT</v>
          </cell>
          <cell r="B3695" t="str">
            <v xml:space="preserve">                     NTNTBU             1077894</v>
          </cell>
          <cell r="C3695" t="str">
            <v>DER</v>
          </cell>
          <cell r="D3695" t="str">
            <v>QPADEV0094</v>
          </cell>
        </row>
        <row r="3696">
          <cell r="A3696" t="str">
            <v>SELINT</v>
          </cell>
          <cell r="B3696" t="str">
            <v xml:space="preserve">                     NTNTAS                                                        NN</v>
          </cell>
          <cell r="C3696" t="str">
            <v>DER</v>
          </cell>
          <cell r="D3696" t="str">
            <v>QPADEV0095</v>
          </cell>
        </row>
        <row r="3697">
          <cell r="A3697" t="str">
            <v>SELINT</v>
          </cell>
          <cell r="B3697" t="str">
            <v xml:space="preserve">                     NTNTAS                                                        NN</v>
          </cell>
          <cell r="C3697" t="str">
            <v>DER</v>
          </cell>
          <cell r="D3697" t="str">
            <v>QPADEV0096</v>
          </cell>
        </row>
        <row r="3698">
          <cell r="A3698" t="str">
            <v>SELINT</v>
          </cell>
          <cell r="B3698" t="str">
            <v xml:space="preserve">                     NTNTDT   0008170   1072440                                    OO</v>
          </cell>
          <cell r="C3698" t="str">
            <v>DER</v>
          </cell>
          <cell r="D3698" t="str">
            <v>QPADEV0097</v>
          </cell>
        </row>
        <row r="3699">
          <cell r="A3699" t="str">
            <v>SELINT</v>
          </cell>
          <cell r="B3699" t="str">
            <v xml:space="preserve">                     NTNTAS                                                        NN</v>
          </cell>
          <cell r="C3699" t="str">
            <v>DER</v>
          </cell>
          <cell r="D3699" t="str">
            <v>QPADEV0098</v>
          </cell>
        </row>
        <row r="3700">
          <cell r="A3700" t="str">
            <v>SELINT</v>
          </cell>
          <cell r="B3700" t="str">
            <v xml:space="preserve">                     NTNTIN                                                       NNN</v>
          </cell>
          <cell r="C3700" t="str">
            <v>DER</v>
          </cell>
          <cell r="D3700" t="str">
            <v>QPADEV0099</v>
          </cell>
        </row>
        <row r="3701">
          <cell r="A3701" t="str">
            <v>SELINT</v>
          </cell>
          <cell r="B3701" t="str">
            <v xml:space="preserve">                     NTNTIN   0000732                                              NN</v>
          </cell>
          <cell r="C3701" t="str">
            <v>DER</v>
          </cell>
          <cell r="D3701" t="str">
            <v>QSECOFR</v>
          </cell>
        </row>
        <row r="3702">
          <cell r="A3702" t="str">
            <v>SELINT</v>
          </cell>
          <cell r="B3702" t="str">
            <v xml:space="preserve">                     NTNTDT   0024450                                              NN</v>
          </cell>
          <cell r="C3702" t="str">
            <v>DER</v>
          </cell>
          <cell r="D3702" t="str">
            <v>RANNOU1</v>
          </cell>
        </row>
        <row r="3703">
          <cell r="A3703" t="str">
            <v>SELINT</v>
          </cell>
          <cell r="B3703" t="str">
            <v xml:space="preserve">                                        1042650</v>
          </cell>
          <cell r="C3703" t="str">
            <v>DER</v>
          </cell>
          <cell r="D3703" t="str">
            <v>RANNOU2</v>
          </cell>
        </row>
        <row r="3704">
          <cell r="A3704" t="str">
            <v>SELINT</v>
          </cell>
          <cell r="B3704" t="str">
            <v xml:space="preserve">                     NTNTBU                                                        NN</v>
          </cell>
          <cell r="C3704" t="str">
            <v>DER</v>
          </cell>
          <cell r="D3704" t="str">
            <v>RANNOU3</v>
          </cell>
        </row>
        <row r="3705">
          <cell r="A3705" t="str">
            <v>SELINT</v>
          </cell>
          <cell r="B3705" t="str">
            <v xml:space="preserve">                     NTNTDT                                                        NN</v>
          </cell>
          <cell r="C3705" t="str">
            <v>DER</v>
          </cell>
          <cell r="D3705" t="str">
            <v>RANNOU4</v>
          </cell>
        </row>
        <row r="3706">
          <cell r="A3706" t="str">
            <v>SELINT</v>
          </cell>
          <cell r="B3706" t="str">
            <v xml:space="preserve">                                        1077834</v>
          </cell>
          <cell r="C3706" t="str">
            <v>DER</v>
          </cell>
          <cell r="D3706" t="str">
            <v>RARONDO</v>
          </cell>
        </row>
        <row r="3707">
          <cell r="A3707" t="str">
            <v>SELINT</v>
          </cell>
          <cell r="B3707" t="str">
            <v xml:space="preserve">                     NTNTBU                                                        NN</v>
          </cell>
          <cell r="C3707" t="str">
            <v>DER</v>
          </cell>
          <cell r="D3707" t="str">
            <v>RECEPTION1</v>
          </cell>
        </row>
        <row r="3708">
          <cell r="A3708" t="str">
            <v>SELINT</v>
          </cell>
          <cell r="B3708" t="str">
            <v xml:space="preserve">                     NTNTBU             1049367</v>
          </cell>
          <cell r="C3708" t="str">
            <v>DER</v>
          </cell>
          <cell r="D3708" t="str">
            <v>ROCCO</v>
          </cell>
        </row>
        <row r="3709">
          <cell r="A3709" t="str">
            <v>SELINT</v>
          </cell>
          <cell r="B3709" t="str">
            <v xml:space="preserve">                     NTNTRA                                                        ON</v>
          </cell>
          <cell r="C3709" t="str">
            <v>DER</v>
          </cell>
          <cell r="D3709" t="str">
            <v>ROCCO10</v>
          </cell>
        </row>
        <row r="3710">
          <cell r="A3710" t="str">
            <v>SELINT</v>
          </cell>
          <cell r="B3710" t="str">
            <v xml:space="preserve">                              0000297</v>
          </cell>
          <cell r="C3710" t="str">
            <v>DER</v>
          </cell>
          <cell r="D3710" t="str">
            <v>SF</v>
          </cell>
        </row>
        <row r="3711">
          <cell r="A3711" t="str">
            <v>SELINT</v>
          </cell>
          <cell r="B3711" t="str">
            <v xml:space="preserve">                     NTNTCPXOT                                                     NN</v>
          </cell>
          <cell r="C3711" t="str">
            <v>DER</v>
          </cell>
          <cell r="D3711" t="str">
            <v>SF1</v>
          </cell>
        </row>
        <row r="3712">
          <cell r="A3712" t="str">
            <v>SELINT</v>
          </cell>
          <cell r="B3712" t="str">
            <v xml:space="preserve">                                        1040768</v>
          </cell>
          <cell r="C3712" t="str">
            <v>DER</v>
          </cell>
          <cell r="D3712" t="str">
            <v>SF3</v>
          </cell>
        </row>
        <row r="3713">
          <cell r="A3713" t="str">
            <v>SELINT</v>
          </cell>
          <cell r="B3713" t="str">
            <v xml:space="preserve">                     NTNTDT             1040199                                    NN</v>
          </cell>
          <cell r="C3713" t="str">
            <v>DER</v>
          </cell>
          <cell r="D3713" t="str">
            <v>SF5</v>
          </cell>
        </row>
        <row r="3714">
          <cell r="A3714" t="str">
            <v>SELINT</v>
          </cell>
          <cell r="B3714" t="str">
            <v xml:space="preserve">                     NTNTIN             1041660                                    NN</v>
          </cell>
          <cell r="C3714" t="str">
            <v>DER</v>
          </cell>
          <cell r="D3714" t="str">
            <v>SKITT</v>
          </cell>
        </row>
        <row r="3715">
          <cell r="A3715" t="str">
            <v>SELINT</v>
          </cell>
          <cell r="B3715" t="str">
            <v xml:space="preserve">                     NTNTBU             1041964</v>
          </cell>
          <cell r="C3715" t="str">
            <v>DER</v>
          </cell>
          <cell r="D3715" t="str">
            <v>SKITT1</v>
          </cell>
        </row>
        <row r="3716">
          <cell r="A3716" t="str">
            <v>SELINT</v>
          </cell>
          <cell r="B3716" t="str">
            <v xml:space="preserve">                     NTNTDT                                                        NN</v>
          </cell>
          <cell r="C3716" t="str">
            <v>DER</v>
          </cell>
          <cell r="D3716" t="str">
            <v>SOMEMAGA</v>
          </cell>
        </row>
        <row r="3717">
          <cell r="A3717" t="str">
            <v>SELINT</v>
          </cell>
          <cell r="B3717" t="str">
            <v xml:space="preserve">                     NTNTIN             1079065</v>
          </cell>
          <cell r="C3717" t="str">
            <v>DER</v>
          </cell>
          <cell r="D3717" t="str">
            <v>STCFAO</v>
          </cell>
        </row>
        <row r="3718">
          <cell r="A3718" t="str">
            <v>SELINT</v>
          </cell>
          <cell r="B3718" t="str">
            <v xml:space="preserve">                     NTNTDT             1051795</v>
          </cell>
          <cell r="C3718" t="str">
            <v>DER</v>
          </cell>
          <cell r="D3718" t="str">
            <v>SVP021</v>
          </cell>
        </row>
        <row r="3719">
          <cell r="A3719" t="str">
            <v>SELINT</v>
          </cell>
          <cell r="B3719" t="str">
            <v xml:space="preserve">                     NTNTAS                                                        NN</v>
          </cell>
          <cell r="C3719" t="str">
            <v>DER</v>
          </cell>
          <cell r="D3719" t="str">
            <v>SVP1</v>
          </cell>
        </row>
        <row r="3720">
          <cell r="A3720" t="str">
            <v>SELINT</v>
          </cell>
          <cell r="B3720" t="str">
            <v xml:space="preserve">                     NTNTDT             1078307</v>
          </cell>
          <cell r="C3720" t="str">
            <v>DER</v>
          </cell>
          <cell r="D3720" t="str">
            <v>SYLVER</v>
          </cell>
        </row>
        <row r="3721">
          <cell r="A3721" t="str">
            <v>SELINT</v>
          </cell>
          <cell r="B3721" t="str">
            <v xml:space="preserve">                     NTNTDT             1067236</v>
          </cell>
          <cell r="C3721" t="str">
            <v>DER</v>
          </cell>
          <cell r="D3721" t="str">
            <v>SYLVERA1</v>
          </cell>
        </row>
        <row r="3722">
          <cell r="A3722" t="str">
            <v>SELINT</v>
          </cell>
          <cell r="B3722" t="str">
            <v xml:space="preserve">                     NTNTMASDA                                                     NN</v>
          </cell>
          <cell r="C3722" t="str">
            <v>DER</v>
          </cell>
          <cell r="D3722" t="str">
            <v>SYSINFO</v>
          </cell>
        </row>
        <row r="3723">
          <cell r="A3723" t="str">
            <v>SELINT</v>
          </cell>
          <cell r="B3723" t="str">
            <v xml:space="preserve">                     TLTPAT             1025758                                     N</v>
          </cell>
          <cell r="C3723" t="str">
            <v>DER</v>
          </cell>
          <cell r="D3723" t="str">
            <v>TEC5DSP0B</v>
          </cell>
        </row>
        <row r="3724">
          <cell r="A3724" t="str">
            <v>SELINT</v>
          </cell>
          <cell r="B3724" t="str">
            <v xml:space="preserve">                     TLTPAT                                                         N</v>
          </cell>
          <cell r="C3724" t="str">
            <v>DER</v>
          </cell>
          <cell r="D3724" t="str">
            <v>TEC5DSP15</v>
          </cell>
        </row>
        <row r="3725">
          <cell r="A3725" t="str">
            <v>SELINT</v>
          </cell>
          <cell r="B3725" t="str">
            <v xml:space="preserve">                     TLTPAT             1010299                                     N</v>
          </cell>
          <cell r="C3725" t="str">
            <v>DER</v>
          </cell>
          <cell r="D3725" t="str">
            <v>TEC5DSP17</v>
          </cell>
        </row>
        <row r="3726">
          <cell r="A3726" t="str">
            <v>SELINT</v>
          </cell>
          <cell r="B3726" t="str">
            <v xml:space="preserve">                     TLTPAT             1028457</v>
          </cell>
          <cell r="C3726" t="str">
            <v>DER</v>
          </cell>
          <cell r="D3726" t="str">
            <v>TEMANAST</v>
          </cell>
        </row>
        <row r="3727">
          <cell r="A3727" t="str">
            <v>SELINT</v>
          </cell>
          <cell r="B3727" t="str">
            <v xml:space="preserve">                     PGNTDT             1077484</v>
          </cell>
          <cell r="C3727" t="str">
            <v>DER</v>
          </cell>
          <cell r="D3727" t="str">
            <v>TEMBA</v>
          </cell>
        </row>
        <row r="3728">
          <cell r="A3728" t="str">
            <v>SELINT</v>
          </cell>
          <cell r="B3728" t="str">
            <v xml:space="preserve">                     NTNTAS   0008146</v>
          </cell>
          <cell r="C3728" t="str">
            <v>DER</v>
          </cell>
          <cell r="D3728" t="str">
            <v>TEMBAA1</v>
          </cell>
        </row>
        <row r="3729">
          <cell r="A3729" t="str">
            <v>SELINT</v>
          </cell>
          <cell r="B3729" t="str">
            <v xml:space="preserve">                     NTNTDT             1075385</v>
          </cell>
          <cell r="C3729" t="str">
            <v>DER</v>
          </cell>
          <cell r="D3729" t="str">
            <v>TEMBAB1</v>
          </cell>
        </row>
        <row r="3730">
          <cell r="A3730" t="str">
            <v>SELINT</v>
          </cell>
          <cell r="B3730" t="str">
            <v xml:space="preserve">                     NTNTDT   0007531                                             NNN</v>
          </cell>
          <cell r="C3730" t="str">
            <v>DER</v>
          </cell>
          <cell r="D3730" t="str">
            <v>TEST</v>
          </cell>
        </row>
        <row r="3731">
          <cell r="A3731" t="str">
            <v>SELINT</v>
          </cell>
          <cell r="B3731" t="str">
            <v xml:space="preserve">                     NTNTBU             1041964                                    NN</v>
          </cell>
          <cell r="C3731" t="str">
            <v>DER</v>
          </cell>
          <cell r="D3731" t="str">
            <v>THEO3</v>
          </cell>
        </row>
        <row r="3732">
          <cell r="A3732" t="str">
            <v>SELINT</v>
          </cell>
          <cell r="B3732" t="str">
            <v xml:space="preserve">                     LLLTAT                                                        OO</v>
          </cell>
          <cell r="C3732" t="str">
            <v>DER</v>
          </cell>
          <cell r="D3732" t="str">
            <v>THOLLOT</v>
          </cell>
        </row>
        <row r="3733">
          <cell r="A3733" t="str">
            <v>SELINT</v>
          </cell>
          <cell r="B3733" t="str">
            <v xml:space="preserve">                     SLSPAT                                                        NN</v>
          </cell>
          <cell r="C3733" t="str">
            <v>DER</v>
          </cell>
          <cell r="D3733" t="str">
            <v>TOURET</v>
          </cell>
        </row>
        <row r="3734">
          <cell r="A3734" t="str">
            <v>SELINT</v>
          </cell>
          <cell r="B3734" t="str">
            <v xml:space="preserve">                     NTNTAS             1071357                                    OO</v>
          </cell>
          <cell r="C3734" t="str">
            <v>DER</v>
          </cell>
          <cell r="D3734" t="str">
            <v>TSIBA</v>
          </cell>
        </row>
        <row r="3735">
          <cell r="A3735" t="str">
            <v>SELINT</v>
          </cell>
          <cell r="B3735" t="str">
            <v xml:space="preserve">                     NTNTPW             1063553</v>
          </cell>
          <cell r="C3735" t="str">
            <v>DER</v>
          </cell>
          <cell r="D3735" t="str">
            <v>TSIBA1</v>
          </cell>
        </row>
        <row r="3736">
          <cell r="A3736" t="str">
            <v>SELINT</v>
          </cell>
          <cell r="B3736" t="str">
            <v xml:space="preserve">                     NTNTDT             1052531</v>
          </cell>
          <cell r="C3736" t="str">
            <v>DER</v>
          </cell>
          <cell r="D3736" t="str">
            <v>TSIBA15</v>
          </cell>
        </row>
        <row r="3737">
          <cell r="A3737" t="str">
            <v>SELINT</v>
          </cell>
          <cell r="B3737" t="str">
            <v xml:space="preserve">                     NTNTAS   0004483</v>
          </cell>
          <cell r="C3737" t="str">
            <v>DER</v>
          </cell>
          <cell r="D3737" t="str">
            <v>TSIBA1501</v>
          </cell>
        </row>
        <row r="3738">
          <cell r="A3738" t="str">
            <v>SELINT</v>
          </cell>
          <cell r="B3738" t="str">
            <v xml:space="preserve">                     NTNTIN             1067524                                    NN</v>
          </cell>
          <cell r="C3738" t="str">
            <v>DER</v>
          </cell>
          <cell r="D3738" t="str">
            <v>TT</v>
          </cell>
        </row>
        <row r="3739">
          <cell r="A3739" t="str">
            <v>SELINT</v>
          </cell>
          <cell r="B3739" t="str">
            <v xml:space="preserve">                     NTNTAS             1057184</v>
          </cell>
          <cell r="C3739" t="str">
            <v>DER</v>
          </cell>
          <cell r="D3739" t="str">
            <v>TYDFRD</v>
          </cell>
        </row>
        <row r="3740">
          <cell r="A3740" t="str">
            <v>SELINT</v>
          </cell>
          <cell r="B3740" t="str">
            <v xml:space="preserve">                     NTNTRA             1060335                                    NN</v>
          </cell>
          <cell r="C3740" t="str">
            <v>DER</v>
          </cell>
          <cell r="D3740" t="str">
            <v>ZAPPULLA</v>
          </cell>
        </row>
        <row r="3741">
          <cell r="A3741" t="str">
            <v>SELINT</v>
          </cell>
          <cell r="B3741" t="str">
            <v xml:space="preserve">                                                                                   NN</v>
          </cell>
          <cell r="C3741" t="str">
            <v>DFT</v>
          </cell>
          <cell r="D3741" t="str">
            <v>DBMEH11</v>
          </cell>
        </row>
        <row r="3742">
          <cell r="A3742" t="str">
            <v>SELINT</v>
          </cell>
          <cell r="B3742" t="str">
            <v xml:space="preserve">                                                                                   NN</v>
          </cell>
          <cell r="C3742" t="str">
            <v>DFT</v>
          </cell>
          <cell r="D3742" t="str">
            <v>DSP010204</v>
          </cell>
        </row>
        <row r="3743">
          <cell r="A3743" t="str">
            <v>SELINT</v>
          </cell>
          <cell r="B3743" t="str">
            <v xml:space="preserve">                                                                                   NN</v>
          </cell>
          <cell r="C3743" t="str">
            <v>DFT</v>
          </cell>
          <cell r="D3743" t="str">
            <v>DSP010406</v>
          </cell>
        </row>
        <row r="3744">
          <cell r="A3744" t="str">
            <v>SELINT</v>
          </cell>
          <cell r="B3744" t="str">
            <v xml:space="preserve">                                                                                   NN</v>
          </cell>
          <cell r="C3744" t="str">
            <v>DFT</v>
          </cell>
          <cell r="D3744" t="str">
            <v>DSP010604</v>
          </cell>
        </row>
        <row r="3745">
          <cell r="A3745" t="str">
            <v>SELINT</v>
          </cell>
          <cell r="B3745" t="str">
            <v xml:space="preserve">                                                                                   NN</v>
          </cell>
          <cell r="C3745" t="str">
            <v>DFT</v>
          </cell>
          <cell r="D3745" t="str">
            <v>DSP030505</v>
          </cell>
        </row>
        <row r="3746">
          <cell r="A3746" t="str">
            <v>SELINT</v>
          </cell>
          <cell r="B3746" t="str">
            <v xml:space="preserve">                                                                                   NN</v>
          </cell>
          <cell r="C3746" t="str">
            <v>DFT</v>
          </cell>
          <cell r="D3746" t="str">
            <v>DSP26</v>
          </cell>
        </row>
        <row r="3747">
          <cell r="A3747" t="str">
            <v>SELINT</v>
          </cell>
          <cell r="B3747" t="str">
            <v xml:space="preserve">                                                                                   NN</v>
          </cell>
          <cell r="C3747" t="str">
            <v>DFT</v>
          </cell>
          <cell r="D3747" t="str">
            <v>EEH202</v>
          </cell>
        </row>
        <row r="3748">
          <cell r="A3748" t="str">
            <v>SELINT</v>
          </cell>
          <cell r="B3748" t="str">
            <v xml:space="preserve">                                                                                   NN</v>
          </cell>
          <cell r="C3748" t="str">
            <v>DFT</v>
          </cell>
          <cell r="D3748" t="str">
            <v>JMSS2</v>
          </cell>
        </row>
        <row r="3749">
          <cell r="A3749" t="str">
            <v>SELINT</v>
          </cell>
          <cell r="B3749" t="str">
            <v xml:space="preserve">                                                                                   NN</v>
          </cell>
          <cell r="C3749" t="str">
            <v>DFT</v>
          </cell>
          <cell r="D3749" t="str">
            <v>QPADEV003Q</v>
          </cell>
        </row>
        <row r="3750">
          <cell r="A3750" t="str">
            <v>SELINT</v>
          </cell>
          <cell r="B3750" t="str">
            <v xml:space="preserve">  121</v>
          </cell>
          <cell r="C3750" t="str">
            <v>WS</v>
          </cell>
          <cell r="D3750" t="str">
            <v>DBMEH11</v>
          </cell>
        </row>
        <row r="3751">
          <cell r="A3751" t="str">
            <v>SELINT</v>
          </cell>
          <cell r="B3751" t="str">
            <v xml:space="preserve">  121</v>
          </cell>
          <cell r="C3751" t="str">
            <v>WS</v>
          </cell>
          <cell r="D3751" t="str">
            <v>DSP010204</v>
          </cell>
        </row>
        <row r="3752">
          <cell r="A3752" t="str">
            <v>SELINT</v>
          </cell>
          <cell r="B3752" t="str">
            <v xml:space="preserve">  121        RI</v>
          </cell>
          <cell r="C3752" t="str">
            <v>WS</v>
          </cell>
          <cell r="D3752" t="str">
            <v>DSP010406</v>
          </cell>
        </row>
        <row r="3753">
          <cell r="A3753" t="str">
            <v>SELINT</v>
          </cell>
          <cell r="B3753" t="str">
            <v xml:space="preserve">  121</v>
          </cell>
          <cell r="C3753" t="str">
            <v>WS</v>
          </cell>
          <cell r="D3753" t="str">
            <v>DSP010604</v>
          </cell>
        </row>
        <row r="3754">
          <cell r="A3754" t="str">
            <v>SELINT</v>
          </cell>
          <cell r="B3754" t="str">
            <v xml:space="preserve">  121</v>
          </cell>
          <cell r="C3754" t="str">
            <v>WS</v>
          </cell>
          <cell r="D3754" t="str">
            <v>DSP030505</v>
          </cell>
        </row>
        <row r="3755">
          <cell r="A3755" t="str">
            <v>SELINT</v>
          </cell>
          <cell r="B3755" t="str">
            <v xml:space="preserve">  121          BL</v>
          </cell>
          <cell r="C3755" t="str">
            <v>WS</v>
          </cell>
          <cell r="D3755" t="str">
            <v>DSP26</v>
          </cell>
        </row>
        <row r="3756">
          <cell r="A3756" t="str">
            <v>SELINT</v>
          </cell>
          <cell r="B3756" t="str">
            <v xml:space="preserve">  121</v>
          </cell>
          <cell r="C3756" t="str">
            <v>WS</v>
          </cell>
          <cell r="D3756" t="str">
            <v>EEH202</v>
          </cell>
        </row>
        <row r="3757">
          <cell r="A3757" t="str">
            <v>SELINT</v>
          </cell>
          <cell r="B3757" t="str">
            <v xml:space="preserve">  121              RI  HI</v>
          </cell>
          <cell r="C3757" t="str">
            <v>WS</v>
          </cell>
          <cell r="D3757" t="str">
            <v>JMSS2</v>
          </cell>
        </row>
        <row r="3758">
          <cell r="A3758" t="str">
            <v>SELINT</v>
          </cell>
          <cell r="B3758" t="str">
            <v xml:space="preserve">  121</v>
          </cell>
          <cell r="C3758" t="str">
            <v>WS</v>
          </cell>
          <cell r="D3758" t="str">
            <v>QPADEV003Q</v>
          </cell>
        </row>
        <row r="3759">
          <cell r="A3759" t="str">
            <v>SEMAINE</v>
          </cell>
          <cell r="B3759" t="str">
            <v>3111250711300711</v>
          </cell>
          <cell r="C3759">
            <v>0</v>
          </cell>
          <cell r="D3759">
            <v>0</v>
          </cell>
        </row>
        <row r="3760">
          <cell r="A3760" t="str">
            <v>SERPRO</v>
          </cell>
          <cell r="B3760" t="str">
            <v xml:space="preserve">  0000000014</v>
          </cell>
          <cell r="C3760">
            <v>0</v>
          </cell>
          <cell r="D3760">
            <v>0</v>
          </cell>
        </row>
        <row r="3761">
          <cell r="A3761" t="str">
            <v>SERVICNT</v>
          </cell>
          <cell r="B3761" t="str">
            <v xml:space="preserve">  Technologies                                                                             *</v>
          </cell>
          <cell r="C3761">
            <v>0</v>
          </cell>
          <cell r="D3761">
            <v>0</v>
          </cell>
        </row>
        <row r="3762">
          <cell r="A3762" t="str">
            <v>SERVICPR</v>
          </cell>
          <cell r="B3762" t="str">
            <v xml:space="preserve">  Pièces de rechanges                                                                      *</v>
          </cell>
          <cell r="C3762">
            <v>0</v>
          </cell>
          <cell r="D3762">
            <v>0</v>
          </cell>
        </row>
        <row r="3763">
          <cell r="A3763" t="str">
            <v>SOCIADM</v>
          </cell>
          <cell r="B3763" t="str">
            <v xml:space="preserve">          Administration</v>
          </cell>
          <cell r="C3763">
            <v>0</v>
          </cell>
          <cell r="D3763">
            <v>0</v>
          </cell>
        </row>
        <row r="3764">
          <cell r="A3764" t="str">
            <v>SOCIAMB</v>
          </cell>
          <cell r="B3764" t="str">
            <v xml:space="preserve">          Ambassade</v>
          </cell>
          <cell r="C3764">
            <v>0</v>
          </cell>
          <cell r="D3764">
            <v>0</v>
          </cell>
        </row>
        <row r="3765">
          <cell r="A3765" t="str">
            <v>SOCIET**</v>
          </cell>
          <cell r="B3765" t="str">
            <v>.</v>
          </cell>
          <cell r="C3765">
            <v>0</v>
          </cell>
          <cell r="D3765">
            <v>0</v>
          </cell>
        </row>
        <row r="3766">
          <cell r="A3766" t="str">
            <v>SOCIETGB</v>
          </cell>
          <cell r="B3766" t="str">
            <v>CFAO TECHNOLOGIES (GABON)     GAB        09063</v>
          </cell>
          <cell r="C3766">
            <v>0</v>
          </cell>
          <cell r="D3766">
            <v>0</v>
          </cell>
        </row>
        <row r="3767">
          <cell r="A3767" t="str">
            <v>SOCIMIN</v>
          </cell>
          <cell r="B3767" t="str">
            <v xml:space="preserve">          Ministère</v>
          </cell>
          <cell r="C3767">
            <v>0</v>
          </cell>
          <cell r="D3767">
            <v>0</v>
          </cell>
        </row>
        <row r="3768">
          <cell r="A3768" t="str">
            <v>SOCIONG</v>
          </cell>
          <cell r="B3768" t="str">
            <v xml:space="preserve">          ONG</v>
          </cell>
          <cell r="C3768">
            <v>0</v>
          </cell>
          <cell r="D3768">
            <v>0</v>
          </cell>
        </row>
        <row r="3769">
          <cell r="A3769" t="str">
            <v>SOCISA</v>
          </cell>
          <cell r="B3769" t="str">
            <v xml:space="preserve">          SA/SARL</v>
          </cell>
          <cell r="C3769">
            <v>0</v>
          </cell>
          <cell r="D3769">
            <v>0</v>
          </cell>
        </row>
        <row r="3770">
          <cell r="A3770" t="str">
            <v>SSTKBOUT</v>
          </cell>
          <cell r="B3770" t="str">
            <v>Boutique                      NO                                                           *</v>
          </cell>
          <cell r="C3770">
            <v>0</v>
          </cell>
          <cell r="D3770">
            <v>0</v>
          </cell>
        </row>
        <row r="3771">
          <cell r="A3771" t="str">
            <v>SSTKCASS</v>
          </cell>
          <cell r="B3771" t="str">
            <v>C.D.C.                        NN                                                           *</v>
          </cell>
          <cell r="C3771">
            <v>0</v>
          </cell>
          <cell r="D3771">
            <v>0</v>
          </cell>
        </row>
        <row r="3772">
          <cell r="A3772" t="str">
            <v>SSTKDEMO</v>
          </cell>
          <cell r="B3772" t="str">
            <v>Sous-stock DEMO.              NN                                                           *</v>
          </cell>
          <cell r="C3772">
            <v>0</v>
          </cell>
          <cell r="D3772">
            <v>0</v>
          </cell>
        </row>
        <row r="3773">
          <cell r="A3773" t="str">
            <v>SSTKLABO</v>
          </cell>
          <cell r="B3773" t="str">
            <v>Labo.                         NN                                                           *</v>
          </cell>
          <cell r="C3773">
            <v>0</v>
          </cell>
          <cell r="D3773">
            <v>0</v>
          </cell>
        </row>
        <row r="3774">
          <cell r="A3774" t="str">
            <v>SSTKLOC</v>
          </cell>
          <cell r="B3774" t="str">
            <v>Matériels en location         NN                                                           *</v>
          </cell>
          <cell r="C3774">
            <v>0</v>
          </cell>
          <cell r="D3774">
            <v>0</v>
          </cell>
        </row>
        <row r="3775">
          <cell r="A3775" t="str">
            <v>SSTKPRET</v>
          </cell>
          <cell r="B3775" t="str">
            <v>Matériel en PRET              NN                                                           *</v>
          </cell>
          <cell r="C3775">
            <v>0</v>
          </cell>
          <cell r="D3775">
            <v>0</v>
          </cell>
        </row>
        <row r="3776">
          <cell r="A3776" t="str">
            <v>SSTKREPA</v>
          </cell>
          <cell r="B3776" t="str">
            <v>Matériel stocké en réparation NO                                                           *</v>
          </cell>
          <cell r="C3776">
            <v>0</v>
          </cell>
          <cell r="D3776">
            <v>0</v>
          </cell>
        </row>
        <row r="3777">
          <cell r="A3777" t="str">
            <v>SSTKSHWR</v>
          </cell>
          <cell r="B3777" t="str">
            <v>Show Room                     NO                                                           *</v>
          </cell>
          <cell r="C3777">
            <v>0</v>
          </cell>
          <cell r="D3777">
            <v>0</v>
          </cell>
        </row>
        <row r="3778">
          <cell r="A3778" t="str">
            <v>SSTKSIBM</v>
          </cell>
          <cell r="B3778" t="str">
            <v>SAV IBM                       NO                                                           *</v>
          </cell>
          <cell r="C3778">
            <v>0</v>
          </cell>
          <cell r="D3778">
            <v>0</v>
          </cell>
        </row>
        <row r="3779">
          <cell r="A3779" t="str">
            <v>STAACH01</v>
          </cell>
          <cell r="B3779" t="str">
            <v>C.A.F.</v>
          </cell>
          <cell r="C3779">
            <v>0</v>
          </cell>
          <cell r="D3779">
            <v>0</v>
          </cell>
        </row>
        <row r="3780">
          <cell r="A3780" t="str">
            <v>STAACH02</v>
          </cell>
          <cell r="B3780" t="str">
            <v>Douane</v>
          </cell>
          <cell r="C3780">
            <v>0</v>
          </cell>
          <cell r="D3780">
            <v>0</v>
          </cell>
        </row>
        <row r="3781">
          <cell r="A3781" t="str">
            <v>STAACH03</v>
          </cell>
          <cell r="B3781" t="str">
            <v>Transit</v>
          </cell>
          <cell r="C3781">
            <v>0</v>
          </cell>
          <cell r="D3781">
            <v>0</v>
          </cell>
        </row>
        <row r="3782">
          <cell r="A3782" t="str">
            <v>STAACH04</v>
          </cell>
          <cell r="B3782" t="str">
            <v>Frs Div.</v>
          </cell>
          <cell r="C3782">
            <v>0</v>
          </cell>
          <cell r="D3782">
            <v>0</v>
          </cell>
        </row>
        <row r="3783">
          <cell r="A3783" t="str">
            <v>STAACH05</v>
          </cell>
          <cell r="B3783" t="str">
            <v>Taxes.</v>
          </cell>
          <cell r="C3783">
            <v>0</v>
          </cell>
          <cell r="D3783">
            <v>0</v>
          </cell>
        </row>
        <row r="3784">
          <cell r="A3784" t="str">
            <v>STAGAR A</v>
          </cell>
          <cell r="B3784" t="str">
            <v>Annulée</v>
          </cell>
          <cell r="C3784">
            <v>0</v>
          </cell>
          <cell r="D3784">
            <v>0</v>
          </cell>
        </row>
        <row r="3785">
          <cell r="A3785" t="str">
            <v>STAGAR D</v>
          </cell>
          <cell r="B3785" t="str">
            <v>Demandée</v>
          </cell>
          <cell r="C3785">
            <v>0</v>
          </cell>
          <cell r="D3785">
            <v>0</v>
          </cell>
        </row>
        <row r="3786">
          <cell r="A3786" t="str">
            <v>STAGAR E</v>
          </cell>
          <cell r="B3786" t="str">
            <v>Expertise (contre)</v>
          </cell>
          <cell r="C3786">
            <v>0</v>
          </cell>
          <cell r="D3786">
            <v>0</v>
          </cell>
        </row>
        <row r="3787">
          <cell r="A3787" t="str">
            <v>STAGAR H</v>
          </cell>
          <cell r="B3787" t="str">
            <v>Hors delais</v>
          </cell>
          <cell r="C3787">
            <v>0</v>
          </cell>
          <cell r="D3787">
            <v>0</v>
          </cell>
        </row>
        <row r="3788">
          <cell r="A3788" t="str">
            <v>STAGAR P</v>
          </cell>
          <cell r="B3788" t="str">
            <v>Partielle</v>
          </cell>
          <cell r="C3788">
            <v>0</v>
          </cell>
          <cell r="D3788">
            <v>0</v>
          </cell>
        </row>
        <row r="3789">
          <cell r="A3789" t="str">
            <v>STAGAR R</v>
          </cell>
          <cell r="B3789" t="str">
            <v>Refusée</v>
          </cell>
          <cell r="C3789">
            <v>0</v>
          </cell>
          <cell r="D3789">
            <v>0</v>
          </cell>
        </row>
        <row r="3790">
          <cell r="A3790" t="str">
            <v>STAGAR S</v>
          </cell>
          <cell r="B3790" t="str">
            <v>Soldée</v>
          </cell>
          <cell r="C3790">
            <v>0</v>
          </cell>
          <cell r="D3790">
            <v>0</v>
          </cell>
        </row>
        <row r="3791">
          <cell r="A3791" t="str">
            <v>STAGAR T</v>
          </cell>
          <cell r="B3791" t="str">
            <v>Terminée</v>
          </cell>
          <cell r="C3791">
            <v>0</v>
          </cell>
          <cell r="D3791">
            <v>0</v>
          </cell>
        </row>
        <row r="3792">
          <cell r="A3792" t="str">
            <v>STATUT</v>
          </cell>
          <cell r="B3792" t="str">
            <v>En cours de validation        Enc                                                          *</v>
          </cell>
          <cell r="C3792">
            <v>0</v>
          </cell>
          <cell r="D3792">
            <v>0</v>
          </cell>
        </row>
        <row r="3793">
          <cell r="A3793" t="str">
            <v>STATUT A</v>
          </cell>
          <cell r="B3793" t="str">
            <v>Contrat annulé                Ann                                                          *</v>
          </cell>
          <cell r="C3793">
            <v>0</v>
          </cell>
          <cell r="D3793">
            <v>0</v>
          </cell>
        </row>
        <row r="3794">
          <cell r="A3794" t="str">
            <v>STATUT F</v>
          </cell>
          <cell r="B3794" t="str">
            <v>Fermé                         CLOS                                                         *</v>
          </cell>
          <cell r="C3794">
            <v>0</v>
          </cell>
          <cell r="D3794">
            <v>0</v>
          </cell>
        </row>
        <row r="3795">
          <cell r="A3795" t="str">
            <v>STATUT P</v>
          </cell>
          <cell r="B3795" t="str">
            <v>Proposition de contrat        Prsp                                                         *</v>
          </cell>
          <cell r="C3795">
            <v>0</v>
          </cell>
          <cell r="D3795">
            <v>0</v>
          </cell>
        </row>
        <row r="3796">
          <cell r="A3796" t="str">
            <v>STATUT S</v>
          </cell>
          <cell r="B3796" t="str">
            <v>Contrat suspendu              Susp                                                         *</v>
          </cell>
          <cell r="C3796">
            <v>0</v>
          </cell>
          <cell r="D3796">
            <v>0</v>
          </cell>
        </row>
        <row r="3797">
          <cell r="A3797" t="str">
            <v>STATUT V</v>
          </cell>
          <cell r="B3797" t="str">
            <v>Actif                         ACT                                                          *</v>
          </cell>
          <cell r="C3797">
            <v>0</v>
          </cell>
          <cell r="D3797">
            <v>0</v>
          </cell>
        </row>
        <row r="3798">
          <cell r="A3798" t="str">
            <v>STA175</v>
          </cell>
          <cell r="B3798" t="str">
            <v xml:space="preserve">   X       X       X       X</v>
          </cell>
          <cell r="C3798" t="str">
            <v>WS</v>
          </cell>
          <cell r="D3798" t="str">
            <v>PAPIAU</v>
          </cell>
        </row>
        <row r="3799">
          <cell r="A3799" t="str">
            <v>STA175</v>
          </cell>
          <cell r="B3799" t="str">
            <v xml:space="preserve">   X        X       X       X</v>
          </cell>
          <cell r="C3799" t="str">
            <v>WS</v>
          </cell>
          <cell r="D3799" t="str">
            <v>QPADEV0007</v>
          </cell>
        </row>
        <row r="3800">
          <cell r="A3800" t="str">
            <v>STEXCETA</v>
          </cell>
          <cell r="B3800" t="str">
            <v>Tableau de bord atelier           1R01321R01331R01341R013511    2     3     4     5     8     9     1Y    1S    1V</v>
          </cell>
          <cell r="C3800">
            <v>0</v>
          </cell>
          <cell r="D3800">
            <v>0</v>
          </cell>
        </row>
        <row r="3801">
          <cell r="A3801" t="str">
            <v>STEXCETP</v>
          </cell>
          <cell r="B3801" t="str">
            <v>Tableau de bord de pièce          1R01321R01331R01341R013511    2     3     4     5     8     9     1Y    1S    1V</v>
          </cell>
          <cell r="C3801">
            <v>0</v>
          </cell>
          <cell r="D3801">
            <v>0</v>
          </cell>
        </row>
        <row r="3802">
          <cell r="A3802" t="str">
            <v>SUCFABCF</v>
          </cell>
          <cell r="B3802" t="str">
            <v>CMVNCO</v>
          </cell>
          <cell r="C3802">
            <v>0</v>
          </cell>
          <cell r="D3802">
            <v>0</v>
          </cell>
        </row>
        <row r="3803">
          <cell r="A3803" t="str">
            <v>SUCFABSF</v>
          </cell>
          <cell r="B3803" t="str">
            <v>SOVNCO</v>
          </cell>
          <cell r="C3803">
            <v>0</v>
          </cell>
          <cell r="D3803">
            <v>0</v>
          </cell>
        </row>
        <row r="3804">
          <cell r="A3804" t="str">
            <v>SUCURSFC</v>
          </cell>
          <cell r="B3804" t="str">
            <v xml:space="preserve">  Franceville                  FR  HL                                                       0000000   0000000</v>
          </cell>
          <cell r="C3804">
            <v>0</v>
          </cell>
          <cell r="D3804">
            <v>0</v>
          </cell>
        </row>
        <row r="3805">
          <cell r="A3805" t="str">
            <v>SUCURSNT</v>
          </cell>
          <cell r="B3805" t="str">
            <v xml:space="preserve">  CFAO Technologies LBV        LI  LI                                                       0000000   0000000</v>
          </cell>
          <cell r="C3805">
            <v>0</v>
          </cell>
          <cell r="D3805">
            <v>0</v>
          </cell>
        </row>
        <row r="3806">
          <cell r="A3806" t="str">
            <v>SUCURSPG</v>
          </cell>
          <cell r="B3806" t="str">
            <v xml:space="preserve">  Port gentil                  PO  HL                                                       0000000   0000000</v>
          </cell>
          <cell r="C3806">
            <v>0</v>
          </cell>
          <cell r="D3806">
            <v>0</v>
          </cell>
        </row>
        <row r="3807">
          <cell r="A3807" t="str">
            <v>SUCURSSV</v>
          </cell>
          <cell r="B3807" t="str">
            <v xml:space="preserve">  S.A.V.                       LI  LI                                                       0000000   0000000</v>
          </cell>
          <cell r="C3807">
            <v>0</v>
          </cell>
          <cell r="D3807">
            <v>0</v>
          </cell>
        </row>
        <row r="3808">
          <cell r="A3808" t="str">
            <v>TABNIV01</v>
          </cell>
          <cell r="B3808" t="str">
            <v xml:space="preserve">  De 08 à 10 semaines          0810</v>
          </cell>
          <cell r="C3808">
            <v>0</v>
          </cell>
          <cell r="D3808">
            <v>0</v>
          </cell>
        </row>
        <row r="3809">
          <cell r="A3809" t="str">
            <v>TABNIV02</v>
          </cell>
          <cell r="B3809" t="str">
            <v xml:space="preserve">  De 11 à 12 semaines          1012</v>
          </cell>
          <cell r="C3809">
            <v>0</v>
          </cell>
          <cell r="D3809">
            <v>0</v>
          </cell>
        </row>
        <row r="3810">
          <cell r="A3810" t="str">
            <v>TABNIV03</v>
          </cell>
          <cell r="B3810" t="str">
            <v xml:space="preserve">  De 13 à 14 semaines          1214</v>
          </cell>
          <cell r="C3810">
            <v>0</v>
          </cell>
          <cell r="D3810">
            <v>0</v>
          </cell>
        </row>
        <row r="3811">
          <cell r="A3811" t="str">
            <v>TABNIV04</v>
          </cell>
          <cell r="B3811" t="str">
            <v xml:space="preserve">  De 15 à 16 semaines          1416</v>
          </cell>
          <cell r="C3811">
            <v>0</v>
          </cell>
          <cell r="D3811">
            <v>0</v>
          </cell>
        </row>
        <row r="3812">
          <cell r="A3812" t="str">
            <v>TABNIV05</v>
          </cell>
          <cell r="B3812" t="str">
            <v xml:space="preserve">  De 17 à 18 semaines          1618</v>
          </cell>
          <cell r="C3812">
            <v>0</v>
          </cell>
          <cell r="D3812">
            <v>0</v>
          </cell>
        </row>
        <row r="3813">
          <cell r="A3813" t="str">
            <v>TABNIV06</v>
          </cell>
          <cell r="B3813" t="str">
            <v xml:space="preserve">  De 19 à 20 semaines          1820</v>
          </cell>
          <cell r="C3813">
            <v>0</v>
          </cell>
          <cell r="D3813">
            <v>0</v>
          </cell>
        </row>
        <row r="3814">
          <cell r="A3814" t="str">
            <v>TABNIV07</v>
          </cell>
          <cell r="B3814" t="str">
            <v xml:space="preserve">  De 21 à 22 semaines          2022</v>
          </cell>
          <cell r="C3814">
            <v>0</v>
          </cell>
          <cell r="D3814">
            <v>0</v>
          </cell>
        </row>
        <row r="3815">
          <cell r="A3815" t="str">
            <v>TABNIV08</v>
          </cell>
          <cell r="B3815" t="str">
            <v xml:space="preserve">  De 23 à 24 semaines          2224</v>
          </cell>
          <cell r="C3815">
            <v>0</v>
          </cell>
          <cell r="D3815">
            <v>0</v>
          </cell>
        </row>
        <row r="3816">
          <cell r="A3816" t="str">
            <v>TABNIV09</v>
          </cell>
          <cell r="B3816" t="str">
            <v xml:space="preserve">  De 25 à 26 semaines          2426</v>
          </cell>
          <cell r="C3816">
            <v>0</v>
          </cell>
          <cell r="D3816">
            <v>0</v>
          </cell>
        </row>
        <row r="3817">
          <cell r="A3817" t="str">
            <v>TABNIV10</v>
          </cell>
          <cell r="B3817" t="str">
            <v xml:space="preserve">  De 27 à 28 semaines          2628</v>
          </cell>
          <cell r="C3817">
            <v>0</v>
          </cell>
          <cell r="D3817">
            <v>0</v>
          </cell>
        </row>
        <row r="3818">
          <cell r="A3818" t="str">
            <v>TABNIV11</v>
          </cell>
          <cell r="B3818" t="str">
            <v xml:space="preserve">  De 29 à 30 semaines          2830</v>
          </cell>
          <cell r="C3818">
            <v>0</v>
          </cell>
          <cell r="D3818">
            <v>0</v>
          </cell>
        </row>
        <row r="3819">
          <cell r="A3819" t="str">
            <v>TAR100PR</v>
          </cell>
          <cell r="B3819" t="str">
            <v xml:space="preserve">  +OO00100 OOONO</v>
          </cell>
          <cell r="C3819">
            <v>0</v>
          </cell>
          <cell r="D3819">
            <v>0</v>
          </cell>
        </row>
        <row r="3820">
          <cell r="A3820" t="str">
            <v>TAX10100</v>
          </cell>
          <cell r="B3820" t="str">
            <v>00000</v>
          </cell>
          <cell r="C3820">
            <v>0</v>
          </cell>
          <cell r="D3820">
            <v>0</v>
          </cell>
        </row>
        <row r="3821">
          <cell r="A3821" t="str">
            <v>TAX10101</v>
          </cell>
          <cell r="B3821" t="str">
            <v>01800</v>
          </cell>
          <cell r="C3821">
            <v>0</v>
          </cell>
          <cell r="D3821">
            <v>0</v>
          </cell>
        </row>
        <row r="3822">
          <cell r="A3822" t="str">
            <v>TAX10109</v>
          </cell>
          <cell r="B3822" t="str">
            <v>01800</v>
          </cell>
          <cell r="C3822">
            <v>0</v>
          </cell>
          <cell r="D3822">
            <v>0</v>
          </cell>
        </row>
        <row r="3823">
          <cell r="A3823" t="str">
            <v>TAX10110</v>
          </cell>
          <cell r="B3823" t="str">
            <v>02500</v>
          </cell>
          <cell r="C3823">
            <v>0</v>
          </cell>
          <cell r="D3823">
            <v>0</v>
          </cell>
        </row>
        <row r="3824">
          <cell r="A3824" t="str">
            <v>TAX10200</v>
          </cell>
          <cell r="B3824" t="str">
            <v>00000</v>
          </cell>
          <cell r="C3824">
            <v>0</v>
          </cell>
          <cell r="D3824">
            <v>0</v>
          </cell>
        </row>
        <row r="3825">
          <cell r="A3825" t="str">
            <v>TAX10201</v>
          </cell>
          <cell r="B3825" t="str">
            <v>00000</v>
          </cell>
          <cell r="C3825">
            <v>0</v>
          </cell>
          <cell r="D3825">
            <v>0</v>
          </cell>
        </row>
        <row r="3826">
          <cell r="A3826" t="str">
            <v>TAX10209</v>
          </cell>
          <cell r="B3826" t="str">
            <v>00000</v>
          </cell>
          <cell r="C3826">
            <v>0</v>
          </cell>
          <cell r="D3826">
            <v>0</v>
          </cell>
        </row>
        <row r="3827">
          <cell r="A3827" t="str">
            <v>TAX10210</v>
          </cell>
          <cell r="B3827" t="str">
            <v>00000</v>
          </cell>
          <cell r="C3827">
            <v>0</v>
          </cell>
          <cell r="D3827">
            <v>0</v>
          </cell>
        </row>
        <row r="3828">
          <cell r="A3828" t="str">
            <v>TAX20101</v>
          </cell>
          <cell r="B3828" t="str">
            <v>00500</v>
          </cell>
          <cell r="C3828">
            <v>0</v>
          </cell>
          <cell r="D3828">
            <v>0</v>
          </cell>
        </row>
        <row r="3829">
          <cell r="A3829" t="str">
            <v>TAX20102</v>
          </cell>
          <cell r="B3829" t="str">
            <v>00000</v>
          </cell>
          <cell r="C3829">
            <v>0</v>
          </cell>
          <cell r="D3829">
            <v>0</v>
          </cell>
        </row>
        <row r="3830">
          <cell r="A3830" t="str">
            <v>TAX20201</v>
          </cell>
          <cell r="B3830" t="str">
            <v>00000</v>
          </cell>
          <cell r="C3830">
            <v>0</v>
          </cell>
          <cell r="D3830">
            <v>0</v>
          </cell>
        </row>
        <row r="3831">
          <cell r="A3831" t="str">
            <v>TAX20202</v>
          </cell>
          <cell r="B3831" t="str">
            <v>00000</v>
          </cell>
          <cell r="C3831">
            <v>0</v>
          </cell>
          <cell r="D3831">
            <v>0</v>
          </cell>
        </row>
        <row r="3832">
          <cell r="A3832" t="str">
            <v>TECHNDMA</v>
          </cell>
          <cell r="B3832" t="str">
            <v>MAFFRE Denis</v>
          </cell>
          <cell r="C3832">
            <v>0</v>
          </cell>
          <cell r="D3832">
            <v>0</v>
          </cell>
        </row>
        <row r="3833">
          <cell r="A3833" t="str">
            <v>TECHNJLA</v>
          </cell>
          <cell r="B3833" t="str">
            <v>LAFARGUE Jérôme                                                                                                                                            O   LAFARGUE</v>
          </cell>
          <cell r="C3833">
            <v>0</v>
          </cell>
          <cell r="D3833">
            <v>0</v>
          </cell>
        </row>
        <row r="3834">
          <cell r="A3834" t="str">
            <v>TECHNJMA</v>
          </cell>
          <cell r="B3834" t="str">
            <v>MADEORE Jérôme                                                                                                                                             O   MADEORE</v>
          </cell>
          <cell r="C3834">
            <v>0</v>
          </cell>
          <cell r="D3834">
            <v>0</v>
          </cell>
        </row>
        <row r="3835">
          <cell r="A3835" t="str">
            <v>TECHNJNI</v>
          </cell>
          <cell r="B3835" t="str">
            <v>NIOGA Jean-Baptiste                                                                                                                                         JMANIOGA</v>
          </cell>
          <cell r="C3835">
            <v>0</v>
          </cell>
          <cell r="D3835">
            <v>0</v>
          </cell>
        </row>
        <row r="3836">
          <cell r="A3836" t="str">
            <v>TECHNSAS</v>
          </cell>
          <cell r="B3836" t="str">
            <v>SAV Ascensseur</v>
          </cell>
          <cell r="C3836">
            <v>0</v>
          </cell>
          <cell r="D3836">
            <v>0</v>
          </cell>
        </row>
        <row r="3837">
          <cell r="A3837" t="str">
            <v>TECHNSBU</v>
          </cell>
          <cell r="B3837" t="str">
            <v>SAV Bureautique</v>
          </cell>
          <cell r="C3837">
            <v>0</v>
          </cell>
          <cell r="D3837">
            <v>0</v>
          </cell>
        </row>
        <row r="3838">
          <cell r="A3838" t="str">
            <v>TECHNSCB</v>
          </cell>
          <cell r="B3838" t="str">
            <v>SAV Cablage</v>
          </cell>
          <cell r="C3838">
            <v>0</v>
          </cell>
          <cell r="D3838">
            <v>0</v>
          </cell>
        </row>
        <row r="3839">
          <cell r="A3839" t="str">
            <v>TECHNSCL</v>
          </cell>
          <cell r="B3839" t="str">
            <v>SAV Climatiseurs</v>
          </cell>
          <cell r="C3839">
            <v>0</v>
          </cell>
          <cell r="D3839">
            <v>0</v>
          </cell>
        </row>
        <row r="3840">
          <cell r="A3840" t="str">
            <v>TECHNSDA</v>
          </cell>
          <cell r="B3840" t="str">
            <v>SAV Data</v>
          </cell>
          <cell r="C3840">
            <v>0</v>
          </cell>
          <cell r="D3840">
            <v>0</v>
          </cell>
        </row>
        <row r="3841">
          <cell r="A3841" t="str">
            <v>TECHNSMA</v>
          </cell>
          <cell r="B3841" t="str">
            <v>SAV Mainframe</v>
          </cell>
          <cell r="C3841">
            <v>0</v>
          </cell>
          <cell r="D3841">
            <v>0</v>
          </cell>
        </row>
        <row r="3842">
          <cell r="A3842" t="str">
            <v>TECHNSMI</v>
          </cell>
          <cell r="B3842" t="str">
            <v>SAV Micro-informatique</v>
          </cell>
          <cell r="C3842">
            <v>0</v>
          </cell>
          <cell r="D3842">
            <v>0</v>
          </cell>
        </row>
        <row r="3843">
          <cell r="A3843" t="str">
            <v>TECHNSPR</v>
          </cell>
          <cell r="B3843" t="str">
            <v>SAV Protection</v>
          </cell>
          <cell r="C3843">
            <v>0</v>
          </cell>
          <cell r="D3843">
            <v>0</v>
          </cell>
        </row>
        <row r="3844">
          <cell r="A3844" t="str">
            <v>TECHNSPW</v>
          </cell>
          <cell r="B3844" t="str">
            <v>SAV Onduleur</v>
          </cell>
          <cell r="C3844">
            <v>0</v>
          </cell>
          <cell r="D3844">
            <v>0</v>
          </cell>
        </row>
        <row r="3845">
          <cell r="A3845" t="str">
            <v>TECHNSRA</v>
          </cell>
          <cell r="B3845" t="str">
            <v>SAV Radio</v>
          </cell>
          <cell r="C3845">
            <v>0</v>
          </cell>
          <cell r="D3845">
            <v>0</v>
          </cell>
        </row>
        <row r="3846">
          <cell r="A3846" t="str">
            <v>TECHNSTE</v>
          </cell>
          <cell r="B3846" t="str">
            <v>SAV Télécom</v>
          </cell>
          <cell r="C3846">
            <v>0</v>
          </cell>
          <cell r="D3846">
            <v>0</v>
          </cell>
        </row>
        <row r="3847">
          <cell r="A3847" t="str">
            <v>TECHNXOT</v>
          </cell>
          <cell r="B3847" t="str">
            <v>Ancien OT</v>
          </cell>
          <cell r="C3847">
            <v>0</v>
          </cell>
          <cell r="D3847">
            <v>0</v>
          </cell>
        </row>
        <row r="3848">
          <cell r="A3848" t="str">
            <v>TECHN100</v>
          </cell>
          <cell r="B3848" t="str">
            <v>AS / OBAME Fabrice                                                                                                                                         O</v>
          </cell>
          <cell r="C3848">
            <v>0</v>
          </cell>
          <cell r="D3848">
            <v>0</v>
          </cell>
        </row>
        <row r="3849">
          <cell r="A3849" t="str">
            <v>TECHN101</v>
          </cell>
          <cell r="B3849" t="str">
            <v>AS / NDONG Benjamin                                                                                                                                         100</v>
          </cell>
          <cell r="C3849">
            <v>0</v>
          </cell>
          <cell r="D3849">
            <v>0</v>
          </cell>
        </row>
        <row r="3850">
          <cell r="A3850" t="str">
            <v>TECHN102</v>
          </cell>
          <cell r="B3850" t="str">
            <v>AS / IFOUNGA Jonas                                                                                                                                         O</v>
          </cell>
          <cell r="C3850">
            <v>0</v>
          </cell>
          <cell r="D3850">
            <v>0</v>
          </cell>
        </row>
        <row r="3851">
          <cell r="A3851" t="str">
            <v>TECHN103</v>
          </cell>
          <cell r="B3851" t="str">
            <v>AS / NDONG Hervé                                                                                                                                            102</v>
          </cell>
          <cell r="C3851">
            <v>0</v>
          </cell>
          <cell r="D3851">
            <v>0</v>
          </cell>
        </row>
        <row r="3852">
          <cell r="A3852" t="str">
            <v>TECHN104</v>
          </cell>
          <cell r="B3852" t="str">
            <v>AS / AZUI Charles                                                                                                                                           102</v>
          </cell>
          <cell r="C3852">
            <v>0</v>
          </cell>
          <cell r="D3852">
            <v>0</v>
          </cell>
        </row>
        <row r="3853">
          <cell r="A3853" t="str">
            <v>TECHN105</v>
          </cell>
          <cell r="B3853" t="str">
            <v>AS / MBEMBO Gustave                                                                                                                                         102</v>
          </cell>
          <cell r="C3853">
            <v>0</v>
          </cell>
          <cell r="D3853">
            <v>0</v>
          </cell>
        </row>
        <row r="3854">
          <cell r="A3854" t="str">
            <v>TECHN106</v>
          </cell>
          <cell r="B3854" t="str">
            <v>AS / ZOME Gabriel                                                                                                                                          O</v>
          </cell>
          <cell r="C3854">
            <v>0</v>
          </cell>
          <cell r="D3854">
            <v>0</v>
          </cell>
        </row>
        <row r="3855">
          <cell r="A3855" t="str">
            <v>TECHN107</v>
          </cell>
          <cell r="B3855" t="str">
            <v>AS / EKO Rodrigue                                                                                                                                           106</v>
          </cell>
          <cell r="C3855">
            <v>0</v>
          </cell>
          <cell r="D3855">
            <v>0</v>
          </cell>
        </row>
        <row r="3856">
          <cell r="A3856" t="str">
            <v>TECHN108</v>
          </cell>
          <cell r="B3856" t="str">
            <v>AS / APITHA Pierre                                                                                                                                         O</v>
          </cell>
          <cell r="C3856">
            <v>0</v>
          </cell>
          <cell r="D3856">
            <v>0</v>
          </cell>
        </row>
        <row r="3857">
          <cell r="A3857" t="str">
            <v>TECHN109</v>
          </cell>
          <cell r="B3857" t="str">
            <v>AS / MBA Bonaventure                                                                                                                                        108</v>
          </cell>
          <cell r="C3857">
            <v>0</v>
          </cell>
          <cell r="D3857">
            <v>0</v>
          </cell>
        </row>
        <row r="3858">
          <cell r="A3858" t="str">
            <v>TECHN110</v>
          </cell>
          <cell r="B3858" t="str">
            <v>AS / MANGOULOU Joseph                                                                                                                                       108</v>
          </cell>
          <cell r="C3858">
            <v>0</v>
          </cell>
          <cell r="D3858">
            <v>0</v>
          </cell>
        </row>
        <row r="3859">
          <cell r="A3859" t="str">
            <v>TECHN111</v>
          </cell>
          <cell r="B3859" t="str">
            <v>AS / GBEDEMA Emmanuel                                                                                                                                       108</v>
          </cell>
          <cell r="C3859">
            <v>0</v>
          </cell>
          <cell r="D3859">
            <v>0</v>
          </cell>
        </row>
        <row r="3860">
          <cell r="A3860" t="str">
            <v>TECHN112</v>
          </cell>
          <cell r="B3860" t="str">
            <v>AS / OSSIBATO Célestin                                                                                                                                     O</v>
          </cell>
          <cell r="C3860">
            <v>0</v>
          </cell>
          <cell r="D3860">
            <v>0</v>
          </cell>
        </row>
        <row r="3861">
          <cell r="A3861" t="str">
            <v>TECHN113</v>
          </cell>
          <cell r="B3861" t="str">
            <v>AS / BIVEGHE Fils Kevin                                                                                                                                     112</v>
          </cell>
          <cell r="C3861">
            <v>0</v>
          </cell>
          <cell r="D3861">
            <v>0</v>
          </cell>
        </row>
        <row r="3862">
          <cell r="A3862" t="str">
            <v>TECHN114</v>
          </cell>
          <cell r="B3862" t="str">
            <v>AS / ETSOUBARI Clovis                                                                                                                                       112</v>
          </cell>
          <cell r="C3862">
            <v>0</v>
          </cell>
          <cell r="D3862">
            <v>0</v>
          </cell>
        </row>
        <row r="3863">
          <cell r="A3863" t="str">
            <v>TECHN115</v>
          </cell>
          <cell r="B3863" t="str">
            <v>AS / MVE ELLA Justin                                                                                                                                        112</v>
          </cell>
          <cell r="C3863">
            <v>0</v>
          </cell>
          <cell r="D3863">
            <v>0</v>
          </cell>
        </row>
        <row r="3864">
          <cell r="A3864" t="str">
            <v>TECHN116</v>
          </cell>
          <cell r="B3864" t="str">
            <v>AS / PAMBO Eric                                                                                                                                             112</v>
          </cell>
          <cell r="C3864">
            <v>0</v>
          </cell>
          <cell r="D3864">
            <v>0</v>
          </cell>
        </row>
        <row r="3865">
          <cell r="A3865" t="str">
            <v>TECHN117</v>
          </cell>
          <cell r="B3865" t="str">
            <v>AS / ELLA Eustaquio                                                                                                                                         112</v>
          </cell>
          <cell r="C3865">
            <v>0</v>
          </cell>
          <cell r="D3865">
            <v>0</v>
          </cell>
        </row>
        <row r="3866">
          <cell r="A3866" t="str">
            <v>TECHN118</v>
          </cell>
          <cell r="B3866" t="str">
            <v>AS / NDJOUGUI Aymard                                                                                                                                        112</v>
          </cell>
          <cell r="C3866">
            <v>0</v>
          </cell>
          <cell r="D3866">
            <v>0</v>
          </cell>
        </row>
        <row r="3867">
          <cell r="A3867" t="str">
            <v>TECHN119</v>
          </cell>
          <cell r="B3867" t="str">
            <v>AS / LAFARGUE Jérôme                                                                                                                                       O</v>
          </cell>
          <cell r="C3867">
            <v>0</v>
          </cell>
          <cell r="D3867">
            <v>0</v>
          </cell>
        </row>
        <row r="3868">
          <cell r="A3868" t="str">
            <v>TECHN120</v>
          </cell>
          <cell r="B3868" t="str">
            <v>AS / EDOWISA Yvon                                                                                                                                           119</v>
          </cell>
          <cell r="C3868">
            <v>0</v>
          </cell>
          <cell r="D3868">
            <v>0</v>
          </cell>
        </row>
        <row r="3869">
          <cell r="A3869" t="str">
            <v>TECHN121</v>
          </cell>
          <cell r="B3869" t="str">
            <v>AS / AKOMATSRI Hubert                                                                                                                                       119</v>
          </cell>
          <cell r="C3869">
            <v>0</v>
          </cell>
          <cell r="D3869">
            <v>0</v>
          </cell>
        </row>
        <row r="3870">
          <cell r="A3870" t="str">
            <v>TECHN122</v>
          </cell>
          <cell r="B3870" t="str">
            <v>AS / ESSONO Hyppolite                                                                                                                                      O</v>
          </cell>
          <cell r="C3870">
            <v>0</v>
          </cell>
          <cell r="D3870">
            <v>0</v>
          </cell>
        </row>
        <row r="3871">
          <cell r="A3871" t="str">
            <v>TECHN123</v>
          </cell>
          <cell r="B3871" t="str">
            <v>AS / NANG BISSI Daniel                                                                                                                                      122</v>
          </cell>
          <cell r="C3871">
            <v>0</v>
          </cell>
          <cell r="D3871">
            <v>0</v>
          </cell>
        </row>
        <row r="3872">
          <cell r="A3872" t="str">
            <v>TECHN124</v>
          </cell>
          <cell r="B3872" t="str">
            <v>AS / MEBALE Jean-Paul                                                                                                                                       122</v>
          </cell>
          <cell r="C3872">
            <v>0</v>
          </cell>
          <cell r="D3872">
            <v>0</v>
          </cell>
        </row>
        <row r="3873">
          <cell r="A3873" t="str">
            <v>TECHN125</v>
          </cell>
          <cell r="B3873" t="str">
            <v>AS / NZUE Nicaise                                                                                                                                           122</v>
          </cell>
          <cell r="C3873">
            <v>0</v>
          </cell>
          <cell r="D3873">
            <v>0</v>
          </cell>
        </row>
        <row r="3874">
          <cell r="A3874" t="str">
            <v>TECHN126</v>
          </cell>
          <cell r="B3874" t="str">
            <v>AS / MOMBO Alexis                                                                                                                                          O</v>
          </cell>
          <cell r="C3874">
            <v>0</v>
          </cell>
          <cell r="D3874">
            <v>0</v>
          </cell>
        </row>
        <row r="3875">
          <cell r="A3875" t="str">
            <v>TECHN127</v>
          </cell>
          <cell r="B3875" t="str">
            <v>AS / LELE NGOMA Thomas                                                                                                                                      122</v>
          </cell>
          <cell r="C3875">
            <v>0</v>
          </cell>
          <cell r="D3875">
            <v>0</v>
          </cell>
        </row>
        <row r="3876">
          <cell r="A3876" t="str">
            <v>TECHN200</v>
          </cell>
          <cell r="B3876" t="str">
            <v>DT / OBAME Fabrice                                                                                                                                         O</v>
          </cell>
          <cell r="C3876">
            <v>0</v>
          </cell>
          <cell r="D3876">
            <v>0</v>
          </cell>
        </row>
        <row r="3877">
          <cell r="A3877" t="str">
            <v>TECHN201</v>
          </cell>
          <cell r="B3877" t="str">
            <v>DT / NDONG Benjamin                                                                                                                                         200</v>
          </cell>
          <cell r="C3877">
            <v>0</v>
          </cell>
          <cell r="D3877">
            <v>0</v>
          </cell>
        </row>
        <row r="3878">
          <cell r="A3878" t="str">
            <v>TECHN202</v>
          </cell>
          <cell r="B3878" t="str">
            <v>DT / IFOUNGA Jonas                                                                                                                                         O</v>
          </cell>
          <cell r="C3878">
            <v>0</v>
          </cell>
          <cell r="D3878">
            <v>0</v>
          </cell>
        </row>
        <row r="3879">
          <cell r="A3879" t="str">
            <v>TECHN203</v>
          </cell>
          <cell r="B3879" t="str">
            <v>DT / NDONG Hervé                                                                                                                                            202</v>
          </cell>
          <cell r="C3879">
            <v>0</v>
          </cell>
          <cell r="D3879">
            <v>0</v>
          </cell>
        </row>
        <row r="3880">
          <cell r="A3880" t="str">
            <v>TECHN204</v>
          </cell>
          <cell r="B3880" t="str">
            <v>DT / AZUI Charles                                                                                                                                           202</v>
          </cell>
          <cell r="C3880">
            <v>0</v>
          </cell>
          <cell r="D3880">
            <v>0</v>
          </cell>
        </row>
        <row r="3881">
          <cell r="A3881" t="str">
            <v>TECHN205</v>
          </cell>
          <cell r="B3881" t="str">
            <v>DT / MBEMBO Gustave                                                                                                                                         202</v>
          </cell>
          <cell r="C3881">
            <v>0</v>
          </cell>
          <cell r="D3881">
            <v>0</v>
          </cell>
        </row>
        <row r="3882">
          <cell r="A3882" t="str">
            <v>TECHN206</v>
          </cell>
          <cell r="B3882" t="str">
            <v>DT / ZOME Gabriel                                                                                                                                           202</v>
          </cell>
          <cell r="C3882">
            <v>0</v>
          </cell>
          <cell r="D3882">
            <v>0</v>
          </cell>
        </row>
        <row r="3883">
          <cell r="A3883" t="str">
            <v>TECHN207</v>
          </cell>
          <cell r="B3883" t="str">
            <v>DT / EKO Rodrigue                                                                                                                                           202</v>
          </cell>
          <cell r="C3883">
            <v>0</v>
          </cell>
          <cell r="D3883">
            <v>0</v>
          </cell>
        </row>
        <row r="3884">
          <cell r="A3884" t="str">
            <v>TECHN208</v>
          </cell>
          <cell r="B3884" t="str">
            <v>DT / APITHA Pierre                                                                                                                                         O</v>
          </cell>
          <cell r="C3884">
            <v>0</v>
          </cell>
          <cell r="D3884">
            <v>0</v>
          </cell>
        </row>
        <row r="3885">
          <cell r="A3885" t="str">
            <v>TECHN209</v>
          </cell>
          <cell r="B3885" t="str">
            <v>DT / MBA Bonaventure                                                                                                                                        208</v>
          </cell>
          <cell r="C3885">
            <v>0</v>
          </cell>
          <cell r="D3885">
            <v>0</v>
          </cell>
        </row>
        <row r="3886">
          <cell r="A3886" t="str">
            <v>TECHN210</v>
          </cell>
          <cell r="B3886" t="str">
            <v>DT / MANGOULOU Joseph                                                                                                                                       208</v>
          </cell>
          <cell r="C3886">
            <v>0</v>
          </cell>
          <cell r="D3886">
            <v>0</v>
          </cell>
        </row>
        <row r="3887">
          <cell r="A3887" t="str">
            <v>TECHN211</v>
          </cell>
          <cell r="B3887" t="str">
            <v>DT / GBEDEMA Emmanuel                                                                                                                                       208</v>
          </cell>
          <cell r="C3887">
            <v>0</v>
          </cell>
          <cell r="D3887">
            <v>0</v>
          </cell>
        </row>
        <row r="3888">
          <cell r="A3888" t="str">
            <v>TECHN212</v>
          </cell>
          <cell r="B3888" t="str">
            <v>DT / OSSIBATO Célestin                                                                                                                                     O</v>
          </cell>
          <cell r="C3888">
            <v>0</v>
          </cell>
          <cell r="D3888">
            <v>0</v>
          </cell>
        </row>
        <row r="3889">
          <cell r="A3889" t="str">
            <v>TECHN213</v>
          </cell>
          <cell r="B3889" t="str">
            <v>DT / BIVEGHE Fils Kevin                                                                                                                                     208</v>
          </cell>
          <cell r="C3889">
            <v>0</v>
          </cell>
          <cell r="D3889">
            <v>0</v>
          </cell>
        </row>
        <row r="3890">
          <cell r="A3890" t="str">
            <v>TECHN214</v>
          </cell>
          <cell r="B3890" t="str">
            <v>DT / ETSOUBARI Clovis                                                                                                                                       212</v>
          </cell>
          <cell r="C3890">
            <v>0</v>
          </cell>
          <cell r="D3890">
            <v>0</v>
          </cell>
        </row>
        <row r="3891">
          <cell r="A3891" t="str">
            <v>TECHN215</v>
          </cell>
          <cell r="B3891" t="str">
            <v>DT / MVE ELLA Justin                                                                                                                                        212</v>
          </cell>
          <cell r="C3891">
            <v>0</v>
          </cell>
          <cell r="D3891">
            <v>0</v>
          </cell>
        </row>
        <row r="3892">
          <cell r="A3892" t="str">
            <v>TECHN216</v>
          </cell>
          <cell r="B3892" t="str">
            <v>DT / PAMBO Eric                                                                                                                                             212</v>
          </cell>
          <cell r="C3892">
            <v>0</v>
          </cell>
          <cell r="D3892">
            <v>0</v>
          </cell>
        </row>
        <row r="3893">
          <cell r="A3893" t="str">
            <v>TECHN217</v>
          </cell>
          <cell r="B3893" t="str">
            <v>DT / ELLA Eustaquio                                                                                                                                         212</v>
          </cell>
          <cell r="C3893">
            <v>0</v>
          </cell>
          <cell r="D3893">
            <v>0</v>
          </cell>
        </row>
        <row r="3894">
          <cell r="A3894" t="str">
            <v>TECHN218</v>
          </cell>
          <cell r="B3894" t="str">
            <v>DT / NDJOUGUI Aymard                                                                                                                                        212</v>
          </cell>
          <cell r="C3894">
            <v>0</v>
          </cell>
          <cell r="D3894">
            <v>0</v>
          </cell>
        </row>
        <row r="3895">
          <cell r="A3895" t="str">
            <v>TECHN219</v>
          </cell>
          <cell r="B3895" t="str">
            <v>DT / LAFARGUE Jérôme                                                                                                                                       O</v>
          </cell>
          <cell r="C3895">
            <v>0</v>
          </cell>
          <cell r="D3895">
            <v>0</v>
          </cell>
        </row>
        <row r="3896">
          <cell r="A3896" t="str">
            <v>TECHN220</v>
          </cell>
          <cell r="B3896" t="str">
            <v>DT / EDOWISA Yvon                                                                                                                                           219</v>
          </cell>
          <cell r="C3896">
            <v>0</v>
          </cell>
          <cell r="D3896">
            <v>0</v>
          </cell>
        </row>
        <row r="3897">
          <cell r="A3897" t="str">
            <v>TECHN222</v>
          </cell>
          <cell r="B3897" t="str">
            <v>DT / ESSONO Hyppolite                                                                                                                                      O</v>
          </cell>
          <cell r="C3897">
            <v>0</v>
          </cell>
          <cell r="D3897">
            <v>0</v>
          </cell>
        </row>
        <row r="3898">
          <cell r="A3898" t="str">
            <v>TECHN223</v>
          </cell>
          <cell r="B3898" t="str">
            <v>DT / NANG BISSI Daniel                                                                                                                                      222</v>
          </cell>
          <cell r="C3898">
            <v>0</v>
          </cell>
          <cell r="D3898">
            <v>0</v>
          </cell>
        </row>
        <row r="3899">
          <cell r="A3899" t="str">
            <v>TECHN224</v>
          </cell>
          <cell r="B3899" t="str">
            <v>DT / MEBALE Jean-Paul                                                                                                                                       222</v>
          </cell>
          <cell r="C3899">
            <v>0</v>
          </cell>
          <cell r="D3899">
            <v>0</v>
          </cell>
        </row>
        <row r="3900">
          <cell r="A3900" t="str">
            <v>TECHN225</v>
          </cell>
          <cell r="B3900" t="str">
            <v>DT / NZUE Nicaise                                                                                                                                           222</v>
          </cell>
          <cell r="C3900">
            <v>0</v>
          </cell>
          <cell r="D3900">
            <v>0</v>
          </cell>
        </row>
        <row r="3901">
          <cell r="A3901" t="str">
            <v>TECHN226</v>
          </cell>
          <cell r="B3901" t="str">
            <v>DT / LELE NGOMA Thomas                                                                                                                                      222</v>
          </cell>
          <cell r="C3901">
            <v>0</v>
          </cell>
          <cell r="D3901">
            <v>0</v>
          </cell>
        </row>
        <row r="3902">
          <cell r="A3902" t="str">
            <v>TECHN227</v>
          </cell>
          <cell r="B3902" t="str">
            <v>DT POG / Auguste ESSONO                                                                                                                                    N530</v>
          </cell>
          <cell r="C3902">
            <v>0</v>
          </cell>
          <cell r="D3902">
            <v>0</v>
          </cell>
        </row>
        <row r="3903">
          <cell r="A3903" t="str">
            <v>TECHN300</v>
          </cell>
          <cell r="B3903" t="str">
            <v>BU / OBAME Fabrice                                                                                                                                         O</v>
          </cell>
          <cell r="C3903">
            <v>0</v>
          </cell>
          <cell r="D3903">
            <v>0</v>
          </cell>
        </row>
        <row r="3904">
          <cell r="A3904" t="str">
            <v>TECHN301</v>
          </cell>
          <cell r="B3904" t="str">
            <v>BU / NDONG Benjamin                                                                                                                                         300</v>
          </cell>
          <cell r="C3904">
            <v>0</v>
          </cell>
          <cell r="D3904">
            <v>0</v>
          </cell>
        </row>
        <row r="3905">
          <cell r="A3905" t="str">
            <v>TECHN302</v>
          </cell>
          <cell r="B3905" t="str">
            <v>BU / IFOUNGA Jonas                                                                                                                                         O</v>
          </cell>
          <cell r="C3905">
            <v>0</v>
          </cell>
          <cell r="D3905">
            <v>0</v>
          </cell>
        </row>
        <row r="3906">
          <cell r="A3906" t="str">
            <v>TECHN303</v>
          </cell>
          <cell r="B3906" t="str">
            <v>BU / NDONG Hervé                                                                                                                                            302</v>
          </cell>
          <cell r="C3906">
            <v>0</v>
          </cell>
          <cell r="D3906">
            <v>0</v>
          </cell>
        </row>
        <row r="3907">
          <cell r="A3907" t="str">
            <v>TECHN304</v>
          </cell>
          <cell r="B3907" t="str">
            <v>BU / AZUI Charles                                                                                                                                           302</v>
          </cell>
          <cell r="C3907">
            <v>0</v>
          </cell>
          <cell r="D3907">
            <v>0</v>
          </cell>
        </row>
        <row r="3908">
          <cell r="A3908" t="str">
            <v>TECHN305</v>
          </cell>
          <cell r="B3908" t="str">
            <v>BU / MBEMBO Gustave                                                                                                                                         302</v>
          </cell>
          <cell r="C3908">
            <v>0</v>
          </cell>
          <cell r="D3908">
            <v>0</v>
          </cell>
        </row>
        <row r="3909">
          <cell r="A3909" t="str">
            <v>TECHN306</v>
          </cell>
          <cell r="B3909" t="str">
            <v>DT / ZOME Gabriel                                                                                                                                           302</v>
          </cell>
          <cell r="C3909">
            <v>0</v>
          </cell>
          <cell r="D3909">
            <v>0</v>
          </cell>
        </row>
        <row r="3910">
          <cell r="A3910" t="str">
            <v>TECHN307</v>
          </cell>
          <cell r="B3910" t="str">
            <v>BU / EKO Rodrigue                                                                                                                                           302</v>
          </cell>
          <cell r="C3910">
            <v>0</v>
          </cell>
          <cell r="D3910">
            <v>0</v>
          </cell>
        </row>
        <row r="3911">
          <cell r="A3911" t="str">
            <v>TECHN308</v>
          </cell>
          <cell r="B3911" t="str">
            <v>BU / APITHA Pierre                                                                                                                                         O</v>
          </cell>
          <cell r="C3911">
            <v>0</v>
          </cell>
          <cell r="D3911">
            <v>0</v>
          </cell>
        </row>
        <row r="3912">
          <cell r="A3912" t="str">
            <v>TECHN309</v>
          </cell>
          <cell r="B3912" t="str">
            <v>BU / MBA Bonaventure                                                                                                                                        308</v>
          </cell>
          <cell r="C3912">
            <v>0</v>
          </cell>
          <cell r="D3912">
            <v>0</v>
          </cell>
        </row>
        <row r="3913">
          <cell r="A3913" t="str">
            <v>TECHN310</v>
          </cell>
          <cell r="B3913" t="str">
            <v>BU / MANGOULOU Joseph                                                                                                                                       308</v>
          </cell>
          <cell r="C3913">
            <v>0</v>
          </cell>
          <cell r="D3913">
            <v>0</v>
          </cell>
        </row>
        <row r="3914">
          <cell r="A3914" t="str">
            <v>TECHN311</v>
          </cell>
          <cell r="B3914" t="str">
            <v>BU / GBEDEMA Emmanuel                                                                                                                                       308</v>
          </cell>
          <cell r="C3914">
            <v>0</v>
          </cell>
          <cell r="D3914">
            <v>0</v>
          </cell>
        </row>
        <row r="3915">
          <cell r="A3915" t="str">
            <v>TECHN312</v>
          </cell>
          <cell r="B3915" t="str">
            <v>BU / OSSIBATO Célestin                                                                                                                                     O</v>
          </cell>
          <cell r="C3915">
            <v>0</v>
          </cell>
          <cell r="D3915">
            <v>0</v>
          </cell>
        </row>
        <row r="3916">
          <cell r="A3916" t="str">
            <v>TECHN313</v>
          </cell>
          <cell r="B3916" t="str">
            <v>BU / BIVEGHE Fils Kevin                                                                                                                                     308</v>
          </cell>
          <cell r="C3916">
            <v>0</v>
          </cell>
          <cell r="D3916">
            <v>0</v>
          </cell>
        </row>
        <row r="3917">
          <cell r="A3917" t="str">
            <v>TECHN314</v>
          </cell>
          <cell r="B3917" t="str">
            <v>BU / ETSOUBARI Clovis                                                                                                                                       312</v>
          </cell>
          <cell r="C3917">
            <v>0</v>
          </cell>
          <cell r="D3917">
            <v>0</v>
          </cell>
        </row>
        <row r="3918">
          <cell r="A3918" t="str">
            <v>TECHN315</v>
          </cell>
          <cell r="B3918" t="str">
            <v>BU / MVE ELLA Justin                                                                                                                                        312</v>
          </cell>
          <cell r="C3918">
            <v>0</v>
          </cell>
          <cell r="D3918">
            <v>0</v>
          </cell>
        </row>
        <row r="3919">
          <cell r="A3919" t="str">
            <v>TECHN316</v>
          </cell>
          <cell r="B3919" t="str">
            <v>BU / PAMBO Eric                                                                                                                                             312</v>
          </cell>
          <cell r="C3919">
            <v>0</v>
          </cell>
          <cell r="D3919">
            <v>0</v>
          </cell>
        </row>
        <row r="3920">
          <cell r="A3920" t="str">
            <v>TECHN317</v>
          </cell>
          <cell r="B3920" t="str">
            <v>BU / ELLA Eustaquio                                                                                                                                         312</v>
          </cell>
          <cell r="C3920">
            <v>0</v>
          </cell>
          <cell r="D3920">
            <v>0</v>
          </cell>
        </row>
        <row r="3921">
          <cell r="A3921" t="str">
            <v>TECHN318</v>
          </cell>
          <cell r="B3921" t="str">
            <v>BU / NDJOUGUI Aymard                                                                                                                                        312</v>
          </cell>
          <cell r="C3921">
            <v>0</v>
          </cell>
          <cell r="D3921">
            <v>0</v>
          </cell>
        </row>
        <row r="3922">
          <cell r="A3922" t="str">
            <v>TECHN319</v>
          </cell>
          <cell r="B3922" t="str">
            <v>BU / LAFARGUE Jérôme                                                                                                                                       O</v>
          </cell>
          <cell r="C3922">
            <v>0</v>
          </cell>
          <cell r="D3922">
            <v>0</v>
          </cell>
        </row>
        <row r="3923">
          <cell r="A3923" t="str">
            <v>TECHN320</v>
          </cell>
          <cell r="B3923" t="str">
            <v>BU / EDOWISA Yvon                                                                                                                                           319</v>
          </cell>
          <cell r="C3923">
            <v>0</v>
          </cell>
          <cell r="D3923">
            <v>0</v>
          </cell>
        </row>
        <row r="3924">
          <cell r="A3924" t="str">
            <v>TECHN321</v>
          </cell>
          <cell r="B3924" t="str">
            <v>BU / AKOMATSRI Hubert                                                                                                                                       319</v>
          </cell>
          <cell r="C3924">
            <v>0</v>
          </cell>
          <cell r="D3924">
            <v>0</v>
          </cell>
        </row>
        <row r="3925">
          <cell r="A3925" t="str">
            <v>TECHN322</v>
          </cell>
          <cell r="B3925" t="str">
            <v>BU / ESSONO Hyppolite                                                                                                                                      O</v>
          </cell>
          <cell r="C3925">
            <v>0</v>
          </cell>
          <cell r="D3925">
            <v>0</v>
          </cell>
        </row>
        <row r="3926">
          <cell r="A3926" t="str">
            <v>TECHN323</v>
          </cell>
          <cell r="B3926" t="str">
            <v>BU / NANG BISSI Daniel                                                                                                                                      322</v>
          </cell>
          <cell r="C3926">
            <v>0</v>
          </cell>
          <cell r="D3926">
            <v>0</v>
          </cell>
        </row>
        <row r="3927">
          <cell r="A3927" t="str">
            <v>TECHN324</v>
          </cell>
          <cell r="B3927" t="str">
            <v>BU / MEBALE Jean-Paul                                                                                                                                       322</v>
          </cell>
          <cell r="C3927">
            <v>0</v>
          </cell>
          <cell r="D3927">
            <v>0</v>
          </cell>
        </row>
        <row r="3928">
          <cell r="A3928" t="str">
            <v>TECHN325</v>
          </cell>
          <cell r="B3928" t="str">
            <v>BU / NZUE Nicaise                                                                                                                                           322</v>
          </cell>
          <cell r="C3928">
            <v>0</v>
          </cell>
          <cell r="D3928">
            <v>0</v>
          </cell>
        </row>
        <row r="3929">
          <cell r="A3929" t="str">
            <v>TECHN326</v>
          </cell>
          <cell r="B3929" t="str">
            <v>BU / LELE NGOMA Thomas                                                                                                                                      322</v>
          </cell>
          <cell r="C3929">
            <v>0</v>
          </cell>
          <cell r="D3929">
            <v>0</v>
          </cell>
        </row>
        <row r="3930">
          <cell r="A3930" t="str">
            <v>TECHN327</v>
          </cell>
          <cell r="B3930" t="str">
            <v>BU POG / Emmanuel BIE OTOGO                                                                                                                                N530</v>
          </cell>
          <cell r="C3930">
            <v>0</v>
          </cell>
          <cell r="D3930">
            <v>0</v>
          </cell>
        </row>
        <row r="3931">
          <cell r="A3931" t="str">
            <v>TECHN400</v>
          </cell>
          <cell r="B3931" t="str">
            <v>RA / OBAME Fabrice                                                                                                                                         O</v>
          </cell>
          <cell r="C3931">
            <v>0</v>
          </cell>
          <cell r="D3931">
            <v>0</v>
          </cell>
        </row>
        <row r="3932">
          <cell r="A3932" t="str">
            <v>TECHN401</v>
          </cell>
          <cell r="B3932" t="str">
            <v>RA / NDONG Benjamin                                                                                                                                         400</v>
          </cell>
          <cell r="C3932">
            <v>0</v>
          </cell>
          <cell r="D3932">
            <v>0</v>
          </cell>
        </row>
        <row r="3933">
          <cell r="A3933" t="str">
            <v>TECHN402</v>
          </cell>
          <cell r="B3933" t="str">
            <v>RA / IFOUNGA Jonas                                                                                                                                         O</v>
          </cell>
          <cell r="C3933">
            <v>0</v>
          </cell>
          <cell r="D3933">
            <v>0</v>
          </cell>
        </row>
        <row r="3934">
          <cell r="A3934" t="str">
            <v>TECHN403</v>
          </cell>
          <cell r="B3934" t="str">
            <v>RA / NDONG Hervé                                                                                                                                            402</v>
          </cell>
          <cell r="C3934">
            <v>0</v>
          </cell>
          <cell r="D3934">
            <v>0</v>
          </cell>
        </row>
        <row r="3935">
          <cell r="A3935" t="str">
            <v>TECHN404</v>
          </cell>
          <cell r="B3935" t="str">
            <v>RA / AZUI Charles                                                                                                                                           402</v>
          </cell>
          <cell r="C3935">
            <v>0</v>
          </cell>
          <cell r="D3935">
            <v>0</v>
          </cell>
        </row>
        <row r="3936">
          <cell r="A3936" t="str">
            <v>TECHN405</v>
          </cell>
          <cell r="B3936" t="str">
            <v>RA / MBEMBO Gustave                                                                                                                                         402</v>
          </cell>
          <cell r="C3936">
            <v>0</v>
          </cell>
          <cell r="D3936">
            <v>0</v>
          </cell>
        </row>
        <row r="3937">
          <cell r="A3937" t="str">
            <v>TECHN406</v>
          </cell>
          <cell r="B3937" t="str">
            <v>RA / ZOME Gabriel                                                                                                                                           402</v>
          </cell>
          <cell r="C3937">
            <v>0</v>
          </cell>
          <cell r="D3937">
            <v>0</v>
          </cell>
        </row>
        <row r="3938">
          <cell r="A3938" t="str">
            <v>TECHN407</v>
          </cell>
          <cell r="B3938" t="str">
            <v>RA / EKO Rodrigue                                                                                                                                           402</v>
          </cell>
          <cell r="C3938">
            <v>0</v>
          </cell>
          <cell r="D3938">
            <v>0</v>
          </cell>
        </row>
        <row r="3939">
          <cell r="A3939" t="str">
            <v>TECHN408</v>
          </cell>
          <cell r="B3939" t="str">
            <v>RA / APITHA Pierre                                                                                                                                         O</v>
          </cell>
          <cell r="C3939">
            <v>0</v>
          </cell>
          <cell r="D3939">
            <v>0</v>
          </cell>
        </row>
        <row r="3940">
          <cell r="A3940" t="str">
            <v>TECHN409</v>
          </cell>
          <cell r="B3940" t="str">
            <v>RA / MBA Bonaventure                                                                                                                                        408</v>
          </cell>
          <cell r="C3940">
            <v>0</v>
          </cell>
          <cell r="D3940">
            <v>0</v>
          </cell>
        </row>
        <row r="3941">
          <cell r="A3941" t="str">
            <v>TECHN410</v>
          </cell>
          <cell r="B3941" t="str">
            <v>RA / MANGOULOU Joseph                                                                                                                                       408</v>
          </cell>
          <cell r="C3941">
            <v>0</v>
          </cell>
          <cell r="D3941">
            <v>0</v>
          </cell>
        </row>
        <row r="3942">
          <cell r="A3942" t="str">
            <v>TECHN411</v>
          </cell>
          <cell r="B3942" t="str">
            <v>RA / GBEDEMA Emmanuel                                                                                                                                       408</v>
          </cell>
          <cell r="C3942">
            <v>0</v>
          </cell>
          <cell r="D3942">
            <v>0</v>
          </cell>
        </row>
        <row r="3943">
          <cell r="A3943" t="str">
            <v>TECHN412</v>
          </cell>
          <cell r="B3943" t="str">
            <v>RA / OSSIBATO Célestin                                                                                                                                     O</v>
          </cell>
          <cell r="C3943">
            <v>0</v>
          </cell>
          <cell r="D3943">
            <v>0</v>
          </cell>
        </row>
        <row r="3944">
          <cell r="A3944" t="str">
            <v>TECHN413</v>
          </cell>
          <cell r="B3944" t="str">
            <v>RA / BIVEGHE Fils Kevin                                                                                                                                     408</v>
          </cell>
          <cell r="C3944">
            <v>0</v>
          </cell>
          <cell r="D3944">
            <v>0</v>
          </cell>
        </row>
        <row r="3945">
          <cell r="A3945" t="str">
            <v>TECHN414</v>
          </cell>
          <cell r="B3945" t="str">
            <v>RA / ETSOUBARI Clovis                                                                                                                                       412</v>
          </cell>
          <cell r="C3945">
            <v>0</v>
          </cell>
          <cell r="D3945">
            <v>0</v>
          </cell>
        </row>
        <row r="3946">
          <cell r="A3946" t="str">
            <v>TECHN415</v>
          </cell>
          <cell r="B3946" t="str">
            <v>RA / MVE ELLA Justin                                                                                                                                        412</v>
          </cell>
          <cell r="C3946">
            <v>0</v>
          </cell>
          <cell r="D3946">
            <v>0</v>
          </cell>
        </row>
        <row r="3947">
          <cell r="A3947" t="str">
            <v>TECHN416</v>
          </cell>
          <cell r="B3947" t="str">
            <v>RA / PAMBO Eric                                                                                                                                             412</v>
          </cell>
          <cell r="C3947">
            <v>0</v>
          </cell>
          <cell r="D3947">
            <v>0</v>
          </cell>
        </row>
        <row r="3948">
          <cell r="A3948" t="str">
            <v>TECHN417</v>
          </cell>
          <cell r="B3948" t="str">
            <v>RA / ELLA Eustaquio                                                                                                                                         412</v>
          </cell>
          <cell r="C3948">
            <v>0</v>
          </cell>
          <cell r="D3948">
            <v>0</v>
          </cell>
        </row>
        <row r="3949">
          <cell r="A3949" t="str">
            <v>TECHN418</v>
          </cell>
          <cell r="B3949" t="str">
            <v>RA / NDJOUGUI Aymard                                                                                                                                        412</v>
          </cell>
          <cell r="C3949">
            <v>0</v>
          </cell>
          <cell r="D3949">
            <v>0</v>
          </cell>
        </row>
        <row r="3950">
          <cell r="A3950" t="str">
            <v>TECHN419</v>
          </cell>
          <cell r="B3950" t="str">
            <v>RA / LAFARGUE Jérôme                                                                                                                                       O</v>
          </cell>
          <cell r="C3950">
            <v>0</v>
          </cell>
          <cell r="D3950">
            <v>0</v>
          </cell>
        </row>
        <row r="3951">
          <cell r="A3951" t="str">
            <v>TECHN420</v>
          </cell>
          <cell r="B3951" t="str">
            <v>RA / EDOWISA Yvon                                                                                                                                           419</v>
          </cell>
          <cell r="C3951">
            <v>0</v>
          </cell>
          <cell r="D3951">
            <v>0</v>
          </cell>
        </row>
        <row r="3952">
          <cell r="A3952" t="str">
            <v>TECHN421</v>
          </cell>
          <cell r="B3952" t="str">
            <v>RA / AKOMATSRI Hubert                                                                                                                                       419</v>
          </cell>
          <cell r="C3952">
            <v>0</v>
          </cell>
          <cell r="D3952">
            <v>0</v>
          </cell>
        </row>
        <row r="3953">
          <cell r="A3953" t="str">
            <v>TECHN422</v>
          </cell>
          <cell r="B3953" t="str">
            <v>RA / ESSONO Hyppolite                                                                                                                                      O</v>
          </cell>
          <cell r="C3953">
            <v>0</v>
          </cell>
          <cell r="D3953">
            <v>0</v>
          </cell>
        </row>
        <row r="3954">
          <cell r="A3954" t="str">
            <v>TECHN423</v>
          </cell>
          <cell r="B3954" t="str">
            <v>RA / NANG BISSI Daniel                                                                                                                                      422</v>
          </cell>
          <cell r="C3954">
            <v>0</v>
          </cell>
          <cell r="D3954">
            <v>0</v>
          </cell>
        </row>
        <row r="3955">
          <cell r="A3955" t="str">
            <v>TECHN424</v>
          </cell>
          <cell r="B3955" t="str">
            <v>RA / MEBALE Jean-Paul                                                                                                                                       422</v>
          </cell>
          <cell r="C3955">
            <v>0</v>
          </cell>
          <cell r="D3955">
            <v>0</v>
          </cell>
        </row>
        <row r="3956">
          <cell r="A3956" t="str">
            <v>TECHN425</v>
          </cell>
          <cell r="B3956" t="str">
            <v>RA / NZUE Nicaise                                                                                                                                           422</v>
          </cell>
          <cell r="C3956">
            <v>0</v>
          </cell>
          <cell r="D3956">
            <v>0</v>
          </cell>
        </row>
        <row r="3957">
          <cell r="A3957" t="str">
            <v>TECHN426</v>
          </cell>
          <cell r="B3957" t="str">
            <v>RA / LELE NGOMA Thomas                                                                                                                                      422</v>
          </cell>
          <cell r="C3957">
            <v>0</v>
          </cell>
          <cell r="D3957">
            <v>0</v>
          </cell>
        </row>
        <row r="3958">
          <cell r="A3958" t="str">
            <v>TECHN500</v>
          </cell>
          <cell r="B3958" t="str">
            <v>IN / OBAME Fabrice                                                                                                                                         O</v>
          </cell>
          <cell r="C3958">
            <v>0</v>
          </cell>
          <cell r="D3958">
            <v>0</v>
          </cell>
        </row>
        <row r="3959">
          <cell r="A3959" t="str">
            <v>TECHN501</v>
          </cell>
          <cell r="B3959" t="str">
            <v>IN / NDONG Benjamin                                                                                                                                         500</v>
          </cell>
          <cell r="C3959">
            <v>0</v>
          </cell>
          <cell r="D3959">
            <v>0</v>
          </cell>
        </row>
        <row r="3960">
          <cell r="A3960" t="str">
            <v>TECHN502</v>
          </cell>
          <cell r="B3960" t="str">
            <v>IN / IFOUNGA Jonas                                                                                                                                         O</v>
          </cell>
          <cell r="C3960">
            <v>0</v>
          </cell>
          <cell r="D3960">
            <v>0</v>
          </cell>
        </row>
        <row r="3961">
          <cell r="A3961" t="str">
            <v>TECHN503</v>
          </cell>
          <cell r="B3961" t="str">
            <v>IN / NDONG Hervé                                                                                                                                            502</v>
          </cell>
          <cell r="C3961">
            <v>0</v>
          </cell>
          <cell r="D3961">
            <v>0</v>
          </cell>
        </row>
        <row r="3962">
          <cell r="A3962" t="str">
            <v>TECHN504</v>
          </cell>
          <cell r="B3962" t="str">
            <v>IN / AZUI Charles                                                                                                                                           502</v>
          </cell>
          <cell r="C3962">
            <v>0</v>
          </cell>
          <cell r="D3962">
            <v>0</v>
          </cell>
        </row>
        <row r="3963">
          <cell r="A3963" t="str">
            <v>TECHN505</v>
          </cell>
          <cell r="B3963" t="str">
            <v>IN / MBEMBO Gustave                                                                                                                                         502</v>
          </cell>
          <cell r="C3963">
            <v>0</v>
          </cell>
          <cell r="D3963">
            <v>0</v>
          </cell>
        </row>
        <row r="3964">
          <cell r="A3964" t="str">
            <v>TECHN506</v>
          </cell>
          <cell r="B3964" t="str">
            <v>IN / ZOME Gabriel                                                                                                                                           502</v>
          </cell>
          <cell r="C3964">
            <v>0</v>
          </cell>
          <cell r="D3964">
            <v>0</v>
          </cell>
        </row>
        <row r="3965">
          <cell r="A3965" t="str">
            <v>TECHN507</v>
          </cell>
          <cell r="B3965" t="str">
            <v>IN / EKO Rodrigue                                                                                                                                           502</v>
          </cell>
          <cell r="C3965">
            <v>0</v>
          </cell>
          <cell r="D3965">
            <v>0</v>
          </cell>
        </row>
        <row r="3966">
          <cell r="A3966" t="str">
            <v>TECHN508</v>
          </cell>
          <cell r="B3966" t="str">
            <v>IN / APITHA Pierre                                                                                                                                         O</v>
          </cell>
          <cell r="C3966">
            <v>0</v>
          </cell>
          <cell r="D3966">
            <v>0</v>
          </cell>
        </row>
        <row r="3967">
          <cell r="A3967" t="str">
            <v>TECHN509</v>
          </cell>
          <cell r="B3967" t="str">
            <v>IN / MBA Bonaventure                                                                                                                                        508</v>
          </cell>
          <cell r="C3967">
            <v>0</v>
          </cell>
          <cell r="D3967">
            <v>0</v>
          </cell>
        </row>
        <row r="3968">
          <cell r="A3968" t="str">
            <v>TECHN510</v>
          </cell>
          <cell r="B3968" t="str">
            <v>IN / MANGOULOU Joseph                                                                                                                                       508</v>
          </cell>
          <cell r="C3968">
            <v>0</v>
          </cell>
          <cell r="D3968">
            <v>0</v>
          </cell>
        </row>
        <row r="3969">
          <cell r="A3969" t="str">
            <v>TECHN511</v>
          </cell>
          <cell r="B3969" t="str">
            <v>IN / GBEDEMA Emmanuel                                                                                                                                       508</v>
          </cell>
          <cell r="C3969">
            <v>0</v>
          </cell>
          <cell r="D3969">
            <v>0</v>
          </cell>
        </row>
        <row r="3970">
          <cell r="A3970" t="str">
            <v>TECHN512</v>
          </cell>
          <cell r="B3970" t="str">
            <v>IN / OSSIBATO Célestin                                                                                                                                     O</v>
          </cell>
          <cell r="C3970">
            <v>0</v>
          </cell>
          <cell r="D3970">
            <v>0</v>
          </cell>
        </row>
        <row r="3971">
          <cell r="A3971" t="str">
            <v>TECHN513</v>
          </cell>
          <cell r="B3971" t="str">
            <v>IN / BIVEGHE Fils Kevin                                                                                                                                     508</v>
          </cell>
          <cell r="C3971">
            <v>0</v>
          </cell>
          <cell r="D3971">
            <v>0</v>
          </cell>
        </row>
        <row r="3972">
          <cell r="A3972" t="str">
            <v>TECHN514</v>
          </cell>
          <cell r="B3972" t="str">
            <v>IN / ETSOUBARI Clovis                                                                                                                                       512</v>
          </cell>
          <cell r="C3972">
            <v>0</v>
          </cell>
          <cell r="D3972">
            <v>0</v>
          </cell>
        </row>
        <row r="3973">
          <cell r="A3973" t="str">
            <v>TECHN515</v>
          </cell>
          <cell r="B3973" t="str">
            <v>IN / MVE ELLA Justin                                                                                                                                        512</v>
          </cell>
          <cell r="C3973">
            <v>0</v>
          </cell>
          <cell r="D3973">
            <v>0</v>
          </cell>
        </row>
        <row r="3974">
          <cell r="A3974" t="str">
            <v>TECHN516</v>
          </cell>
          <cell r="B3974" t="str">
            <v>IN / PAMBO Eric                                                                                                                                             512</v>
          </cell>
          <cell r="C3974">
            <v>0</v>
          </cell>
          <cell r="D3974">
            <v>0</v>
          </cell>
        </row>
        <row r="3975">
          <cell r="A3975" t="str">
            <v>TECHN517</v>
          </cell>
          <cell r="B3975" t="str">
            <v>IN / ELLA Eustaquio                                                                                                                                         512</v>
          </cell>
          <cell r="C3975">
            <v>0</v>
          </cell>
          <cell r="D3975">
            <v>0</v>
          </cell>
        </row>
        <row r="3976">
          <cell r="A3976" t="str">
            <v>TECHN518</v>
          </cell>
          <cell r="B3976" t="str">
            <v>IN / NDJOUGUI Aymard                                                                                                                                        512</v>
          </cell>
          <cell r="C3976">
            <v>0</v>
          </cell>
          <cell r="D3976">
            <v>0</v>
          </cell>
        </row>
        <row r="3977">
          <cell r="A3977" t="str">
            <v>TECHN519</v>
          </cell>
          <cell r="B3977" t="str">
            <v>IN / LAFARGUE Jérôme                                                                                                                                       O</v>
          </cell>
          <cell r="C3977">
            <v>0</v>
          </cell>
          <cell r="D3977">
            <v>0</v>
          </cell>
        </row>
        <row r="3978">
          <cell r="A3978" t="str">
            <v>TECHN520</v>
          </cell>
          <cell r="B3978" t="str">
            <v>IN / EDOWISA Yvon                                                                                                                                           519</v>
          </cell>
          <cell r="C3978">
            <v>0</v>
          </cell>
          <cell r="D3978">
            <v>0</v>
          </cell>
        </row>
        <row r="3979">
          <cell r="A3979" t="str">
            <v>TECHN521</v>
          </cell>
          <cell r="B3979" t="str">
            <v>IN / AKOMATSRI Hubert                                                                                                                                       519</v>
          </cell>
          <cell r="C3979">
            <v>0</v>
          </cell>
          <cell r="D3979">
            <v>0</v>
          </cell>
        </row>
        <row r="3980">
          <cell r="A3980" t="str">
            <v>TECHN522</v>
          </cell>
          <cell r="B3980" t="str">
            <v>IN / ESSONO Hyppolite                                                                                                                                      O</v>
          </cell>
          <cell r="C3980">
            <v>0</v>
          </cell>
          <cell r="D3980">
            <v>0</v>
          </cell>
        </row>
        <row r="3981">
          <cell r="A3981" t="str">
            <v>TECHN523</v>
          </cell>
          <cell r="B3981" t="str">
            <v>IN / NANG BISSI Daniel                                                                                                                                      522</v>
          </cell>
          <cell r="C3981">
            <v>0</v>
          </cell>
          <cell r="D3981">
            <v>0</v>
          </cell>
        </row>
        <row r="3982">
          <cell r="A3982" t="str">
            <v>TECHN524</v>
          </cell>
          <cell r="B3982" t="str">
            <v>IN / MEBALE Jean-Paul                                                                                                                                       522</v>
          </cell>
          <cell r="C3982">
            <v>0</v>
          </cell>
          <cell r="D3982">
            <v>0</v>
          </cell>
        </row>
        <row r="3983">
          <cell r="A3983" t="str">
            <v>TECHN525</v>
          </cell>
          <cell r="B3983" t="str">
            <v>IN / NZUE Nicaise                                                                                                                                           522</v>
          </cell>
          <cell r="C3983">
            <v>0</v>
          </cell>
          <cell r="D3983">
            <v>0</v>
          </cell>
        </row>
        <row r="3984">
          <cell r="A3984" t="str">
            <v>TECHN526</v>
          </cell>
          <cell r="B3984" t="str">
            <v>ITC : J-B.NIOGA                                                                                                                                            O</v>
          </cell>
          <cell r="C3984">
            <v>0</v>
          </cell>
          <cell r="D3984">
            <v>0</v>
          </cell>
        </row>
        <row r="3985">
          <cell r="A3985" t="str">
            <v>TECHN527</v>
          </cell>
          <cell r="B3985" t="str">
            <v>ITC : J.ABOUIBORO                                                                                                                                          O</v>
          </cell>
          <cell r="C3985">
            <v>0</v>
          </cell>
          <cell r="D3985">
            <v>0</v>
          </cell>
        </row>
        <row r="3986">
          <cell r="A3986" t="str">
            <v>TECHN528</v>
          </cell>
          <cell r="B3986" t="str">
            <v>ITC : R-P.MOUMBOGNO                                                                                                                                        O</v>
          </cell>
          <cell r="C3986">
            <v>0</v>
          </cell>
          <cell r="D3986">
            <v>0</v>
          </cell>
        </row>
        <row r="3987">
          <cell r="A3987" t="str">
            <v>TECHN529</v>
          </cell>
          <cell r="B3987" t="str">
            <v>IN / LELE NGOMA Thomas                                                                                                                                      522</v>
          </cell>
          <cell r="C3987">
            <v>0</v>
          </cell>
          <cell r="D3987">
            <v>0</v>
          </cell>
        </row>
        <row r="3988">
          <cell r="A3988" t="str">
            <v>TECHN530</v>
          </cell>
          <cell r="B3988" t="str">
            <v>IN POG / Yacinthe MOUSSAVOU                                                                                                                                O</v>
          </cell>
          <cell r="C3988">
            <v>0</v>
          </cell>
          <cell r="D3988">
            <v>0</v>
          </cell>
        </row>
        <row r="3989">
          <cell r="A3989" t="str">
            <v>TECHN600</v>
          </cell>
          <cell r="B3989" t="str">
            <v>CP / OBAME Fabrice                                                                                                                                         O</v>
          </cell>
          <cell r="C3989">
            <v>0</v>
          </cell>
          <cell r="D3989">
            <v>0</v>
          </cell>
        </row>
        <row r="3990">
          <cell r="A3990" t="str">
            <v>TECHN601</v>
          </cell>
          <cell r="B3990" t="str">
            <v>CP / NDONG Benjamin                                                                                                                                         600</v>
          </cell>
          <cell r="C3990">
            <v>0</v>
          </cell>
          <cell r="D3990">
            <v>0</v>
          </cell>
        </row>
        <row r="3991">
          <cell r="A3991" t="str">
            <v>TECHN602</v>
          </cell>
          <cell r="B3991" t="str">
            <v>CP / IFOUNGA Jonas                                                                                                                                         O</v>
          </cell>
          <cell r="C3991">
            <v>0</v>
          </cell>
          <cell r="D3991">
            <v>0</v>
          </cell>
        </row>
        <row r="3992">
          <cell r="A3992" t="str">
            <v>TECHN603</v>
          </cell>
          <cell r="B3992" t="str">
            <v>CP / NDONG Hervé                                                                                                                                            602</v>
          </cell>
          <cell r="C3992">
            <v>0</v>
          </cell>
          <cell r="D3992">
            <v>0</v>
          </cell>
        </row>
        <row r="3993">
          <cell r="A3993" t="str">
            <v>TECHN604</v>
          </cell>
          <cell r="B3993" t="str">
            <v>CP / AZUI Charles                                                                                                                                           602</v>
          </cell>
          <cell r="C3993">
            <v>0</v>
          </cell>
          <cell r="D3993">
            <v>0</v>
          </cell>
        </row>
        <row r="3994">
          <cell r="A3994" t="str">
            <v>TECHN605</v>
          </cell>
          <cell r="B3994" t="str">
            <v>CP / MBEMBO Gustave                                                                                                                                         602</v>
          </cell>
          <cell r="C3994">
            <v>0</v>
          </cell>
          <cell r="D3994">
            <v>0</v>
          </cell>
        </row>
        <row r="3995">
          <cell r="A3995" t="str">
            <v>TECHN606</v>
          </cell>
          <cell r="B3995" t="str">
            <v>CP / ZOME Gabriel                                                                                                                                           602</v>
          </cell>
          <cell r="C3995">
            <v>0</v>
          </cell>
          <cell r="D3995">
            <v>0</v>
          </cell>
        </row>
        <row r="3996">
          <cell r="A3996" t="str">
            <v>TECHN607</v>
          </cell>
          <cell r="B3996" t="str">
            <v>CP / EKO Rodrigue                                                                                                                                           602</v>
          </cell>
          <cell r="C3996">
            <v>0</v>
          </cell>
          <cell r="D3996">
            <v>0</v>
          </cell>
        </row>
        <row r="3997">
          <cell r="A3997" t="str">
            <v>TECHN608</v>
          </cell>
          <cell r="B3997" t="str">
            <v>CP / APITHA Pierre                                                                                                                                         O</v>
          </cell>
          <cell r="C3997">
            <v>0</v>
          </cell>
          <cell r="D3997">
            <v>0</v>
          </cell>
        </row>
        <row r="3998">
          <cell r="A3998" t="str">
            <v>TECHN609</v>
          </cell>
          <cell r="B3998" t="str">
            <v>CP / MBA Bonaventure                                                                                                                                        608</v>
          </cell>
          <cell r="C3998">
            <v>0</v>
          </cell>
          <cell r="D3998">
            <v>0</v>
          </cell>
        </row>
        <row r="3999">
          <cell r="A3999" t="str">
            <v>TECHN610</v>
          </cell>
          <cell r="B3999" t="str">
            <v>CP / MANGOULOU Joseph                                                                                                                                       608</v>
          </cell>
          <cell r="C3999">
            <v>0</v>
          </cell>
          <cell r="D3999">
            <v>0</v>
          </cell>
        </row>
        <row r="4000">
          <cell r="A4000" t="str">
            <v>TECHN611</v>
          </cell>
          <cell r="B4000" t="str">
            <v>CP / GBEDEMA Emmanuel                                                                                                                                       608</v>
          </cell>
          <cell r="C4000">
            <v>0</v>
          </cell>
          <cell r="D4000">
            <v>0</v>
          </cell>
        </row>
        <row r="4001">
          <cell r="A4001" t="str">
            <v>TECHN612</v>
          </cell>
          <cell r="B4001" t="str">
            <v>CP / OSSIBATO Célestin                                                                                                                                     O</v>
          </cell>
          <cell r="C4001">
            <v>0</v>
          </cell>
          <cell r="D4001">
            <v>0</v>
          </cell>
        </row>
        <row r="4002">
          <cell r="A4002" t="str">
            <v>TECHN613</v>
          </cell>
          <cell r="B4002" t="str">
            <v>CP / BIVEGHE Fils Kevin                                                                                                                                     608</v>
          </cell>
          <cell r="C4002">
            <v>0</v>
          </cell>
          <cell r="D4002">
            <v>0</v>
          </cell>
        </row>
        <row r="4003">
          <cell r="A4003" t="str">
            <v>TECHN614</v>
          </cell>
          <cell r="B4003" t="str">
            <v>CP / ETSOUBARI Clovis                                                                                                                                       612</v>
          </cell>
          <cell r="C4003">
            <v>0</v>
          </cell>
          <cell r="D4003">
            <v>0</v>
          </cell>
        </row>
        <row r="4004">
          <cell r="A4004" t="str">
            <v>TECHN615</v>
          </cell>
          <cell r="B4004" t="str">
            <v>CP / MVE ELLA Justin                                                                                                                                        612</v>
          </cell>
          <cell r="C4004">
            <v>0</v>
          </cell>
          <cell r="D4004">
            <v>0</v>
          </cell>
        </row>
        <row r="4005">
          <cell r="A4005" t="str">
            <v>TECHN616</v>
          </cell>
          <cell r="B4005" t="str">
            <v>CP / PAMBO Eric                                                                                                                                             612</v>
          </cell>
          <cell r="C4005">
            <v>0</v>
          </cell>
          <cell r="D4005">
            <v>0</v>
          </cell>
        </row>
        <row r="4006">
          <cell r="A4006" t="str">
            <v>TECHN617</v>
          </cell>
          <cell r="B4006" t="str">
            <v>CP / ELLA Eustaquio                                                                                                                                         612</v>
          </cell>
          <cell r="C4006">
            <v>0</v>
          </cell>
          <cell r="D4006">
            <v>0</v>
          </cell>
        </row>
        <row r="4007">
          <cell r="A4007" t="str">
            <v>TECHN618</v>
          </cell>
          <cell r="B4007" t="str">
            <v>CP / NDJOUGUI Aymard                                                                                                                                        612</v>
          </cell>
          <cell r="C4007">
            <v>0</v>
          </cell>
          <cell r="D4007">
            <v>0</v>
          </cell>
        </row>
        <row r="4008">
          <cell r="A4008" t="str">
            <v>TECHN619</v>
          </cell>
          <cell r="B4008" t="str">
            <v>CP / LAFARGUE Jérôme                                                                                                                                       O</v>
          </cell>
          <cell r="C4008">
            <v>0</v>
          </cell>
          <cell r="D4008">
            <v>0</v>
          </cell>
        </row>
        <row r="4009">
          <cell r="A4009" t="str">
            <v>TECHN620</v>
          </cell>
          <cell r="B4009" t="str">
            <v>CP / EDOWISA Yvon                                                                                                                                           619</v>
          </cell>
          <cell r="C4009">
            <v>0</v>
          </cell>
          <cell r="D4009">
            <v>0</v>
          </cell>
        </row>
        <row r="4010">
          <cell r="A4010" t="str">
            <v>TECHN621</v>
          </cell>
          <cell r="B4010" t="str">
            <v>CP / AKOMATSRI Hubert                                                                                                                                       619</v>
          </cell>
          <cell r="C4010">
            <v>0</v>
          </cell>
          <cell r="D4010">
            <v>0</v>
          </cell>
        </row>
        <row r="4011">
          <cell r="A4011" t="str">
            <v>TECHN622</v>
          </cell>
          <cell r="B4011" t="str">
            <v>CP / ESSONO Hyppolite                                                                                                                                      O</v>
          </cell>
          <cell r="C4011">
            <v>0</v>
          </cell>
          <cell r="D4011">
            <v>0</v>
          </cell>
        </row>
        <row r="4012">
          <cell r="A4012" t="str">
            <v>TECHN623</v>
          </cell>
          <cell r="B4012" t="str">
            <v>CP / NANG BISSI Daniel                                                                                                                                      622</v>
          </cell>
          <cell r="C4012">
            <v>0</v>
          </cell>
          <cell r="D4012">
            <v>0</v>
          </cell>
        </row>
        <row r="4013">
          <cell r="A4013" t="str">
            <v>TECHN624</v>
          </cell>
          <cell r="B4013" t="str">
            <v>CP / MEBALE Jean-Paul                                                                                                                                       622</v>
          </cell>
          <cell r="C4013">
            <v>0</v>
          </cell>
          <cell r="D4013">
            <v>0</v>
          </cell>
        </row>
        <row r="4014">
          <cell r="A4014" t="str">
            <v>TECHN625</v>
          </cell>
          <cell r="B4014" t="str">
            <v>CP / NZUE Nicaise                                                                                                                                           622</v>
          </cell>
          <cell r="C4014">
            <v>0</v>
          </cell>
          <cell r="D4014">
            <v>0</v>
          </cell>
        </row>
        <row r="4015">
          <cell r="A4015" t="str">
            <v>TECHN626</v>
          </cell>
          <cell r="B4015" t="str">
            <v>CP / NZENGUE Jean Pierre                                                                                                                                   O</v>
          </cell>
          <cell r="C4015">
            <v>0</v>
          </cell>
          <cell r="D4015">
            <v>0</v>
          </cell>
        </row>
        <row r="4016">
          <cell r="A4016" t="str">
            <v>TECHN627</v>
          </cell>
          <cell r="B4016" t="str">
            <v>CP / LELE NGOMA Thomas                                                                                                                                      622</v>
          </cell>
          <cell r="C4016">
            <v>0</v>
          </cell>
          <cell r="D4016">
            <v>0</v>
          </cell>
        </row>
        <row r="4017">
          <cell r="A4017" t="str">
            <v>TELEVADO</v>
          </cell>
          <cell r="B4017" t="str">
            <v>ADO                                                                                        *</v>
          </cell>
          <cell r="C4017">
            <v>0</v>
          </cell>
          <cell r="D4017">
            <v>0</v>
          </cell>
        </row>
        <row r="4018">
          <cell r="A4018" t="str">
            <v>TELEVAMI</v>
          </cell>
          <cell r="B4018" t="str">
            <v>CT/COM : Afissou Aminou                                                                    *</v>
          </cell>
          <cell r="C4018">
            <v>0</v>
          </cell>
          <cell r="D4018">
            <v>0</v>
          </cell>
        </row>
        <row r="4019">
          <cell r="A4019" t="str">
            <v>TELEVAOL</v>
          </cell>
          <cell r="B4019" t="str">
            <v>CT/COM : Alexis D'OLIVIERA                                                                 *</v>
          </cell>
          <cell r="C4019">
            <v>0</v>
          </cell>
          <cell r="D4019">
            <v>0</v>
          </cell>
        </row>
        <row r="4020">
          <cell r="A4020" t="str">
            <v>TELEVBOL</v>
          </cell>
          <cell r="B4020" t="str">
            <v>CT/COM : Blandine OLLIVIER                                                                 *</v>
          </cell>
          <cell r="C4020">
            <v>0</v>
          </cell>
          <cell r="D4020">
            <v>0</v>
          </cell>
        </row>
        <row r="4021">
          <cell r="A4021" t="str">
            <v>TELEVCAB</v>
          </cell>
          <cell r="B4021" t="str">
            <v>CT/COM : Claudette ABEME                                                                   *</v>
          </cell>
          <cell r="C4021">
            <v>0</v>
          </cell>
          <cell r="D4021">
            <v>0</v>
          </cell>
        </row>
        <row r="4022">
          <cell r="A4022" t="str">
            <v>TELEVCNZ</v>
          </cell>
          <cell r="B4022" t="str">
            <v>CT/COM : Constant NZOGHE                                                                   *</v>
          </cell>
          <cell r="C4022">
            <v>0</v>
          </cell>
          <cell r="D4022">
            <v>0</v>
          </cell>
        </row>
        <row r="4023">
          <cell r="A4023" t="str">
            <v>TELEVCOS</v>
          </cell>
          <cell r="B4023" t="str">
            <v>CT/COM : Célestin OSSIBATO                                                                 *</v>
          </cell>
          <cell r="C4023">
            <v>0</v>
          </cell>
          <cell r="D4023">
            <v>0</v>
          </cell>
        </row>
        <row r="4024">
          <cell r="A4024" t="str">
            <v>TELEVDZA</v>
          </cell>
          <cell r="B4024" t="str">
            <v>CT/COM : Denis Zappulla                                                                    *</v>
          </cell>
          <cell r="C4024">
            <v>0</v>
          </cell>
          <cell r="D4024">
            <v>0</v>
          </cell>
        </row>
        <row r="4025">
          <cell r="A4025" t="str">
            <v>TELEVEAN</v>
          </cell>
          <cell r="B4025" t="str">
            <v>CT/COM : Edna ANGOUANDA                                                                    *</v>
          </cell>
          <cell r="C4025">
            <v>0</v>
          </cell>
          <cell r="D4025">
            <v>0</v>
          </cell>
        </row>
        <row r="4026">
          <cell r="A4026" t="str">
            <v>TELEVEEF</v>
          </cell>
          <cell r="B4026" t="str">
            <v>CT/COM : Edwige (plus pour OT)                                                             *</v>
          </cell>
          <cell r="C4026">
            <v>0</v>
          </cell>
          <cell r="D4026">
            <v>0</v>
          </cell>
        </row>
        <row r="4027">
          <cell r="A4027" t="str">
            <v>TELEVEEL</v>
          </cell>
          <cell r="B4027" t="str">
            <v>CT/COM : Eustaquio ELLA                                                                    *</v>
          </cell>
          <cell r="C4027">
            <v>0</v>
          </cell>
          <cell r="D4027">
            <v>0</v>
          </cell>
        </row>
        <row r="4028">
          <cell r="A4028" t="str">
            <v>TELEVEEY</v>
          </cell>
          <cell r="B4028" t="str">
            <v>CT/COM : Eric EYI                                                                          *</v>
          </cell>
          <cell r="C4028">
            <v>0</v>
          </cell>
          <cell r="D4028">
            <v>0</v>
          </cell>
        </row>
        <row r="4029">
          <cell r="A4029" t="str">
            <v>TELEVEPA</v>
          </cell>
          <cell r="B4029" t="str">
            <v>CT/COM : Eric PAMBO                                                                        *</v>
          </cell>
          <cell r="C4029">
            <v>0</v>
          </cell>
          <cell r="D4029">
            <v>0</v>
          </cell>
        </row>
        <row r="4030">
          <cell r="A4030" t="str">
            <v>TELEVFPA</v>
          </cell>
          <cell r="B4030" t="str">
            <v>CT/COM : Franck PAUL                                                                       *</v>
          </cell>
          <cell r="C4030">
            <v>0</v>
          </cell>
          <cell r="D4030">
            <v>0</v>
          </cell>
        </row>
        <row r="4031">
          <cell r="A4031" t="str">
            <v>TELEVGIG</v>
          </cell>
          <cell r="B4031" t="str">
            <v>CT/COM : Gafar IGUE                                                                        *</v>
          </cell>
          <cell r="C4031">
            <v>0</v>
          </cell>
          <cell r="D4031">
            <v>0</v>
          </cell>
        </row>
        <row r="4032">
          <cell r="A4032" t="str">
            <v>TELEVGLA</v>
          </cell>
          <cell r="B4032" t="str">
            <v>CT/COM : Guy LANDRY                                                                        *</v>
          </cell>
          <cell r="C4032">
            <v>0</v>
          </cell>
          <cell r="D4032">
            <v>0</v>
          </cell>
        </row>
        <row r="4033">
          <cell r="A4033" t="str">
            <v>TELEVGZO</v>
          </cell>
          <cell r="B4033" t="str">
            <v>CT/COM : Gabriel ZOME                                                                      *</v>
          </cell>
          <cell r="C4033">
            <v>0</v>
          </cell>
          <cell r="D4033">
            <v>0</v>
          </cell>
        </row>
        <row r="4034">
          <cell r="A4034" t="str">
            <v>TELEVHES</v>
          </cell>
          <cell r="B4034" t="str">
            <v>CT/COM : Hypolite ESSONO                                                                   *</v>
          </cell>
          <cell r="C4034">
            <v>0</v>
          </cell>
          <cell r="D4034">
            <v>0</v>
          </cell>
        </row>
        <row r="4035">
          <cell r="A4035" t="str">
            <v>TELEVINV</v>
          </cell>
          <cell r="B4035" t="str">
            <v>Inventaire : corrections.                                                                  *</v>
          </cell>
          <cell r="C4035">
            <v>0</v>
          </cell>
          <cell r="D4035">
            <v>0</v>
          </cell>
        </row>
        <row r="4036">
          <cell r="A4036" t="str">
            <v>TELEVJAD</v>
          </cell>
          <cell r="B4036" t="str">
            <v>CT / ABOUIBORO JEOFFROY                                                                    *</v>
          </cell>
          <cell r="C4036">
            <v>0</v>
          </cell>
          <cell r="D4036">
            <v>0</v>
          </cell>
        </row>
        <row r="4037">
          <cell r="A4037" t="str">
            <v>TELEVJBN</v>
          </cell>
          <cell r="B4037" t="str">
            <v>CT/SAV : J-B.NIOGA                                                                         *</v>
          </cell>
          <cell r="C4037">
            <v>0</v>
          </cell>
          <cell r="D4037">
            <v>0</v>
          </cell>
        </row>
        <row r="4038">
          <cell r="A4038" t="str">
            <v>TELEVJBO</v>
          </cell>
          <cell r="B4038" t="str">
            <v>CT/COM : Jean BOUSSOUGOU                                                                   *</v>
          </cell>
          <cell r="C4038">
            <v>0</v>
          </cell>
          <cell r="D4038">
            <v>0</v>
          </cell>
        </row>
        <row r="4039">
          <cell r="A4039" t="str">
            <v>TELEVJIF</v>
          </cell>
          <cell r="B4039" t="str">
            <v>CT/SAV : Jonas IFOUNGA                                                                     *</v>
          </cell>
          <cell r="C4039">
            <v>0</v>
          </cell>
          <cell r="D4039">
            <v>0</v>
          </cell>
        </row>
        <row r="4040">
          <cell r="A4040" t="str">
            <v>TELEVJPB</v>
          </cell>
          <cell r="B4040" t="str">
            <v>CT/COM : Jean Paul BOUCLEY                                                                 *</v>
          </cell>
          <cell r="C4040">
            <v>0</v>
          </cell>
          <cell r="D4040">
            <v>0</v>
          </cell>
        </row>
        <row r="4041">
          <cell r="A4041" t="str">
            <v>TELEVKJL</v>
          </cell>
          <cell r="B4041" t="str">
            <v>KOUMBA Jules CFAO Techno POG                                                               *</v>
          </cell>
          <cell r="C4041">
            <v>0</v>
          </cell>
          <cell r="D4041">
            <v>0</v>
          </cell>
        </row>
        <row r="4042">
          <cell r="A4042" t="str">
            <v>TELEVLNG</v>
          </cell>
          <cell r="B4042" t="str">
            <v>Louis-José NGOMBI                                                                          *</v>
          </cell>
          <cell r="C4042">
            <v>0</v>
          </cell>
          <cell r="D4042">
            <v>0</v>
          </cell>
        </row>
        <row r="4043">
          <cell r="A4043" t="str">
            <v>TELEVMAV</v>
          </cell>
          <cell r="B4043" t="str">
            <v>CT/COM : Mohammed AUNOUVIET                                                                *</v>
          </cell>
          <cell r="C4043">
            <v>0</v>
          </cell>
          <cell r="D4043">
            <v>0</v>
          </cell>
        </row>
        <row r="4044">
          <cell r="A4044" t="str">
            <v>TELEVNYA</v>
          </cell>
          <cell r="B4044" t="str">
            <v>CT/COM : NYALAS Nicolas                                                                    *</v>
          </cell>
          <cell r="C4044">
            <v>0</v>
          </cell>
          <cell r="D4044">
            <v>0</v>
          </cell>
        </row>
        <row r="4045">
          <cell r="A4045" t="str">
            <v>TELEVPFO</v>
          </cell>
          <cell r="B4045" t="str">
            <v>CT/COM : Patrick FOUNGUES                                                                  *</v>
          </cell>
          <cell r="C4045">
            <v>0</v>
          </cell>
          <cell r="D4045">
            <v>0</v>
          </cell>
        </row>
        <row r="4046">
          <cell r="A4046" t="str">
            <v>TELEVTFA</v>
          </cell>
          <cell r="B4046" t="str">
            <v>CT/COM : Thierry Fanguinoveni                                                              *</v>
          </cell>
          <cell r="C4046">
            <v>0</v>
          </cell>
          <cell r="D4046">
            <v>0</v>
          </cell>
        </row>
        <row r="4047">
          <cell r="A4047" t="str">
            <v>TELEVXOT</v>
          </cell>
          <cell r="B4047" t="str">
            <v>Ancien OT                                                                                  *</v>
          </cell>
          <cell r="C4047">
            <v>0</v>
          </cell>
          <cell r="D4047">
            <v>0</v>
          </cell>
        </row>
        <row r="4048">
          <cell r="A4048" t="str">
            <v>TELEV123</v>
          </cell>
          <cell r="B4048" t="str">
            <v>123                                                                                        *</v>
          </cell>
          <cell r="C4048">
            <v>0</v>
          </cell>
          <cell r="D4048">
            <v>0</v>
          </cell>
        </row>
        <row r="4049">
          <cell r="A4049" t="str">
            <v>TFRSTK</v>
          </cell>
          <cell r="B4049" t="str">
            <v xml:space="preserve"> 90832409092416</v>
          </cell>
          <cell r="C4049">
            <v>0</v>
          </cell>
          <cell r="D4049">
            <v>0</v>
          </cell>
        </row>
        <row r="4050">
          <cell r="A4050" t="str">
            <v>TVA01 00</v>
          </cell>
          <cell r="B4050" t="str">
            <v xml:space="preserve">      HT</v>
          </cell>
          <cell r="C4050">
            <v>0</v>
          </cell>
          <cell r="D4050">
            <v>0</v>
          </cell>
        </row>
        <row r="4051">
          <cell r="A4051" t="str">
            <v>TVA01 01</v>
          </cell>
          <cell r="B4051" t="str">
            <v xml:space="preserve">      TVA à 18%</v>
          </cell>
          <cell r="C4051">
            <v>0</v>
          </cell>
          <cell r="D4051">
            <v>0</v>
          </cell>
        </row>
        <row r="4052">
          <cell r="A4052" t="str">
            <v>TVA01 09</v>
          </cell>
          <cell r="B4052" t="str">
            <v xml:space="preserve">      TVA VO</v>
          </cell>
          <cell r="C4052">
            <v>0</v>
          </cell>
          <cell r="D4052">
            <v>0</v>
          </cell>
        </row>
        <row r="4053">
          <cell r="A4053" t="str">
            <v>TVA01 10</v>
          </cell>
          <cell r="B4053" t="str">
            <v xml:space="preserve">      TVA à 25%</v>
          </cell>
          <cell r="C4053">
            <v>0</v>
          </cell>
          <cell r="D4053">
            <v>0</v>
          </cell>
        </row>
        <row r="4054">
          <cell r="A4054" t="str">
            <v>TVA02 01</v>
          </cell>
          <cell r="B4054" t="str">
            <v xml:space="preserve">      ASDI à 5%</v>
          </cell>
          <cell r="C4054">
            <v>0</v>
          </cell>
          <cell r="D4054">
            <v>0</v>
          </cell>
        </row>
        <row r="4055">
          <cell r="A4055" t="str">
            <v>TVA02 02</v>
          </cell>
          <cell r="B4055" t="str">
            <v xml:space="preserve">      Non soumis</v>
          </cell>
          <cell r="C4055">
            <v>0</v>
          </cell>
          <cell r="D4055">
            <v>0</v>
          </cell>
        </row>
        <row r="4056">
          <cell r="A4056" t="str">
            <v>TYPAPL E</v>
          </cell>
          <cell r="B4056" t="str">
            <v>Demande d'intervention.</v>
          </cell>
          <cell r="C4056">
            <v>0</v>
          </cell>
          <cell r="D4056">
            <v>0</v>
          </cell>
        </row>
        <row r="4057">
          <cell r="A4057" t="str">
            <v>TYPAPL O</v>
          </cell>
          <cell r="B4057" t="str">
            <v>Demande d'offre de prix.</v>
          </cell>
          <cell r="C4057">
            <v>0</v>
          </cell>
          <cell r="D4057">
            <v>0</v>
          </cell>
        </row>
        <row r="4058">
          <cell r="A4058" t="str">
            <v>TYPAPL T</v>
          </cell>
          <cell r="B4058" t="str">
            <v>Problème résolu au téléphone.   OO</v>
          </cell>
          <cell r="C4058">
            <v>0</v>
          </cell>
          <cell r="D4058">
            <v>0</v>
          </cell>
        </row>
        <row r="4059">
          <cell r="A4059" t="str">
            <v>TYPCDECC</v>
          </cell>
          <cell r="B4059" t="str">
            <v xml:space="preserve">  Commande courrier.             000</v>
          </cell>
          <cell r="C4059">
            <v>0</v>
          </cell>
          <cell r="D4059">
            <v>0</v>
          </cell>
        </row>
        <row r="4060">
          <cell r="A4060" t="str">
            <v>TYPCDEEC</v>
          </cell>
          <cell r="B4060" t="str">
            <v xml:space="preserve">  Enlèvement comptoir.           000</v>
          </cell>
          <cell r="C4060">
            <v>0</v>
          </cell>
          <cell r="D4060">
            <v>0</v>
          </cell>
        </row>
        <row r="4061">
          <cell r="A4061" t="str">
            <v>TYPCDEFX</v>
          </cell>
          <cell r="B4061" t="str">
            <v xml:space="preserve">  Commande fax.                  000</v>
          </cell>
          <cell r="C4061">
            <v>0</v>
          </cell>
          <cell r="D4061">
            <v>0</v>
          </cell>
        </row>
        <row r="4062">
          <cell r="A4062" t="str">
            <v>TYPCDETE</v>
          </cell>
          <cell r="B4062" t="str">
            <v xml:space="preserve">  Commande téléphone.            000</v>
          </cell>
          <cell r="C4062">
            <v>0</v>
          </cell>
          <cell r="D4062">
            <v>0</v>
          </cell>
        </row>
        <row r="4063">
          <cell r="A4063" t="str">
            <v>TYPINTIP</v>
          </cell>
          <cell r="B4063" t="str">
            <v>Intervention payante.</v>
          </cell>
          <cell r="C4063">
            <v>0</v>
          </cell>
          <cell r="D4063">
            <v>0</v>
          </cell>
        </row>
        <row r="4064">
          <cell r="A4064" t="str">
            <v>TYPINTSC</v>
          </cell>
          <cell r="B4064" t="str">
            <v>Intervention sous contrat.</v>
          </cell>
          <cell r="C4064">
            <v>0</v>
          </cell>
          <cell r="D4064">
            <v>0</v>
          </cell>
        </row>
        <row r="4065">
          <cell r="A4065" t="str">
            <v>TYPINTSD</v>
          </cell>
          <cell r="B4065" t="str">
            <v>Intervention sur devis.</v>
          </cell>
          <cell r="C4065">
            <v>0</v>
          </cell>
          <cell r="D4065">
            <v>0</v>
          </cell>
        </row>
        <row r="4066">
          <cell r="A4066" t="str">
            <v>TYPINTSG</v>
          </cell>
          <cell r="B4066" t="str">
            <v>Intervention sous garantie.</v>
          </cell>
          <cell r="C4066">
            <v>0</v>
          </cell>
          <cell r="D4066">
            <v>0</v>
          </cell>
        </row>
        <row r="4067">
          <cell r="A4067" t="str">
            <v>TYPVEH01</v>
          </cell>
          <cell r="B4067" t="str">
            <v>codes types de vehicules          VAVN</v>
          </cell>
          <cell r="C4067">
            <v>0</v>
          </cell>
          <cell r="D4067">
            <v>0</v>
          </cell>
        </row>
        <row r="4068">
          <cell r="A4068" t="str">
            <v>TYPVTE01</v>
          </cell>
          <cell r="B4068" t="str">
            <v>Ventes au comptant.</v>
          </cell>
          <cell r="C4068">
            <v>0</v>
          </cell>
          <cell r="D4068">
            <v>0</v>
          </cell>
        </row>
        <row r="4069">
          <cell r="A4069" t="str">
            <v>TYPVTE02</v>
          </cell>
          <cell r="B4069" t="str">
            <v>Ventes à terme.</v>
          </cell>
          <cell r="C4069">
            <v>0</v>
          </cell>
          <cell r="D4069">
            <v>0</v>
          </cell>
        </row>
        <row r="4070">
          <cell r="A4070" t="str">
            <v>TYPVTE03</v>
          </cell>
          <cell r="B4070" t="str">
            <v>Ventes à filiales.</v>
          </cell>
          <cell r="C4070">
            <v>0</v>
          </cell>
          <cell r="D4070">
            <v>0</v>
          </cell>
        </row>
        <row r="4071">
          <cell r="A4071" t="str">
            <v>TYPVTE04</v>
          </cell>
          <cell r="B4071" t="str">
            <v>.</v>
          </cell>
          <cell r="C4071">
            <v>0</v>
          </cell>
          <cell r="D4071">
            <v>0</v>
          </cell>
        </row>
        <row r="4072">
          <cell r="A4072" t="str">
            <v>TYPVTE05</v>
          </cell>
          <cell r="B4072" t="str">
            <v>Cessions inter-agence.</v>
          </cell>
          <cell r="C4072">
            <v>0</v>
          </cell>
          <cell r="D4072">
            <v>0</v>
          </cell>
        </row>
        <row r="4073">
          <cell r="A4073" t="str">
            <v>TYPVTE06</v>
          </cell>
          <cell r="B4073" t="str">
            <v>Ventes "à soi-même".</v>
          </cell>
          <cell r="C4073">
            <v>0</v>
          </cell>
          <cell r="D4073">
            <v>0</v>
          </cell>
        </row>
        <row r="4074">
          <cell r="A4074" t="str">
            <v>TYPVTE07</v>
          </cell>
          <cell r="B4074" t="str">
            <v>.</v>
          </cell>
          <cell r="C4074">
            <v>0</v>
          </cell>
          <cell r="D4074">
            <v>0</v>
          </cell>
        </row>
        <row r="4075">
          <cell r="A4075" t="str">
            <v>TYPVTE08</v>
          </cell>
          <cell r="B4075" t="str">
            <v>.</v>
          </cell>
          <cell r="C4075">
            <v>0</v>
          </cell>
          <cell r="D4075">
            <v>0</v>
          </cell>
        </row>
        <row r="4076">
          <cell r="A4076" t="str">
            <v>TYPVTE09</v>
          </cell>
          <cell r="B4076" t="str">
            <v>.</v>
          </cell>
          <cell r="C4076">
            <v>0</v>
          </cell>
          <cell r="D4076">
            <v>0</v>
          </cell>
        </row>
        <row r="4077">
          <cell r="A4077" t="str">
            <v>TYPVTE10</v>
          </cell>
          <cell r="B4077" t="str">
            <v>.</v>
          </cell>
          <cell r="C4077">
            <v>0</v>
          </cell>
          <cell r="D4077">
            <v>0</v>
          </cell>
        </row>
        <row r="4078">
          <cell r="A4078" t="str">
            <v>USER</v>
          </cell>
          <cell r="B4078" t="str">
            <v xml:space="preserve">  NTNTMANO</v>
          </cell>
          <cell r="C4078" t="str">
            <v>USR</v>
          </cell>
          <cell r="D4078" t="str">
            <v>ABESSOLO</v>
          </cell>
        </row>
        <row r="4079">
          <cell r="A4079" t="str">
            <v>USER</v>
          </cell>
          <cell r="B4079" t="str">
            <v xml:space="preserve">  NTNTINNO</v>
          </cell>
          <cell r="C4079" t="str">
            <v>USR</v>
          </cell>
          <cell r="D4079" t="str">
            <v>ABOUIBORO</v>
          </cell>
        </row>
        <row r="4080">
          <cell r="A4080" t="str">
            <v>USER</v>
          </cell>
          <cell r="B4080" t="str">
            <v xml:space="preserve">  AFAPMAON</v>
          </cell>
          <cell r="C4080" t="str">
            <v>USR</v>
          </cell>
          <cell r="D4080" t="str">
            <v>ACFCV</v>
          </cell>
        </row>
        <row r="4081">
          <cell r="A4081" t="str">
            <v>USER</v>
          </cell>
          <cell r="B4081" t="str">
            <v xml:space="preserve">  APAPMAON</v>
          </cell>
          <cell r="C4081" t="str">
            <v>USR</v>
          </cell>
          <cell r="D4081" t="str">
            <v>ACPOG</v>
          </cell>
        </row>
        <row r="4082">
          <cell r="A4082" t="str">
            <v>USER</v>
          </cell>
          <cell r="B4082" t="str">
            <v xml:space="preserve">  NTNTMANN</v>
          </cell>
          <cell r="C4082" t="str">
            <v>USR</v>
          </cell>
          <cell r="D4082" t="str">
            <v>ADAM</v>
          </cell>
        </row>
        <row r="4083">
          <cell r="A4083" t="str">
            <v>USER</v>
          </cell>
          <cell r="B4083" t="str">
            <v xml:space="preserve">  SOVNCONN</v>
          </cell>
          <cell r="C4083" t="str">
            <v>USR</v>
          </cell>
          <cell r="D4083" t="str">
            <v>AGONDJO</v>
          </cell>
        </row>
        <row r="4084">
          <cell r="A4084" t="str">
            <v>USER</v>
          </cell>
          <cell r="B4084" t="str">
            <v xml:space="preserve">  NTNTMAON</v>
          </cell>
          <cell r="C4084" t="str">
            <v>USR</v>
          </cell>
          <cell r="D4084" t="str">
            <v>ALEX</v>
          </cell>
        </row>
        <row r="4085">
          <cell r="A4085" t="str">
            <v>USER</v>
          </cell>
          <cell r="B4085" t="str">
            <v xml:space="preserve">  NTNTMANO</v>
          </cell>
          <cell r="C4085" t="str">
            <v>USR</v>
          </cell>
          <cell r="D4085" t="str">
            <v>ALEXENDRIN</v>
          </cell>
        </row>
        <row r="4086">
          <cell r="A4086" t="str">
            <v>USER</v>
          </cell>
          <cell r="B4086" t="str">
            <v xml:space="preserve">  NTNTMANO</v>
          </cell>
          <cell r="C4086" t="str">
            <v>USR</v>
          </cell>
          <cell r="D4086" t="str">
            <v>ALLOGO</v>
          </cell>
        </row>
        <row r="4087">
          <cell r="A4087" t="str">
            <v>USER</v>
          </cell>
          <cell r="B4087" t="str">
            <v xml:space="preserve">  CMPRMANO</v>
          </cell>
          <cell r="C4087" t="str">
            <v>USR</v>
          </cell>
          <cell r="D4087" t="str">
            <v>AMBERT</v>
          </cell>
        </row>
        <row r="4088">
          <cell r="A4088" t="str">
            <v>USER</v>
          </cell>
          <cell r="B4088" t="str">
            <v xml:space="preserve">  ALAPMANN</v>
          </cell>
          <cell r="C4088" t="str">
            <v>USR</v>
          </cell>
          <cell r="D4088" t="str">
            <v>ANGO</v>
          </cell>
        </row>
        <row r="4089">
          <cell r="A4089" t="str">
            <v>USER</v>
          </cell>
          <cell r="B4089" t="str">
            <v xml:space="preserve">  NTNTMANO</v>
          </cell>
          <cell r="C4089" t="str">
            <v>USR</v>
          </cell>
          <cell r="D4089" t="str">
            <v>ANGOUANDA</v>
          </cell>
        </row>
        <row r="4090">
          <cell r="A4090" t="str">
            <v>USER</v>
          </cell>
          <cell r="B4090" t="str">
            <v xml:space="preserve">  NTNTMANO</v>
          </cell>
          <cell r="C4090" t="str">
            <v>USR</v>
          </cell>
          <cell r="D4090" t="str">
            <v>ARONDO</v>
          </cell>
        </row>
        <row r="4091">
          <cell r="A4091" t="str">
            <v>USER</v>
          </cell>
          <cell r="B4091" t="str">
            <v xml:space="preserve">  ALAPATNN</v>
          </cell>
          <cell r="C4091" t="str">
            <v>USR</v>
          </cell>
          <cell r="D4091" t="str">
            <v>ATCHARL</v>
          </cell>
        </row>
        <row r="4092">
          <cell r="A4092" t="str">
            <v>USER</v>
          </cell>
          <cell r="B4092" t="str">
            <v xml:space="preserve">  ALAPATNN</v>
          </cell>
          <cell r="C4092" t="str">
            <v>USR</v>
          </cell>
          <cell r="D4092" t="str">
            <v>ATJUST</v>
          </cell>
        </row>
        <row r="4093">
          <cell r="A4093" t="str">
            <v>USER</v>
          </cell>
          <cell r="B4093" t="str">
            <v xml:space="preserve">  SOPRATNN</v>
          </cell>
          <cell r="C4093" t="str">
            <v>USR</v>
          </cell>
          <cell r="D4093" t="str">
            <v>ATPMOUTS</v>
          </cell>
        </row>
        <row r="4094">
          <cell r="A4094" t="str">
            <v>USER</v>
          </cell>
          <cell r="B4094" t="str">
            <v xml:space="preserve">  ALAPMANO</v>
          </cell>
          <cell r="C4094" t="str">
            <v>USR</v>
          </cell>
          <cell r="D4094" t="str">
            <v>AUDIT</v>
          </cell>
        </row>
        <row r="4095">
          <cell r="A4095" t="str">
            <v>USER</v>
          </cell>
          <cell r="B4095" t="str">
            <v xml:space="preserve">  NTNTMANO</v>
          </cell>
          <cell r="C4095" t="str">
            <v>USR</v>
          </cell>
          <cell r="D4095" t="str">
            <v>AUDITEUR</v>
          </cell>
        </row>
        <row r="4096">
          <cell r="A4096" t="str">
            <v>USER</v>
          </cell>
          <cell r="B4096" t="str">
            <v xml:space="preserve">  NTNTINNO</v>
          </cell>
          <cell r="C4096" t="str">
            <v>USR</v>
          </cell>
          <cell r="D4096" t="str">
            <v>AUNOUVIET</v>
          </cell>
        </row>
        <row r="4097">
          <cell r="A4097" t="str">
            <v>USER</v>
          </cell>
          <cell r="B4097" t="str">
            <v xml:space="preserve">  CMPRATNN</v>
          </cell>
          <cell r="C4097" t="str">
            <v>USR</v>
          </cell>
          <cell r="D4097" t="str">
            <v>AWORET</v>
          </cell>
        </row>
        <row r="4098">
          <cell r="A4098" t="str">
            <v>USER</v>
          </cell>
          <cell r="B4098" t="str">
            <v xml:space="preserve">  CMVNCONO</v>
          </cell>
          <cell r="C4098" t="str">
            <v>USR</v>
          </cell>
          <cell r="D4098" t="str">
            <v>AZIAWOR</v>
          </cell>
        </row>
        <row r="4099">
          <cell r="A4099" t="str">
            <v>USER</v>
          </cell>
          <cell r="B4099" t="str">
            <v xml:space="preserve">  SOVNCONN</v>
          </cell>
          <cell r="C4099" t="str">
            <v>USR</v>
          </cell>
          <cell r="D4099" t="str">
            <v>BASILE</v>
          </cell>
        </row>
        <row r="4100">
          <cell r="A4100" t="str">
            <v>USER</v>
          </cell>
          <cell r="B4100" t="str">
            <v xml:space="preserve">  SOVNCONN</v>
          </cell>
          <cell r="C4100" t="str">
            <v>USR</v>
          </cell>
          <cell r="D4100" t="str">
            <v>BAYA</v>
          </cell>
        </row>
        <row r="4101">
          <cell r="A4101" t="str">
            <v>USER</v>
          </cell>
          <cell r="B4101" t="str">
            <v xml:space="preserve">  CMPRMANO</v>
          </cell>
          <cell r="C4101" t="str">
            <v>USR</v>
          </cell>
          <cell r="D4101" t="str">
            <v>BAYONNE</v>
          </cell>
        </row>
        <row r="4102">
          <cell r="A4102" t="str">
            <v>USER</v>
          </cell>
          <cell r="B4102" t="str">
            <v xml:space="preserve">  TLTPMANN</v>
          </cell>
          <cell r="C4102" t="str">
            <v>USR</v>
          </cell>
          <cell r="D4102" t="str">
            <v>BAYONNE2</v>
          </cell>
        </row>
        <row r="4103">
          <cell r="A4103" t="str">
            <v>USER</v>
          </cell>
          <cell r="B4103" t="str">
            <v xml:space="preserve">  NTNTMANO</v>
          </cell>
          <cell r="C4103" t="str">
            <v>USR</v>
          </cell>
          <cell r="D4103" t="str">
            <v>BEAUDOIN</v>
          </cell>
        </row>
        <row r="4104">
          <cell r="A4104" t="str">
            <v>USER</v>
          </cell>
          <cell r="B4104" t="str">
            <v xml:space="preserve">  TEPRMANN</v>
          </cell>
          <cell r="C4104" t="str">
            <v>USR</v>
          </cell>
          <cell r="D4104" t="str">
            <v>BEKALE</v>
          </cell>
        </row>
        <row r="4105">
          <cell r="A4105" t="str">
            <v>USER</v>
          </cell>
          <cell r="B4105" t="str">
            <v xml:space="preserve">  FCPRMANO</v>
          </cell>
          <cell r="C4105" t="str">
            <v>USR</v>
          </cell>
          <cell r="D4105" t="str">
            <v>BEKALEFCV</v>
          </cell>
        </row>
        <row r="4106">
          <cell r="A4106" t="str">
            <v>USER</v>
          </cell>
          <cell r="B4106" t="str">
            <v xml:space="preserve">  TEPRMANN</v>
          </cell>
          <cell r="C4106" t="str">
            <v>USR</v>
          </cell>
          <cell r="D4106" t="str">
            <v>BEKALEP</v>
          </cell>
        </row>
        <row r="4107">
          <cell r="A4107" t="str">
            <v>USER</v>
          </cell>
          <cell r="B4107" t="str">
            <v xml:space="preserve">  PGPRMANN</v>
          </cell>
          <cell r="C4107" t="str">
            <v>USR</v>
          </cell>
          <cell r="D4107" t="str">
            <v>BEKALEPOG</v>
          </cell>
        </row>
        <row r="4108">
          <cell r="A4108" t="str">
            <v>USER</v>
          </cell>
          <cell r="B4108" t="str">
            <v xml:space="preserve">  NTNTMANO</v>
          </cell>
          <cell r="C4108" t="str">
            <v>USR</v>
          </cell>
          <cell r="D4108" t="str">
            <v>BEKALET</v>
          </cell>
        </row>
        <row r="4109">
          <cell r="A4109" t="str">
            <v>USER</v>
          </cell>
          <cell r="B4109" t="str">
            <v xml:space="preserve">  NTNTMANN</v>
          </cell>
          <cell r="C4109" t="str">
            <v>USR</v>
          </cell>
          <cell r="D4109" t="str">
            <v>BELLO</v>
          </cell>
        </row>
        <row r="4110">
          <cell r="A4110" t="str">
            <v>USER</v>
          </cell>
          <cell r="B4110" t="str">
            <v xml:space="preserve">  SLSPMANO</v>
          </cell>
          <cell r="C4110" t="str">
            <v>USR</v>
          </cell>
          <cell r="D4110" t="str">
            <v>BERSILLON</v>
          </cell>
        </row>
        <row r="4111">
          <cell r="A4111" t="str">
            <v>USER</v>
          </cell>
          <cell r="B4111" t="str">
            <v xml:space="preserve">  ELEHMANN</v>
          </cell>
          <cell r="C4111" t="str">
            <v>USR</v>
          </cell>
          <cell r="D4111" t="str">
            <v>BEUCHET</v>
          </cell>
        </row>
        <row r="4112">
          <cell r="A4112" t="str">
            <v>USER</v>
          </cell>
          <cell r="B4112" t="str">
            <v xml:space="preserve">  NTNTMANO</v>
          </cell>
          <cell r="C4112" t="str">
            <v>USR</v>
          </cell>
          <cell r="D4112" t="str">
            <v>BGREGORI</v>
          </cell>
        </row>
        <row r="4113">
          <cell r="A4113" t="str">
            <v>USER</v>
          </cell>
          <cell r="B4113" t="str">
            <v xml:space="preserve">  NTNTMANO</v>
          </cell>
          <cell r="C4113" t="str">
            <v>USR</v>
          </cell>
          <cell r="D4113" t="str">
            <v>BIENAIME</v>
          </cell>
        </row>
        <row r="4114">
          <cell r="A4114" t="str">
            <v>USER</v>
          </cell>
          <cell r="B4114" t="str">
            <v xml:space="preserve">  TEPRMANN</v>
          </cell>
          <cell r="C4114" t="str">
            <v>USR</v>
          </cell>
          <cell r="D4114" t="str">
            <v>BIGOUNDOU</v>
          </cell>
        </row>
        <row r="4115">
          <cell r="A4115" t="str">
            <v>USER</v>
          </cell>
          <cell r="B4115" t="str">
            <v xml:space="preserve">  TEPRMANN</v>
          </cell>
          <cell r="C4115" t="str">
            <v>USR</v>
          </cell>
          <cell r="D4115" t="str">
            <v>BIGOUNDOU2</v>
          </cell>
        </row>
        <row r="4116">
          <cell r="A4116" t="str">
            <v>USER</v>
          </cell>
          <cell r="B4116" t="str">
            <v xml:space="preserve">  NTNTMANN</v>
          </cell>
          <cell r="C4116" t="str">
            <v>USR</v>
          </cell>
          <cell r="D4116" t="str">
            <v>BITEGHE</v>
          </cell>
        </row>
        <row r="4117">
          <cell r="A4117" t="str">
            <v>USER</v>
          </cell>
          <cell r="B4117" t="str">
            <v xml:space="preserve">  ELEHMAON</v>
          </cell>
          <cell r="C4117" t="str">
            <v>USR</v>
          </cell>
          <cell r="D4117" t="str">
            <v>BITEGHEJC</v>
          </cell>
        </row>
        <row r="4118">
          <cell r="A4118" t="str">
            <v>USER</v>
          </cell>
          <cell r="B4118" t="str">
            <v xml:space="preserve">  NTNTMAON</v>
          </cell>
          <cell r="C4118" t="str">
            <v>USR</v>
          </cell>
          <cell r="D4118" t="str">
            <v>BIYOGHO</v>
          </cell>
        </row>
        <row r="4119">
          <cell r="A4119" t="str">
            <v>USER</v>
          </cell>
          <cell r="B4119" t="str">
            <v xml:space="preserve">  NTNTASNO</v>
          </cell>
          <cell r="C4119" t="str">
            <v>USR</v>
          </cell>
          <cell r="D4119" t="str">
            <v>BOCKSTAELE</v>
          </cell>
        </row>
        <row r="4120">
          <cell r="A4120" t="str">
            <v>USER</v>
          </cell>
          <cell r="B4120">
            <v>0</v>
          </cell>
          <cell r="C4120" t="str">
            <v>USR</v>
          </cell>
          <cell r="D4120" t="str">
            <v>BOISGARD</v>
          </cell>
        </row>
        <row r="4121">
          <cell r="A4121" t="str">
            <v>USER</v>
          </cell>
          <cell r="B4121" t="str">
            <v xml:space="preserve">  NTNTMANO</v>
          </cell>
          <cell r="C4121" t="str">
            <v>USR</v>
          </cell>
          <cell r="D4121" t="str">
            <v>BOUAKA</v>
          </cell>
        </row>
        <row r="4122">
          <cell r="A4122" t="str">
            <v>USER</v>
          </cell>
          <cell r="B4122" t="str">
            <v xml:space="preserve">  NTNTMANO</v>
          </cell>
          <cell r="C4122" t="str">
            <v>USR</v>
          </cell>
          <cell r="D4122" t="str">
            <v>BOUCLEY</v>
          </cell>
        </row>
        <row r="4123">
          <cell r="A4123" t="str">
            <v>USER</v>
          </cell>
          <cell r="B4123" t="str">
            <v xml:space="preserve">  CMPRMANO</v>
          </cell>
          <cell r="C4123" t="str">
            <v>USR</v>
          </cell>
          <cell r="D4123" t="str">
            <v>BOURG</v>
          </cell>
        </row>
        <row r="4124">
          <cell r="A4124" t="str">
            <v>USER</v>
          </cell>
          <cell r="B4124" t="str">
            <v xml:space="preserve">  TEPRATNN</v>
          </cell>
          <cell r="C4124" t="str">
            <v>USR</v>
          </cell>
          <cell r="D4124" t="str">
            <v>BOUSSIENG</v>
          </cell>
        </row>
        <row r="4125">
          <cell r="A4125" t="str">
            <v>USER</v>
          </cell>
          <cell r="B4125" t="str">
            <v xml:space="preserve">  NTNTPWNN</v>
          </cell>
          <cell r="C4125" t="str">
            <v>USR</v>
          </cell>
          <cell r="D4125" t="str">
            <v>BOUSSOUGOU</v>
          </cell>
        </row>
        <row r="4126">
          <cell r="A4126" t="str">
            <v>USER</v>
          </cell>
          <cell r="B4126" t="str">
            <v xml:space="preserve">  TEMICONO</v>
          </cell>
          <cell r="C4126" t="str">
            <v>USR</v>
          </cell>
          <cell r="D4126" t="str">
            <v>BOUTRY</v>
          </cell>
        </row>
        <row r="4127">
          <cell r="A4127" t="str">
            <v>USER</v>
          </cell>
          <cell r="B4127" t="str">
            <v xml:space="preserve">  SOPRMANO</v>
          </cell>
          <cell r="C4127" t="str">
            <v>USR</v>
          </cell>
          <cell r="D4127" t="str">
            <v>BOUYAD</v>
          </cell>
        </row>
        <row r="4128">
          <cell r="A4128" t="str">
            <v>USER</v>
          </cell>
          <cell r="B4128" t="str">
            <v xml:space="preserve">  SLSPATNN</v>
          </cell>
          <cell r="C4128" t="str">
            <v>USR</v>
          </cell>
          <cell r="D4128" t="str">
            <v>BREMOND</v>
          </cell>
        </row>
        <row r="4129">
          <cell r="A4129" t="str">
            <v>USER</v>
          </cell>
          <cell r="B4129" t="str">
            <v xml:space="preserve">  ELEHMANN</v>
          </cell>
          <cell r="C4129" t="str">
            <v>USR</v>
          </cell>
          <cell r="D4129" t="str">
            <v>BRODEFELD</v>
          </cell>
        </row>
        <row r="4130">
          <cell r="A4130" t="str">
            <v>USER</v>
          </cell>
          <cell r="B4130" t="str">
            <v xml:space="preserve">  TEPRATN</v>
          </cell>
          <cell r="C4130" t="str">
            <v>USR</v>
          </cell>
          <cell r="D4130" t="str">
            <v>BRUN</v>
          </cell>
        </row>
        <row r="4131">
          <cell r="A4131" t="str">
            <v>USER</v>
          </cell>
          <cell r="B4131" t="str">
            <v xml:space="preserve">  NTNTMANO</v>
          </cell>
          <cell r="C4131" t="str">
            <v>USR</v>
          </cell>
          <cell r="D4131" t="str">
            <v>BYA</v>
          </cell>
        </row>
        <row r="4132">
          <cell r="A4132" t="str">
            <v>USER</v>
          </cell>
          <cell r="B4132" t="str">
            <v xml:space="preserve">  CMVNCONN</v>
          </cell>
          <cell r="C4132" t="str">
            <v>USR</v>
          </cell>
          <cell r="D4132" t="str">
            <v>CABINDA</v>
          </cell>
        </row>
        <row r="4133">
          <cell r="A4133" t="str">
            <v>USER</v>
          </cell>
          <cell r="B4133" t="str">
            <v xml:space="preserve">  SLSPMANO</v>
          </cell>
          <cell r="C4133" t="str">
            <v>USR</v>
          </cell>
          <cell r="D4133" t="str">
            <v>CAFFARO</v>
          </cell>
        </row>
        <row r="4134">
          <cell r="A4134" t="str">
            <v>USER</v>
          </cell>
          <cell r="B4134" t="str">
            <v xml:space="preserve">  NTNTMANO</v>
          </cell>
          <cell r="C4134" t="str">
            <v>USR</v>
          </cell>
          <cell r="D4134" t="str">
            <v>CAILLEAU</v>
          </cell>
        </row>
        <row r="4135">
          <cell r="A4135" t="str">
            <v>USER</v>
          </cell>
          <cell r="B4135" t="str">
            <v xml:space="preserve">  NTNTMANO</v>
          </cell>
          <cell r="C4135" t="str">
            <v>USR</v>
          </cell>
          <cell r="D4135" t="str">
            <v>CALIXTE</v>
          </cell>
        </row>
        <row r="4136">
          <cell r="A4136" t="str">
            <v>USER</v>
          </cell>
          <cell r="B4136" t="str">
            <v xml:space="preserve">  ELEHATON</v>
          </cell>
          <cell r="C4136" t="str">
            <v>USR</v>
          </cell>
          <cell r="D4136" t="str">
            <v>CAROLINE</v>
          </cell>
        </row>
        <row r="4137">
          <cell r="A4137" t="str">
            <v>USER</v>
          </cell>
          <cell r="B4137" t="str">
            <v xml:space="preserve">  ELEHMAON</v>
          </cell>
          <cell r="C4137" t="str">
            <v>USR</v>
          </cell>
          <cell r="D4137" t="str">
            <v>CAROLINEB</v>
          </cell>
        </row>
        <row r="4138">
          <cell r="A4138" t="str">
            <v>USER</v>
          </cell>
          <cell r="B4138" t="str">
            <v xml:space="preserve">  ELEHMAON</v>
          </cell>
          <cell r="C4138" t="str">
            <v>USR</v>
          </cell>
          <cell r="D4138" t="str">
            <v>CAROLINEMP</v>
          </cell>
        </row>
        <row r="4139">
          <cell r="A4139" t="str">
            <v>USER</v>
          </cell>
          <cell r="B4139" t="str">
            <v xml:space="preserve">  TLTPMANN</v>
          </cell>
          <cell r="C4139" t="str">
            <v>USR</v>
          </cell>
          <cell r="D4139" t="str">
            <v>CHEVALIER</v>
          </cell>
        </row>
        <row r="4140">
          <cell r="A4140" t="str">
            <v>USER</v>
          </cell>
          <cell r="B4140" t="str">
            <v xml:space="preserve">  TLTRMANN</v>
          </cell>
          <cell r="C4140" t="str">
            <v>USR</v>
          </cell>
          <cell r="D4140" t="str">
            <v>CHEVALIERP</v>
          </cell>
        </row>
        <row r="4141">
          <cell r="A4141" t="str">
            <v>USER</v>
          </cell>
          <cell r="B4141" t="str">
            <v xml:space="preserve">  TLTICONN</v>
          </cell>
          <cell r="C4141" t="str">
            <v>USR</v>
          </cell>
          <cell r="D4141" t="str">
            <v>CHEVALIERV</v>
          </cell>
        </row>
        <row r="4142">
          <cell r="A4142" t="str">
            <v>USER</v>
          </cell>
          <cell r="B4142" t="str">
            <v xml:space="preserve">  ALAPMANO</v>
          </cell>
          <cell r="C4142" t="str">
            <v>USR</v>
          </cell>
          <cell r="D4142" t="str">
            <v>CMIYIMOU</v>
          </cell>
        </row>
        <row r="4143">
          <cell r="A4143" t="str">
            <v>USER</v>
          </cell>
          <cell r="B4143" t="str">
            <v xml:space="preserve">  NTNTMANO</v>
          </cell>
          <cell r="C4143" t="str">
            <v>USR</v>
          </cell>
          <cell r="D4143" t="str">
            <v>COBAME</v>
          </cell>
        </row>
        <row r="4144">
          <cell r="A4144" t="str">
            <v>USER</v>
          </cell>
          <cell r="B4144" t="str">
            <v xml:space="preserve">  NTNTMANO</v>
          </cell>
          <cell r="C4144" t="str">
            <v>USR</v>
          </cell>
          <cell r="D4144" t="str">
            <v>COMMERCIAL</v>
          </cell>
        </row>
        <row r="4145">
          <cell r="A4145" t="str">
            <v>USER</v>
          </cell>
          <cell r="B4145" t="str">
            <v xml:space="preserve">  NTNTMANO</v>
          </cell>
          <cell r="C4145" t="str">
            <v>USR</v>
          </cell>
          <cell r="D4145" t="str">
            <v>COMMERCIO</v>
          </cell>
        </row>
        <row r="4146">
          <cell r="A4146" t="str">
            <v>USER</v>
          </cell>
          <cell r="B4146" t="str">
            <v xml:space="preserve">  NTNTASNN</v>
          </cell>
          <cell r="C4146" t="str">
            <v>USR</v>
          </cell>
          <cell r="D4146" t="str">
            <v>CONSTANS</v>
          </cell>
        </row>
        <row r="4147">
          <cell r="A4147" t="str">
            <v>USER</v>
          </cell>
          <cell r="B4147" t="str">
            <v xml:space="preserve">  NTNTMANO</v>
          </cell>
          <cell r="C4147" t="str">
            <v>USR</v>
          </cell>
          <cell r="D4147" t="str">
            <v>CORSO</v>
          </cell>
        </row>
        <row r="4148">
          <cell r="A4148" t="str">
            <v>USER</v>
          </cell>
          <cell r="B4148" t="str">
            <v xml:space="preserve">  NTNTMANO</v>
          </cell>
          <cell r="C4148" t="str">
            <v>USR</v>
          </cell>
          <cell r="D4148" t="str">
            <v>CTFORM</v>
          </cell>
        </row>
        <row r="4149">
          <cell r="A4149" t="str">
            <v>USER</v>
          </cell>
          <cell r="B4149" t="str">
            <v xml:space="preserve">  NTNTMANO</v>
          </cell>
          <cell r="C4149" t="str">
            <v>USR</v>
          </cell>
          <cell r="D4149" t="str">
            <v>CYKEITA</v>
          </cell>
        </row>
        <row r="4150">
          <cell r="A4150" t="str">
            <v>USER</v>
          </cell>
          <cell r="B4150" t="str">
            <v xml:space="preserve">  CMPRMANO</v>
          </cell>
          <cell r="C4150" t="str">
            <v>USR</v>
          </cell>
          <cell r="D4150" t="str">
            <v>DAF</v>
          </cell>
        </row>
        <row r="4151">
          <cell r="A4151" t="str">
            <v>USER</v>
          </cell>
          <cell r="B4151" t="str">
            <v xml:space="preserve">  SOPRMANO</v>
          </cell>
          <cell r="C4151" t="str">
            <v>USR</v>
          </cell>
          <cell r="D4151" t="str">
            <v>DEBANTEL</v>
          </cell>
        </row>
        <row r="4152">
          <cell r="A4152" t="str">
            <v>USER</v>
          </cell>
          <cell r="B4152" t="str">
            <v xml:space="preserve">  SOPRMANO</v>
          </cell>
          <cell r="C4152" t="str">
            <v>USR</v>
          </cell>
          <cell r="D4152" t="str">
            <v>DEFI99</v>
          </cell>
        </row>
        <row r="4153">
          <cell r="A4153" t="str">
            <v>USER</v>
          </cell>
          <cell r="B4153">
            <v>0</v>
          </cell>
          <cell r="C4153" t="str">
            <v>USR</v>
          </cell>
          <cell r="D4153" t="str">
            <v>DEMOATL</v>
          </cell>
        </row>
        <row r="4154">
          <cell r="A4154" t="str">
            <v>USER</v>
          </cell>
          <cell r="B4154">
            <v>0</v>
          </cell>
          <cell r="C4154" t="str">
            <v>USR</v>
          </cell>
          <cell r="D4154" t="str">
            <v>DEMOBIG</v>
          </cell>
        </row>
        <row r="4155">
          <cell r="A4155" t="str">
            <v>USER</v>
          </cell>
          <cell r="B4155" t="str">
            <v xml:space="preserve">  XLXPMAON</v>
          </cell>
          <cell r="C4155" t="str">
            <v>USR</v>
          </cell>
          <cell r="D4155" t="str">
            <v>DEMOMAG</v>
          </cell>
        </row>
        <row r="4156">
          <cell r="A4156" t="str">
            <v>USER</v>
          </cell>
          <cell r="B4156" t="str">
            <v xml:space="preserve">  TLTPATNN</v>
          </cell>
          <cell r="C4156" t="str">
            <v>USR</v>
          </cell>
          <cell r="D4156" t="str">
            <v>DIGOUNGOU</v>
          </cell>
        </row>
        <row r="4157">
          <cell r="A4157" t="str">
            <v>USER</v>
          </cell>
          <cell r="B4157" t="str">
            <v xml:space="preserve">  CMPRMANO</v>
          </cell>
          <cell r="C4157" t="str">
            <v>USR</v>
          </cell>
          <cell r="D4157" t="str">
            <v>DIOP</v>
          </cell>
        </row>
        <row r="4158">
          <cell r="A4158" t="str">
            <v>USER</v>
          </cell>
          <cell r="B4158" t="str">
            <v xml:space="preserve">  TEPRMAON</v>
          </cell>
          <cell r="C4158" t="str">
            <v>USR</v>
          </cell>
          <cell r="D4158" t="str">
            <v>DOUKAGA</v>
          </cell>
        </row>
        <row r="4159">
          <cell r="A4159" t="str">
            <v>USER</v>
          </cell>
          <cell r="B4159" t="str">
            <v xml:space="preserve">  SOPRMANO</v>
          </cell>
          <cell r="C4159" t="str">
            <v>USR</v>
          </cell>
          <cell r="D4159" t="str">
            <v>DRUART</v>
          </cell>
        </row>
        <row r="4160">
          <cell r="A4160" t="str">
            <v>USER</v>
          </cell>
          <cell r="B4160" t="str">
            <v xml:space="preserve">  NTNTMANO</v>
          </cell>
          <cell r="C4160" t="str">
            <v>USR</v>
          </cell>
          <cell r="D4160" t="str">
            <v>DUMAS</v>
          </cell>
        </row>
        <row r="4161">
          <cell r="A4161" t="str">
            <v>USER</v>
          </cell>
          <cell r="B4161" t="str">
            <v xml:space="preserve">  XLXPMANN</v>
          </cell>
          <cell r="C4161" t="str">
            <v>USR</v>
          </cell>
          <cell r="D4161" t="str">
            <v>DUMOULIN</v>
          </cell>
        </row>
        <row r="4162">
          <cell r="A4162" t="str">
            <v>USER</v>
          </cell>
          <cell r="B4162" t="str">
            <v xml:space="preserve">  NTNTDTNN</v>
          </cell>
          <cell r="C4162" t="str">
            <v>USR</v>
          </cell>
          <cell r="D4162" t="str">
            <v>EDOU</v>
          </cell>
        </row>
        <row r="4163">
          <cell r="A4163" t="str">
            <v>USER</v>
          </cell>
          <cell r="B4163" t="str">
            <v xml:space="preserve">  NTNTMANO</v>
          </cell>
          <cell r="C4163" t="str">
            <v>USR</v>
          </cell>
          <cell r="D4163" t="str">
            <v>EFOGO</v>
          </cell>
        </row>
        <row r="4164">
          <cell r="A4164" t="str">
            <v>USER</v>
          </cell>
          <cell r="B4164" t="str">
            <v xml:space="preserve">  EPEHMAON</v>
          </cell>
          <cell r="C4164" t="str">
            <v>USR</v>
          </cell>
          <cell r="D4164" t="str">
            <v>EHFCV</v>
          </cell>
        </row>
        <row r="4165">
          <cell r="A4165" t="str">
            <v>USER</v>
          </cell>
          <cell r="B4165" t="str">
            <v xml:space="preserve">  ELEHMANN</v>
          </cell>
          <cell r="C4165" t="str">
            <v>USR</v>
          </cell>
          <cell r="D4165" t="str">
            <v>EHNICOLAS</v>
          </cell>
        </row>
        <row r="4166">
          <cell r="A4166" t="str">
            <v>USER</v>
          </cell>
          <cell r="B4166" t="str">
            <v xml:space="preserve">  PGNTMAON</v>
          </cell>
          <cell r="C4166" t="str">
            <v>USR</v>
          </cell>
          <cell r="D4166" t="str">
            <v>EHPOG</v>
          </cell>
        </row>
        <row r="4167">
          <cell r="A4167" t="str">
            <v>USER</v>
          </cell>
          <cell r="B4167" t="str">
            <v xml:space="preserve">  CMPRMANO</v>
          </cell>
          <cell r="C4167" t="str">
            <v>USR</v>
          </cell>
          <cell r="D4167" t="str">
            <v>EKOME</v>
          </cell>
        </row>
        <row r="4168">
          <cell r="A4168" t="str">
            <v>USER</v>
          </cell>
          <cell r="B4168" t="str">
            <v xml:space="preserve">  NTNTDTNN</v>
          </cell>
          <cell r="C4168" t="str">
            <v>USR</v>
          </cell>
          <cell r="D4168" t="str">
            <v>ELLA</v>
          </cell>
        </row>
        <row r="4169">
          <cell r="A4169" t="str">
            <v>USER</v>
          </cell>
          <cell r="B4169" t="str">
            <v xml:space="preserve">  SOVNCOON</v>
          </cell>
          <cell r="C4169" t="str">
            <v>USR</v>
          </cell>
          <cell r="D4169" t="str">
            <v>EMMA</v>
          </cell>
        </row>
        <row r="4170">
          <cell r="A4170" t="str">
            <v>USER</v>
          </cell>
          <cell r="B4170" t="str">
            <v xml:space="preserve">  SLSPMAON</v>
          </cell>
          <cell r="C4170" t="str">
            <v>USR</v>
          </cell>
          <cell r="D4170" t="str">
            <v>EMMANUEL</v>
          </cell>
        </row>
        <row r="4171">
          <cell r="A4171" t="str">
            <v>USER</v>
          </cell>
          <cell r="B4171" t="str">
            <v xml:space="preserve">  SFSPMANO</v>
          </cell>
          <cell r="C4171" t="str">
            <v>USR</v>
          </cell>
          <cell r="D4171" t="str">
            <v>EMMANUELFC</v>
          </cell>
        </row>
        <row r="4172">
          <cell r="A4172" t="str">
            <v>USER</v>
          </cell>
          <cell r="B4172" t="str">
            <v xml:space="preserve">  SPSPMANO</v>
          </cell>
          <cell r="C4172" t="str">
            <v>USR</v>
          </cell>
          <cell r="D4172" t="str">
            <v>EMMANUELPO</v>
          </cell>
        </row>
        <row r="4173">
          <cell r="A4173" t="str">
            <v>USER</v>
          </cell>
          <cell r="B4173" t="str">
            <v xml:space="preserve">  NTNTMANO</v>
          </cell>
          <cell r="C4173" t="str">
            <v>USR</v>
          </cell>
          <cell r="D4173" t="str">
            <v>ESSINGANG</v>
          </cell>
        </row>
        <row r="4174">
          <cell r="A4174" t="str">
            <v>USER</v>
          </cell>
          <cell r="B4174" t="str">
            <v xml:space="preserve">  NTNTASNO</v>
          </cell>
          <cell r="C4174" t="str">
            <v>USR</v>
          </cell>
          <cell r="D4174" t="str">
            <v>ESSONO</v>
          </cell>
        </row>
        <row r="4175">
          <cell r="A4175" t="str">
            <v>USER</v>
          </cell>
          <cell r="B4175" t="str">
            <v xml:space="preserve">  SLSPATNN</v>
          </cell>
          <cell r="C4175" t="str">
            <v>USR</v>
          </cell>
          <cell r="D4175" t="str">
            <v>ETONENA</v>
          </cell>
        </row>
        <row r="4176">
          <cell r="A4176" t="str">
            <v>USER</v>
          </cell>
          <cell r="B4176" t="str">
            <v xml:space="preserve">  NTNTMANO</v>
          </cell>
          <cell r="C4176" t="str">
            <v>USR</v>
          </cell>
          <cell r="D4176" t="str">
            <v>ETOUGUE</v>
          </cell>
        </row>
        <row r="4177">
          <cell r="A4177" t="str">
            <v>USER</v>
          </cell>
          <cell r="B4177" t="str">
            <v xml:space="preserve">  CMVNCONN</v>
          </cell>
          <cell r="C4177" t="str">
            <v>USR</v>
          </cell>
          <cell r="D4177" t="str">
            <v>FAUBERT</v>
          </cell>
        </row>
        <row r="4178">
          <cell r="A4178" t="str">
            <v>USER</v>
          </cell>
          <cell r="B4178" t="str">
            <v xml:space="preserve">  NTNTMANO</v>
          </cell>
          <cell r="C4178" t="str">
            <v>USR</v>
          </cell>
          <cell r="D4178" t="str">
            <v>FAUCON</v>
          </cell>
        </row>
        <row r="4179">
          <cell r="A4179" t="str">
            <v>USER</v>
          </cell>
          <cell r="B4179" t="str">
            <v xml:space="preserve">  NTNTMANO</v>
          </cell>
          <cell r="C4179" t="str">
            <v>USR</v>
          </cell>
          <cell r="D4179" t="str">
            <v>FDIOP</v>
          </cell>
        </row>
        <row r="4180">
          <cell r="A4180" t="str">
            <v>USER</v>
          </cell>
          <cell r="B4180" t="str">
            <v xml:space="preserve">  ALAPATNN</v>
          </cell>
          <cell r="C4180" t="str">
            <v>USR</v>
          </cell>
          <cell r="D4180" t="str">
            <v>FEUILLET</v>
          </cell>
        </row>
        <row r="4181">
          <cell r="A4181" t="str">
            <v>USER</v>
          </cell>
          <cell r="B4181" t="str">
            <v xml:space="preserve">  DAPRMANO</v>
          </cell>
          <cell r="C4181" t="str">
            <v>USR</v>
          </cell>
          <cell r="D4181" t="str">
            <v>FORM01</v>
          </cell>
        </row>
        <row r="4182">
          <cell r="A4182" t="str">
            <v>USER</v>
          </cell>
          <cell r="B4182" t="str">
            <v xml:space="preserve">  DAPRMANO</v>
          </cell>
          <cell r="C4182" t="str">
            <v>USR</v>
          </cell>
          <cell r="D4182" t="str">
            <v>FORM02</v>
          </cell>
        </row>
        <row r="4183">
          <cell r="A4183" t="str">
            <v>USER</v>
          </cell>
          <cell r="B4183" t="str">
            <v xml:space="preserve">  DAPRMANO</v>
          </cell>
          <cell r="C4183" t="str">
            <v>USR</v>
          </cell>
          <cell r="D4183" t="str">
            <v>FORM03</v>
          </cell>
        </row>
        <row r="4184">
          <cell r="A4184" t="str">
            <v>USER</v>
          </cell>
          <cell r="B4184" t="str">
            <v xml:space="preserve">  DAPRMANO</v>
          </cell>
          <cell r="C4184" t="str">
            <v>USR</v>
          </cell>
          <cell r="D4184" t="str">
            <v>FORM04</v>
          </cell>
        </row>
        <row r="4185">
          <cell r="A4185" t="str">
            <v>USER</v>
          </cell>
          <cell r="B4185" t="str">
            <v xml:space="preserve">  DAPRMANO</v>
          </cell>
          <cell r="C4185" t="str">
            <v>USR</v>
          </cell>
          <cell r="D4185" t="str">
            <v>FORM05</v>
          </cell>
        </row>
        <row r="4186">
          <cell r="A4186" t="str">
            <v>USER</v>
          </cell>
          <cell r="B4186" t="str">
            <v xml:space="preserve">  DAPRMANO</v>
          </cell>
          <cell r="C4186" t="str">
            <v>USR</v>
          </cell>
          <cell r="D4186" t="str">
            <v>FORM06</v>
          </cell>
        </row>
        <row r="4187">
          <cell r="A4187" t="str">
            <v>USER</v>
          </cell>
          <cell r="B4187" t="str">
            <v xml:space="preserve">  DAPRMANO</v>
          </cell>
          <cell r="C4187" t="str">
            <v>USR</v>
          </cell>
          <cell r="D4187" t="str">
            <v>FORM07</v>
          </cell>
        </row>
        <row r="4188">
          <cell r="A4188" t="str">
            <v>USER</v>
          </cell>
          <cell r="B4188" t="str">
            <v xml:space="preserve">  DAPRMANO</v>
          </cell>
          <cell r="C4188" t="str">
            <v>USR</v>
          </cell>
          <cell r="D4188" t="str">
            <v>FORM08</v>
          </cell>
        </row>
        <row r="4189">
          <cell r="A4189" t="str">
            <v>USER</v>
          </cell>
          <cell r="B4189" t="str">
            <v xml:space="preserve">  DAPRMANO</v>
          </cell>
          <cell r="C4189" t="str">
            <v>USR</v>
          </cell>
          <cell r="D4189" t="str">
            <v>FORM09</v>
          </cell>
        </row>
        <row r="4190">
          <cell r="A4190" t="str">
            <v>USER</v>
          </cell>
          <cell r="B4190" t="str">
            <v xml:space="preserve">  DAPRMANO</v>
          </cell>
          <cell r="C4190" t="str">
            <v>USR</v>
          </cell>
          <cell r="D4190" t="str">
            <v>FORM3</v>
          </cell>
        </row>
        <row r="4191">
          <cell r="A4191" t="str">
            <v>USER</v>
          </cell>
          <cell r="B4191" t="str">
            <v xml:space="preserve">  NTNTMANO</v>
          </cell>
          <cell r="C4191" t="str">
            <v>USR</v>
          </cell>
          <cell r="D4191" t="str">
            <v>FRANCK</v>
          </cell>
        </row>
        <row r="4192">
          <cell r="A4192" t="str">
            <v>USER</v>
          </cell>
          <cell r="B4192" t="str">
            <v xml:space="preserve">  ALAPMANN</v>
          </cell>
          <cell r="C4192" t="str">
            <v>USR</v>
          </cell>
          <cell r="D4192" t="str">
            <v>GALMICHE</v>
          </cell>
        </row>
        <row r="4193">
          <cell r="A4193" t="str">
            <v>USER</v>
          </cell>
          <cell r="B4193" t="str">
            <v xml:space="preserve">  FCVNCONO</v>
          </cell>
          <cell r="C4193" t="str">
            <v>USR</v>
          </cell>
          <cell r="D4193" t="str">
            <v>GARY</v>
          </cell>
        </row>
        <row r="4194">
          <cell r="A4194" t="str">
            <v>USER</v>
          </cell>
          <cell r="B4194" t="str">
            <v xml:space="preserve">  LLLTMANN</v>
          </cell>
          <cell r="C4194" t="str">
            <v>USR</v>
          </cell>
          <cell r="D4194" t="str">
            <v>GATELET</v>
          </cell>
        </row>
        <row r="4195">
          <cell r="A4195" t="str">
            <v>USER</v>
          </cell>
          <cell r="B4195" t="str">
            <v xml:space="preserve">  TLTPMANN</v>
          </cell>
          <cell r="C4195" t="str">
            <v>USR</v>
          </cell>
          <cell r="D4195" t="str">
            <v>GEINDREAU</v>
          </cell>
        </row>
        <row r="4196">
          <cell r="A4196" t="str">
            <v>USER</v>
          </cell>
          <cell r="B4196" t="str">
            <v xml:space="preserve">  FCVNCONN</v>
          </cell>
          <cell r="C4196" t="str">
            <v>USR</v>
          </cell>
          <cell r="D4196" t="str">
            <v>GIC</v>
          </cell>
        </row>
        <row r="4197">
          <cell r="A4197" t="str">
            <v>USER</v>
          </cell>
          <cell r="B4197" t="str">
            <v xml:space="preserve">  NTNTMANO</v>
          </cell>
          <cell r="C4197" t="str">
            <v>USR</v>
          </cell>
          <cell r="D4197" t="str">
            <v>GLIBOUANGA</v>
          </cell>
        </row>
        <row r="4198">
          <cell r="A4198" t="str">
            <v>USER</v>
          </cell>
          <cell r="B4198" t="str">
            <v xml:space="preserve">  SLSPMANN</v>
          </cell>
          <cell r="C4198" t="str">
            <v>USR</v>
          </cell>
          <cell r="D4198" t="str">
            <v>GOULOU</v>
          </cell>
        </row>
        <row r="4199">
          <cell r="A4199" t="str">
            <v>USER</v>
          </cell>
          <cell r="B4199" t="str">
            <v xml:space="preserve">  NTNTMANN</v>
          </cell>
          <cell r="C4199" t="str">
            <v>USR</v>
          </cell>
          <cell r="D4199" t="str">
            <v>GREGOIRE</v>
          </cell>
        </row>
        <row r="4200">
          <cell r="A4200" t="str">
            <v>USER</v>
          </cell>
          <cell r="B4200" t="str">
            <v xml:space="preserve">  NTNTMANO</v>
          </cell>
          <cell r="C4200" t="str">
            <v>USR</v>
          </cell>
          <cell r="D4200" t="str">
            <v>GREGORI</v>
          </cell>
        </row>
        <row r="4201">
          <cell r="A4201" t="str">
            <v>USER</v>
          </cell>
          <cell r="B4201" t="str">
            <v xml:space="preserve">  NTNTMAON</v>
          </cell>
          <cell r="C4201" t="str">
            <v>USR</v>
          </cell>
          <cell r="D4201" t="str">
            <v>GSM</v>
          </cell>
        </row>
        <row r="4202">
          <cell r="A4202" t="str">
            <v>USER</v>
          </cell>
          <cell r="B4202" t="str">
            <v xml:space="preserve">  NTNTBUNN</v>
          </cell>
          <cell r="C4202" t="str">
            <v>USR</v>
          </cell>
          <cell r="D4202" t="str">
            <v>GUIVIGOU</v>
          </cell>
        </row>
        <row r="4203">
          <cell r="A4203" t="str">
            <v>USER</v>
          </cell>
          <cell r="B4203" t="str">
            <v xml:space="preserve">  SOVNCONO</v>
          </cell>
          <cell r="C4203" t="str">
            <v>USR</v>
          </cell>
          <cell r="D4203" t="str">
            <v>HAFFRAY</v>
          </cell>
        </row>
        <row r="4204">
          <cell r="A4204" t="str">
            <v>USER</v>
          </cell>
          <cell r="B4204" t="str">
            <v xml:space="preserve">  NTNTMANO</v>
          </cell>
          <cell r="C4204" t="str">
            <v>USR</v>
          </cell>
          <cell r="D4204" t="str">
            <v>HERMINE</v>
          </cell>
        </row>
        <row r="4205">
          <cell r="A4205" t="str">
            <v>USER</v>
          </cell>
          <cell r="B4205" t="str">
            <v xml:space="preserve">  NTNTMANO</v>
          </cell>
          <cell r="C4205" t="str">
            <v>USR</v>
          </cell>
          <cell r="D4205" t="str">
            <v>HYACINTH</v>
          </cell>
        </row>
        <row r="4206">
          <cell r="A4206" t="str">
            <v>USER</v>
          </cell>
          <cell r="B4206" t="str">
            <v xml:space="preserve">  NTNTMAON</v>
          </cell>
          <cell r="C4206" t="str">
            <v>USR</v>
          </cell>
          <cell r="D4206" t="str">
            <v>IBINGA</v>
          </cell>
        </row>
        <row r="4207">
          <cell r="A4207" t="str">
            <v>USER</v>
          </cell>
          <cell r="B4207" t="str">
            <v xml:space="preserve">  NTNTMAON</v>
          </cell>
          <cell r="C4207" t="str">
            <v>USR</v>
          </cell>
          <cell r="D4207" t="str">
            <v>IBINGAIL</v>
          </cell>
        </row>
        <row r="4208">
          <cell r="A4208" t="str">
            <v>USER</v>
          </cell>
          <cell r="B4208" t="str">
            <v xml:space="preserve">  CMPRATNO</v>
          </cell>
          <cell r="C4208" t="str">
            <v>USR</v>
          </cell>
          <cell r="D4208" t="str">
            <v>IBM</v>
          </cell>
        </row>
        <row r="4209">
          <cell r="A4209" t="str">
            <v>USER</v>
          </cell>
          <cell r="B4209" t="str">
            <v xml:space="preserve">  NTNTMANO</v>
          </cell>
          <cell r="C4209" t="str">
            <v>USR</v>
          </cell>
          <cell r="D4209" t="str">
            <v>IBOUANGA</v>
          </cell>
        </row>
        <row r="4210">
          <cell r="A4210" t="str">
            <v>USER</v>
          </cell>
          <cell r="B4210" t="str">
            <v xml:space="preserve">  NTNTBUNO</v>
          </cell>
          <cell r="C4210" t="str">
            <v>USR</v>
          </cell>
          <cell r="D4210" t="str">
            <v>IFOUNGA</v>
          </cell>
        </row>
        <row r="4211">
          <cell r="A4211" t="str">
            <v>USER</v>
          </cell>
          <cell r="B4211" t="str">
            <v xml:space="preserve">  NTNTINNO</v>
          </cell>
          <cell r="C4211" t="str">
            <v>USR</v>
          </cell>
          <cell r="D4211" t="str">
            <v>IGUE</v>
          </cell>
        </row>
        <row r="4212">
          <cell r="A4212" t="str">
            <v>USER</v>
          </cell>
          <cell r="B4212" t="str">
            <v xml:space="preserve">  SLSPMANO</v>
          </cell>
          <cell r="C4212" t="str">
            <v>USR</v>
          </cell>
          <cell r="D4212" t="str">
            <v>JMS</v>
          </cell>
        </row>
        <row r="4213">
          <cell r="A4213" t="str">
            <v>USER</v>
          </cell>
          <cell r="B4213" t="str">
            <v xml:space="preserve">  NTNTMANO</v>
          </cell>
          <cell r="C4213" t="str">
            <v>USR</v>
          </cell>
          <cell r="D4213" t="str">
            <v>JOEL</v>
          </cell>
        </row>
        <row r="4214">
          <cell r="A4214" t="str">
            <v>USER</v>
          </cell>
          <cell r="B4214" t="str">
            <v xml:space="preserve">  SLSPMANO</v>
          </cell>
          <cell r="C4214" t="str">
            <v>USR</v>
          </cell>
          <cell r="D4214" t="str">
            <v>JOSEPH</v>
          </cell>
        </row>
        <row r="4215">
          <cell r="A4215" t="str">
            <v>USER</v>
          </cell>
          <cell r="B4215" t="str">
            <v xml:space="preserve">  SLSPMANO</v>
          </cell>
          <cell r="C4215" t="str">
            <v>USR</v>
          </cell>
          <cell r="D4215" t="str">
            <v>JOSEPHAC</v>
          </cell>
        </row>
        <row r="4216">
          <cell r="A4216" t="str">
            <v>USER</v>
          </cell>
          <cell r="B4216" t="str">
            <v xml:space="preserve">  XLXPATNN</v>
          </cell>
          <cell r="C4216" t="str">
            <v>USR</v>
          </cell>
          <cell r="D4216" t="str">
            <v>JPFEUILLET</v>
          </cell>
        </row>
        <row r="4217">
          <cell r="A4217" t="str">
            <v>USER</v>
          </cell>
          <cell r="B4217" t="str">
            <v xml:space="preserve">  NTNTMANO</v>
          </cell>
          <cell r="C4217" t="str">
            <v>USR</v>
          </cell>
          <cell r="D4217" t="str">
            <v>KANE</v>
          </cell>
        </row>
        <row r="4218">
          <cell r="A4218" t="str">
            <v>USER</v>
          </cell>
          <cell r="B4218" t="str">
            <v xml:space="preserve">  NTNTMANO</v>
          </cell>
          <cell r="C4218" t="str">
            <v>USR</v>
          </cell>
          <cell r="D4218" t="str">
            <v>KASSA</v>
          </cell>
        </row>
        <row r="4219">
          <cell r="A4219" t="str">
            <v>USER</v>
          </cell>
          <cell r="B4219" t="str">
            <v xml:space="preserve">  NTNTMANO</v>
          </cell>
          <cell r="C4219" t="str">
            <v>USR</v>
          </cell>
          <cell r="D4219" t="str">
            <v>KEBILA</v>
          </cell>
        </row>
        <row r="4220">
          <cell r="A4220" t="str">
            <v>USER</v>
          </cell>
          <cell r="B4220" t="str">
            <v xml:space="preserve">  NTNTMANO</v>
          </cell>
          <cell r="C4220" t="str">
            <v>USR</v>
          </cell>
          <cell r="D4220" t="str">
            <v>KEMDJE</v>
          </cell>
        </row>
        <row r="4221">
          <cell r="A4221" t="str">
            <v>USER</v>
          </cell>
          <cell r="B4221" t="str">
            <v xml:space="preserve">  NTNTMANO</v>
          </cell>
          <cell r="C4221" t="str">
            <v>USR</v>
          </cell>
          <cell r="D4221" t="str">
            <v>KOUMBA</v>
          </cell>
        </row>
        <row r="4222">
          <cell r="A4222" t="str">
            <v>USER</v>
          </cell>
          <cell r="B4222" t="str">
            <v xml:space="preserve">  NTNTMANO</v>
          </cell>
          <cell r="C4222" t="str">
            <v>USR</v>
          </cell>
          <cell r="D4222" t="str">
            <v>LAFARGUE</v>
          </cell>
        </row>
        <row r="4223">
          <cell r="A4223" t="str">
            <v>USER</v>
          </cell>
          <cell r="B4223" t="str">
            <v xml:space="preserve">  LLLAMANN</v>
          </cell>
          <cell r="C4223" t="str">
            <v>USR</v>
          </cell>
          <cell r="D4223" t="str">
            <v>LAMARC</v>
          </cell>
        </row>
        <row r="4224">
          <cell r="A4224" t="str">
            <v>USER</v>
          </cell>
          <cell r="B4224" t="str">
            <v xml:space="preserve">  SOPRMANO</v>
          </cell>
          <cell r="C4224" t="str">
            <v>USR</v>
          </cell>
          <cell r="D4224" t="str">
            <v>LAMBERT</v>
          </cell>
        </row>
        <row r="4225">
          <cell r="A4225" t="str">
            <v>USER</v>
          </cell>
          <cell r="B4225" t="str">
            <v xml:space="preserve">  LPLAMAON</v>
          </cell>
          <cell r="C4225" t="str">
            <v>USR</v>
          </cell>
          <cell r="D4225" t="str">
            <v>LAPOG</v>
          </cell>
        </row>
        <row r="4226">
          <cell r="A4226" t="str">
            <v>USER</v>
          </cell>
          <cell r="B4226" t="str">
            <v xml:space="preserve">  CMVNCONO</v>
          </cell>
          <cell r="C4226" t="str">
            <v>USR</v>
          </cell>
          <cell r="D4226" t="str">
            <v>LAZARE</v>
          </cell>
        </row>
        <row r="4227">
          <cell r="A4227" t="str">
            <v>USER</v>
          </cell>
          <cell r="B4227" t="str">
            <v xml:space="preserve">  XLXPATNN</v>
          </cell>
          <cell r="C4227" t="str">
            <v>USR</v>
          </cell>
          <cell r="D4227" t="str">
            <v>LAZAREDEFI</v>
          </cell>
        </row>
        <row r="4228">
          <cell r="A4228" t="str">
            <v>USER</v>
          </cell>
          <cell r="B4228" t="str">
            <v xml:space="preserve">  NTNTMANN</v>
          </cell>
          <cell r="C4228" t="str">
            <v>USR</v>
          </cell>
          <cell r="D4228" t="str">
            <v>LEBEON</v>
          </cell>
        </row>
        <row r="4229">
          <cell r="A4229" t="str">
            <v>USER</v>
          </cell>
          <cell r="B4229" t="str">
            <v xml:space="preserve">  TEPRATN</v>
          </cell>
          <cell r="C4229" t="str">
            <v>USR</v>
          </cell>
          <cell r="D4229" t="str">
            <v>LOPEZ</v>
          </cell>
        </row>
        <row r="4230">
          <cell r="A4230" t="str">
            <v>USER</v>
          </cell>
          <cell r="B4230" t="str">
            <v xml:space="preserve">  TEPRMAN</v>
          </cell>
          <cell r="C4230" t="str">
            <v>USR</v>
          </cell>
          <cell r="D4230" t="str">
            <v>LOPEZMP</v>
          </cell>
        </row>
        <row r="4231">
          <cell r="A4231" t="str">
            <v>USER</v>
          </cell>
          <cell r="B4231" t="str">
            <v xml:space="preserve">  ALAPMANO</v>
          </cell>
          <cell r="C4231" t="str">
            <v>USR</v>
          </cell>
          <cell r="D4231" t="str">
            <v>LOPEZMPR</v>
          </cell>
        </row>
        <row r="4232">
          <cell r="A4232" t="str">
            <v>USER</v>
          </cell>
          <cell r="B4232" t="str">
            <v xml:space="preserve">  XLXICONN</v>
          </cell>
          <cell r="C4232" t="str">
            <v>USR</v>
          </cell>
          <cell r="D4232" t="str">
            <v>LOPEZS</v>
          </cell>
        </row>
        <row r="4233">
          <cell r="A4233" t="str">
            <v>USER</v>
          </cell>
          <cell r="B4233" t="str">
            <v xml:space="preserve">  LLLRMANN</v>
          </cell>
          <cell r="C4233" t="str">
            <v>USR</v>
          </cell>
          <cell r="D4233" t="str">
            <v>LRMARC</v>
          </cell>
        </row>
        <row r="4234">
          <cell r="A4234" t="str">
            <v>USER</v>
          </cell>
          <cell r="B4234" t="str">
            <v xml:space="preserve">  LPLRMAON</v>
          </cell>
          <cell r="C4234" t="str">
            <v>USR</v>
          </cell>
          <cell r="D4234" t="str">
            <v>LRPOG</v>
          </cell>
        </row>
        <row r="4235">
          <cell r="A4235" t="str">
            <v>USER</v>
          </cell>
          <cell r="B4235" t="str">
            <v xml:space="preserve">  LPLTMAON</v>
          </cell>
          <cell r="C4235" t="str">
            <v>USR</v>
          </cell>
          <cell r="D4235" t="str">
            <v>LTAFCV</v>
          </cell>
        </row>
        <row r="4236">
          <cell r="A4236" t="str">
            <v>USER</v>
          </cell>
          <cell r="B4236" t="str">
            <v xml:space="preserve">  LPLTMAON</v>
          </cell>
          <cell r="C4236" t="str">
            <v>USR</v>
          </cell>
          <cell r="D4236" t="str">
            <v>LTFCV</v>
          </cell>
        </row>
        <row r="4237">
          <cell r="A4237" t="str">
            <v>USER</v>
          </cell>
          <cell r="B4237" t="str">
            <v xml:space="preserve">  LLLTMANN</v>
          </cell>
          <cell r="C4237" t="str">
            <v>USR</v>
          </cell>
          <cell r="D4237" t="str">
            <v>LTMARC</v>
          </cell>
        </row>
        <row r="4238">
          <cell r="A4238" t="str">
            <v>USER</v>
          </cell>
          <cell r="B4238" t="str">
            <v xml:space="preserve">  LPLTMAON</v>
          </cell>
          <cell r="C4238" t="str">
            <v>USR</v>
          </cell>
          <cell r="D4238" t="str">
            <v>LTPOG</v>
          </cell>
        </row>
        <row r="4239">
          <cell r="A4239" t="str">
            <v>USER</v>
          </cell>
          <cell r="B4239" t="str">
            <v xml:space="preserve">  LPLTMAON</v>
          </cell>
          <cell r="C4239" t="str">
            <v>USR</v>
          </cell>
          <cell r="D4239" t="str">
            <v>LTRFCV</v>
          </cell>
        </row>
        <row r="4240">
          <cell r="A4240" t="str">
            <v>USER</v>
          </cell>
          <cell r="B4240" t="str">
            <v xml:space="preserve">  CMPRMANO</v>
          </cell>
          <cell r="C4240" t="str">
            <v>USR</v>
          </cell>
          <cell r="D4240" t="str">
            <v>LUCET</v>
          </cell>
        </row>
        <row r="4241">
          <cell r="A4241" t="str">
            <v>USER</v>
          </cell>
          <cell r="B4241" t="str">
            <v xml:space="preserve">  NTNTMANO</v>
          </cell>
          <cell r="C4241" t="str">
            <v>USR</v>
          </cell>
          <cell r="D4241" t="str">
            <v>LYDHIE</v>
          </cell>
        </row>
        <row r="4242">
          <cell r="A4242" t="str">
            <v>USER</v>
          </cell>
          <cell r="B4242" t="str">
            <v xml:space="preserve">  NTNTMANO</v>
          </cell>
          <cell r="C4242" t="str">
            <v>USR</v>
          </cell>
          <cell r="D4242" t="str">
            <v>LYDIE</v>
          </cell>
        </row>
        <row r="4243">
          <cell r="A4243" t="str">
            <v>USER</v>
          </cell>
          <cell r="B4243" t="str">
            <v xml:space="preserve">  NTNTINNO</v>
          </cell>
          <cell r="C4243" t="str">
            <v>USR</v>
          </cell>
          <cell r="D4243" t="str">
            <v>MABIT</v>
          </cell>
        </row>
        <row r="4244">
          <cell r="A4244" t="str">
            <v>USER</v>
          </cell>
          <cell r="B4244" t="str">
            <v xml:space="preserve">  NTNTMANO</v>
          </cell>
          <cell r="C4244" t="str">
            <v>USR</v>
          </cell>
          <cell r="D4244" t="str">
            <v>MACKOSSOT</v>
          </cell>
        </row>
        <row r="4245">
          <cell r="A4245" t="str">
            <v>USER</v>
          </cell>
          <cell r="B4245" t="str">
            <v xml:space="preserve">  NTNTMANO</v>
          </cell>
          <cell r="C4245" t="str">
            <v>USR</v>
          </cell>
          <cell r="D4245" t="str">
            <v>MADEORE</v>
          </cell>
        </row>
        <row r="4246">
          <cell r="A4246" t="str">
            <v>USER</v>
          </cell>
          <cell r="B4246" t="str">
            <v xml:space="preserve">  CMVNCONO</v>
          </cell>
          <cell r="C4246" t="str">
            <v>USR</v>
          </cell>
          <cell r="D4246" t="str">
            <v>MADJINOU</v>
          </cell>
        </row>
        <row r="4247">
          <cell r="A4247" t="str">
            <v>USER</v>
          </cell>
          <cell r="B4247" t="str">
            <v xml:space="preserve">  NTNTASNO</v>
          </cell>
          <cell r="C4247" t="str">
            <v>USR</v>
          </cell>
          <cell r="D4247" t="str">
            <v>MAFFRE</v>
          </cell>
        </row>
        <row r="4248">
          <cell r="A4248" t="str">
            <v>USER</v>
          </cell>
          <cell r="B4248" t="str">
            <v xml:space="preserve">  NTNTBUNN</v>
          </cell>
          <cell r="C4248" t="str">
            <v>USR</v>
          </cell>
          <cell r="D4248" t="str">
            <v>MAGANGA</v>
          </cell>
        </row>
        <row r="4249">
          <cell r="A4249" t="str">
            <v>USER</v>
          </cell>
          <cell r="B4249" t="str">
            <v xml:space="preserve">  SOVNCONN</v>
          </cell>
          <cell r="C4249" t="str">
            <v>USR</v>
          </cell>
          <cell r="D4249" t="str">
            <v>MAMBOUNDOU</v>
          </cell>
        </row>
        <row r="4250">
          <cell r="A4250" t="str">
            <v>USER</v>
          </cell>
          <cell r="B4250" t="str">
            <v xml:space="preserve">  SLSVCONN</v>
          </cell>
          <cell r="C4250" t="str">
            <v>USR</v>
          </cell>
          <cell r="D4250" t="str">
            <v>MANANT</v>
          </cell>
        </row>
        <row r="4251">
          <cell r="A4251" t="str">
            <v>USER</v>
          </cell>
          <cell r="B4251" t="str">
            <v xml:space="preserve">  NTNTMANO</v>
          </cell>
          <cell r="C4251" t="str">
            <v>USR</v>
          </cell>
          <cell r="D4251" t="str">
            <v>MANGA</v>
          </cell>
        </row>
        <row r="4252">
          <cell r="A4252" t="str">
            <v>USER</v>
          </cell>
          <cell r="B4252" t="str">
            <v xml:space="preserve">  SOPRMANO</v>
          </cell>
          <cell r="C4252" t="str">
            <v>USR</v>
          </cell>
          <cell r="D4252" t="str">
            <v>MANNERIE</v>
          </cell>
        </row>
        <row r="4253">
          <cell r="A4253" t="str">
            <v>USER</v>
          </cell>
          <cell r="B4253" t="str">
            <v xml:space="preserve">  SLSVCONN</v>
          </cell>
          <cell r="C4253" t="str">
            <v>USR</v>
          </cell>
          <cell r="D4253" t="str">
            <v>MANON</v>
          </cell>
        </row>
        <row r="4254">
          <cell r="A4254" t="str">
            <v>USER</v>
          </cell>
          <cell r="B4254">
            <v>0</v>
          </cell>
          <cell r="C4254" t="str">
            <v>USR</v>
          </cell>
          <cell r="D4254" t="str">
            <v>MARCHELLI</v>
          </cell>
        </row>
        <row r="4255">
          <cell r="A4255" t="str">
            <v>USER</v>
          </cell>
          <cell r="B4255" t="str">
            <v xml:space="preserve">  SOVNCONN</v>
          </cell>
          <cell r="C4255" t="str">
            <v>USR</v>
          </cell>
          <cell r="D4255" t="str">
            <v>MARIAM</v>
          </cell>
        </row>
        <row r="4256">
          <cell r="A4256" t="str">
            <v>USER</v>
          </cell>
          <cell r="B4256" t="str">
            <v xml:space="preserve">  NTNTMANN</v>
          </cell>
          <cell r="C4256" t="str">
            <v>USR</v>
          </cell>
          <cell r="D4256" t="str">
            <v>MAVOUNGOU</v>
          </cell>
        </row>
        <row r="4257">
          <cell r="A4257" t="str">
            <v>USER</v>
          </cell>
          <cell r="B4257" t="str">
            <v xml:space="preserve">  NTNTMANO</v>
          </cell>
          <cell r="C4257" t="str">
            <v>USR</v>
          </cell>
          <cell r="D4257" t="str">
            <v>MBELE</v>
          </cell>
        </row>
        <row r="4258">
          <cell r="A4258" t="str">
            <v>USER</v>
          </cell>
          <cell r="B4258" t="str">
            <v xml:space="preserve">  TEPRMAON</v>
          </cell>
          <cell r="C4258" t="str">
            <v>USR</v>
          </cell>
          <cell r="D4258" t="str">
            <v>MBINA</v>
          </cell>
        </row>
        <row r="4259">
          <cell r="A4259" t="str">
            <v>USER</v>
          </cell>
          <cell r="B4259" t="str">
            <v xml:space="preserve">  NTNTMANO</v>
          </cell>
          <cell r="C4259" t="str">
            <v>USR</v>
          </cell>
          <cell r="D4259" t="str">
            <v>MBONGO</v>
          </cell>
        </row>
        <row r="4260">
          <cell r="A4260" t="str">
            <v>USER</v>
          </cell>
          <cell r="B4260" t="str">
            <v xml:space="preserve">  NTNTMANO</v>
          </cell>
          <cell r="C4260" t="str">
            <v>USR</v>
          </cell>
          <cell r="D4260" t="str">
            <v>MBOUAKA</v>
          </cell>
        </row>
        <row r="4261">
          <cell r="A4261" t="str">
            <v>USER</v>
          </cell>
          <cell r="B4261" t="str">
            <v xml:space="preserve">  NTNTMANO</v>
          </cell>
          <cell r="C4261" t="str">
            <v>USR</v>
          </cell>
          <cell r="D4261" t="str">
            <v>MBOUMA</v>
          </cell>
        </row>
        <row r="4262">
          <cell r="A4262" t="str">
            <v>USER</v>
          </cell>
          <cell r="B4262" t="str">
            <v xml:space="preserve">  NTNTMANO</v>
          </cell>
          <cell r="C4262" t="str">
            <v>USR</v>
          </cell>
          <cell r="D4262" t="str">
            <v>MBOUMBA</v>
          </cell>
        </row>
        <row r="4263">
          <cell r="A4263" t="str">
            <v>USER</v>
          </cell>
          <cell r="B4263" t="str">
            <v xml:space="preserve">  NTNTMANO</v>
          </cell>
          <cell r="C4263" t="str">
            <v>USR</v>
          </cell>
          <cell r="D4263" t="str">
            <v>MEDENG</v>
          </cell>
        </row>
        <row r="4264">
          <cell r="A4264" t="str">
            <v>USER</v>
          </cell>
          <cell r="B4264" t="str">
            <v xml:space="preserve">  NTNTBUNN</v>
          </cell>
          <cell r="C4264" t="str">
            <v>USR</v>
          </cell>
          <cell r="D4264" t="str">
            <v>MELOUGHE</v>
          </cell>
        </row>
        <row r="4265">
          <cell r="A4265" t="str">
            <v>USER</v>
          </cell>
          <cell r="B4265" t="str">
            <v xml:space="preserve">  NTNTMANO</v>
          </cell>
          <cell r="C4265" t="str">
            <v>USR</v>
          </cell>
          <cell r="D4265" t="str">
            <v>MENVI</v>
          </cell>
        </row>
        <row r="4266">
          <cell r="A4266" t="str">
            <v>USER</v>
          </cell>
          <cell r="B4266" t="str">
            <v xml:space="preserve">  TEPRATNN</v>
          </cell>
          <cell r="C4266" t="str">
            <v>USR</v>
          </cell>
          <cell r="D4266" t="str">
            <v>MESSI</v>
          </cell>
        </row>
        <row r="4267">
          <cell r="A4267" t="str">
            <v>USER</v>
          </cell>
          <cell r="B4267" t="str">
            <v xml:space="preserve">  TEPRMANN</v>
          </cell>
          <cell r="C4267" t="str">
            <v>USR</v>
          </cell>
          <cell r="D4267" t="str">
            <v>MESSI2</v>
          </cell>
        </row>
        <row r="4268">
          <cell r="A4268" t="str">
            <v>USER</v>
          </cell>
          <cell r="B4268" t="str">
            <v xml:space="preserve">  NTNTMANO</v>
          </cell>
          <cell r="C4268" t="str">
            <v>USR</v>
          </cell>
          <cell r="D4268" t="str">
            <v>MEYE</v>
          </cell>
        </row>
        <row r="4269">
          <cell r="A4269" t="str">
            <v>USER</v>
          </cell>
          <cell r="B4269" t="str">
            <v xml:space="preserve">  SLSPMANN</v>
          </cell>
          <cell r="C4269" t="str">
            <v>USR</v>
          </cell>
          <cell r="D4269" t="str">
            <v>MG</v>
          </cell>
        </row>
        <row r="4270">
          <cell r="A4270" t="str">
            <v>USER</v>
          </cell>
          <cell r="B4270" t="str">
            <v xml:space="preserve">  ALAPMANN</v>
          </cell>
          <cell r="C4270" t="str">
            <v>USR</v>
          </cell>
          <cell r="D4270" t="str">
            <v>MG1</v>
          </cell>
        </row>
        <row r="4271">
          <cell r="A4271" t="str">
            <v>USER</v>
          </cell>
          <cell r="B4271" t="str">
            <v xml:space="preserve">  ALAPMANN</v>
          </cell>
          <cell r="C4271" t="str">
            <v>USR</v>
          </cell>
          <cell r="D4271" t="str">
            <v>MG2</v>
          </cell>
        </row>
        <row r="4272">
          <cell r="A4272" t="str">
            <v>USER</v>
          </cell>
          <cell r="B4272" t="str">
            <v xml:space="preserve">  SLSPMANO</v>
          </cell>
          <cell r="C4272" t="str">
            <v>USR</v>
          </cell>
          <cell r="D4272" t="str">
            <v>MIYIMOU</v>
          </cell>
        </row>
        <row r="4273">
          <cell r="A4273" t="str">
            <v>USER</v>
          </cell>
          <cell r="B4273" t="str">
            <v xml:space="preserve">  NTNTBUNO</v>
          </cell>
          <cell r="C4273" t="str">
            <v>USR</v>
          </cell>
          <cell r="D4273" t="str">
            <v>MLYDHIE</v>
          </cell>
        </row>
        <row r="4274">
          <cell r="A4274" t="str">
            <v>USER</v>
          </cell>
          <cell r="B4274" t="str">
            <v xml:space="preserve">  NTNTBUNO</v>
          </cell>
          <cell r="C4274" t="str">
            <v>USR</v>
          </cell>
          <cell r="D4274" t="str">
            <v>MLYDIE</v>
          </cell>
        </row>
        <row r="4275">
          <cell r="A4275" t="str">
            <v>USER</v>
          </cell>
          <cell r="B4275" t="str">
            <v xml:space="preserve">  NTNTDTNN</v>
          </cell>
          <cell r="C4275" t="str">
            <v>USR</v>
          </cell>
          <cell r="D4275" t="str">
            <v>MMLYDIE</v>
          </cell>
        </row>
        <row r="4276">
          <cell r="A4276" t="str">
            <v>USER</v>
          </cell>
          <cell r="B4276" t="str">
            <v xml:space="preserve">  SOPRMANO</v>
          </cell>
          <cell r="C4276" t="str">
            <v>USR</v>
          </cell>
          <cell r="D4276" t="str">
            <v>MONMI</v>
          </cell>
        </row>
        <row r="4277">
          <cell r="A4277" t="str">
            <v>USER</v>
          </cell>
          <cell r="B4277" t="str">
            <v xml:space="preserve">  SOPRATNN</v>
          </cell>
          <cell r="C4277" t="str">
            <v>USR</v>
          </cell>
          <cell r="D4277" t="str">
            <v>MORAIS</v>
          </cell>
        </row>
        <row r="4278">
          <cell r="A4278" t="str">
            <v>USER</v>
          </cell>
          <cell r="B4278" t="str">
            <v xml:space="preserve">  NTNTMANO</v>
          </cell>
          <cell r="C4278" t="str">
            <v>USR</v>
          </cell>
          <cell r="D4278" t="str">
            <v>MOUISSOU</v>
          </cell>
        </row>
        <row r="4279">
          <cell r="A4279" t="str">
            <v>USER</v>
          </cell>
          <cell r="B4279" t="str">
            <v xml:space="preserve">  NTNTINNO</v>
          </cell>
          <cell r="C4279" t="str">
            <v>USR</v>
          </cell>
          <cell r="D4279" t="str">
            <v>MOUMBOGNO</v>
          </cell>
        </row>
        <row r="4280">
          <cell r="A4280" t="str">
            <v>USER</v>
          </cell>
          <cell r="B4280" t="str">
            <v xml:space="preserve">  NTNTMANO</v>
          </cell>
          <cell r="C4280" t="str">
            <v>USR</v>
          </cell>
          <cell r="D4280" t="str">
            <v>MOUSSAVO</v>
          </cell>
        </row>
        <row r="4281">
          <cell r="A4281" t="str">
            <v>USER</v>
          </cell>
          <cell r="B4281" t="str">
            <v xml:space="preserve">  NTNTMANO</v>
          </cell>
          <cell r="C4281" t="str">
            <v>USR</v>
          </cell>
          <cell r="D4281" t="str">
            <v>MOUSSAVOU</v>
          </cell>
        </row>
        <row r="4282">
          <cell r="A4282" t="str">
            <v>USER</v>
          </cell>
          <cell r="B4282" t="str">
            <v xml:space="preserve">  TEPRMANN</v>
          </cell>
          <cell r="C4282" t="str">
            <v>USR</v>
          </cell>
          <cell r="D4282" t="str">
            <v>MOUTENDI</v>
          </cell>
        </row>
        <row r="4283">
          <cell r="A4283" t="str">
            <v>USER</v>
          </cell>
          <cell r="B4283" t="str">
            <v xml:space="preserve">  CMPRMAOO</v>
          </cell>
          <cell r="C4283" t="str">
            <v>USR</v>
          </cell>
          <cell r="D4283" t="str">
            <v>MPALFRED</v>
          </cell>
        </row>
        <row r="4284">
          <cell r="A4284" t="str">
            <v>USER</v>
          </cell>
          <cell r="B4284" t="str">
            <v xml:space="preserve">  FCPRMAON</v>
          </cell>
          <cell r="C4284" t="str">
            <v>USR</v>
          </cell>
          <cell r="D4284" t="str">
            <v>MPALFREDFV</v>
          </cell>
        </row>
        <row r="4285">
          <cell r="A4285" t="str">
            <v>USER</v>
          </cell>
          <cell r="B4285" t="str">
            <v xml:space="preserve">  PGPRMAON</v>
          </cell>
          <cell r="C4285" t="str">
            <v>USR</v>
          </cell>
          <cell r="D4285" t="str">
            <v>MPALFREDPG</v>
          </cell>
        </row>
        <row r="4286">
          <cell r="A4286" t="str">
            <v>USER</v>
          </cell>
          <cell r="B4286" t="str">
            <v xml:space="preserve">  CMPRATNN</v>
          </cell>
          <cell r="C4286" t="str">
            <v>USR</v>
          </cell>
          <cell r="D4286" t="str">
            <v>MPCHARL</v>
          </cell>
        </row>
        <row r="4287">
          <cell r="A4287" t="str">
            <v>USER</v>
          </cell>
          <cell r="B4287" t="str">
            <v xml:space="preserve">  TEPRMAON</v>
          </cell>
          <cell r="C4287" t="str">
            <v>USR</v>
          </cell>
          <cell r="D4287" t="str">
            <v>MPDOUKAG</v>
          </cell>
        </row>
        <row r="4288">
          <cell r="A4288" t="str">
            <v>USER</v>
          </cell>
          <cell r="B4288" t="str">
            <v xml:space="preserve">  TEPRMAON</v>
          </cell>
          <cell r="C4288" t="str">
            <v>USR</v>
          </cell>
          <cell r="D4288" t="str">
            <v>MPDOUKAGA</v>
          </cell>
        </row>
        <row r="4289">
          <cell r="A4289" t="str">
            <v>USER</v>
          </cell>
          <cell r="B4289" t="str">
            <v xml:space="preserve">  CMPRMANN</v>
          </cell>
          <cell r="C4289" t="str">
            <v>USR</v>
          </cell>
          <cell r="D4289" t="str">
            <v>MPEZECH</v>
          </cell>
        </row>
        <row r="4290">
          <cell r="A4290" t="str">
            <v>USER</v>
          </cell>
          <cell r="B4290" t="str">
            <v xml:space="preserve">  ALAPMAON</v>
          </cell>
          <cell r="C4290" t="str">
            <v>USR</v>
          </cell>
          <cell r="D4290" t="str">
            <v>MPGILBER</v>
          </cell>
        </row>
        <row r="4291">
          <cell r="A4291" t="str">
            <v>USER</v>
          </cell>
          <cell r="B4291">
            <v>0</v>
          </cell>
          <cell r="C4291" t="str">
            <v>USR</v>
          </cell>
          <cell r="D4291" t="str">
            <v>MPIRA</v>
          </cell>
        </row>
        <row r="4292">
          <cell r="A4292" t="str">
            <v>USER</v>
          </cell>
          <cell r="B4292" t="str">
            <v xml:space="preserve">  CMPRMAON</v>
          </cell>
          <cell r="C4292" t="str">
            <v>USR</v>
          </cell>
          <cell r="D4292" t="str">
            <v>MPJAIME</v>
          </cell>
        </row>
        <row r="4293">
          <cell r="A4293" t="str">
            <v>USER</v>
          </cell>
          <cell r="B4293" t="str">
            <v xml:space="preserve">  CMPRMANO</v>
          </cell>
          <cell r="C4293" t="str">
            <v>USR</v>
          </cell>
          <cell r="D4293" t="str">
            <v>MPJOHN</v>
          </cell>
        </row>
        <row r="4294">
          <cell r="A4294" t="str">
            <v>USER</v>
          </cell>
          <cell r="B4294" t="str">
            <v xml:space="preserve">  FCPRMAON</v>
          </cell>
          <cell r="C4294" t="str">
            <v>USR</v>
          </cell>
          <cell r="D4294" t="str">
            <v>MPJOHNFCV</v>
          </cell>
        </row>
        <row r="4295">
          <cell r="A4295" t="str">
            <v>USER</v>
          </cell>
          <cell r="B4295" t="str">
            <v xml:space="preserve">  ALAPMANN</v>
          </cell>
          <cell r="C4295" t="str">
            <v>USR</v>
          </cell>
          <cell r="D4295" t="str">
            <v>MPJOHNPO</v>
          </cell>
        </row>
        <row r="4296">
          <cell r="A4296" t="str">
            <v>USER</v>
          </cell>
          <cell r="B4296" t="str">
            <v xml:space="preserve">  PGPRMAON</v>
          </cell>
          <cell r="C4296" t="str">
            <v>USR</v>
          </cell>
          <cell r="D4296" t="str">
            <v>MPJOHNPOG</v>
          </cell>
        </row>
        <row r="4297">
          <cell r="A4297" t="str">
            <v>USER</v>
          </cell>
          <cell r="B4297" t="str">
            <v xml:space="preserve">  SLSPMAON</v>
          </cell>
          <cell r="C4297" t="str">
            <v>USR</v>
          </cell>
          <cell r="D4297" t="str">
            <v>MPMAURIC</v>
          </cell>
        </row>
        <row r="4298">
          <cell r="A4298" t="str">
            <v>USER</v>
          </cell>
          <cell r="B4298" t="str">
            <v xml:space="preserve">  XLXPMAON</v>
          </cell>
          <cell r="C4298" t="str">
            <v>USR</v>
          </cell>
          <cell r="D4298" t="str">
            <v>MPNADOLH</v>
          </cell>
        </row>
        <row r="4299">
          <cell r="A4299" t="str">
            <v>USER</v>
          </cell>
          <cell r="B4299" t="str">
            <v xml:space="preserve">  SOPRMANO</v>
          </cell>
          <cell r="C4299" t="str">
            <v>USR</v>
          </cell>
          <cell r="D4299" t="str">
            <v>MPNADOLPH</v>
          </cell>
        </row>
        <row r="4300">
          <cell r="A4300" t="str">
            <v>USER</v>
          </cell>
          <cell r="B4300" t="str">
            <v xml:space="preserve">  SOPRMAON</v>
          </cell>
          <cell r="C4300" t="str">
            <v>USR</v>
          </cell>
          <cell r="D4300" t="str">
            <v>MPNCHARL</v>
          </cell>
        </row>
        <row r="4301">
          <cell r="A4301" t="str">
            <v>USER</v>
          </cell>
          <cell r="B4301" t="str">
            <v xml:space="preserve">  SOPRMAON</v>
          </cell>
          <cell r="C4301" t="str">
            <v>USR</v>
          </cell>
          <cell r="D4301" t="str">
            <v>MPNFULBT</v>
          </cell>
        </row>
        <row r="4302">
          <cell r="A4302" t="str">
            <v>USER</v>
          </cell>
          <cell r="B4302" t="str">
            <v xml:space="preserve">  SLSPMANN</v>
          </cell>
          <cell r="C4302" t="str">
            <v>USR</v>
          </cell>
          <cell r="D4302" t="str">
            <v>MPNPROSP</v>
          </cell>
        </row>
        <row r="4303">
          <cell r="A4303" t="str">
            <v>USER</v>
          </cell>
          <cell r="B4303" t="str">
            <v xml:space="preserve">  SOPRMAOO</v>
          </cell>
          <cell r="C4303" t="str">
            <v>USR</v>
          </cell>
          <cell r="D4303" t="str">
            <v>MPNSIAKA</v>
          </cell>
        </row>
        <row r="4304">
          <cell r="A4304" t="str">
            <v>USER</v>
          </cell>
          <cell r="B4304" t="str">
            <v xml:space="preserve">  SLSPATNN</v>
          </cell>
          <cell r="C4304" t="str">
            <v>USR</v>
          </cell>
          <cell r="D4304" t="str">
            <v>MPNSIMON</v>
          </cell>
        </row>
        <row r="4305">
          <cell r="A4305" t="str">
            <v>USER</v>
          </cell>
          <cell r="B4305" t="str">
            <v xml:space="preserve">  TLTRMAON</v>
          </cell>
          <cell r="C4305" t="str">
            <v>USR</v>
          </cell>
          <cell r="D4305" t="str">
            <v>MPPDOUKAG</v>
          </cell>
        </row>
        <row r="4306">
          <cell r="A4306" t="str">
            <v>USER</v>
          </cell>
          <cell r="B4306" t="str">
            <v xml:space="preserve">  XLXPMAON</v>
          </cell>
          <cell r="C4306" t="str">
            <v>USR</v>
          </cell>
          <cell r="D4306" t="str">
            <v>MPPFILD</v>
          </cell>
        </row>
        <row r="4307">
          <cell r="A4307" t="str">
            <v>USER</v>
          </cell>
          <cell r="B4307" t="str">
            <v xml:space="preserve">  SOPRATNN</v>
          </cell>
          <cell r="C4307" t="str">
            <v>USR</v>
          </cell>
          <cell r="D4307" t="str">
            <v>MPPJEAN</v>
          </cell>
        </row>
        <row r="4308">
          <cell r="A4308" t="str">
            <v>USER</v>
          </cell>
          <cell r="B4308" t="str">
            <v xml:space="preserve">  SOPRMAON</v>
          </cell>
          <cell r="C4308" t="str">
            <v>USR</v>
          </cell>
          <cell r="D4308" t="str">
            <v>MPPJFIDL</v>
          </cell>
        </row>
        <row r="4309">
          <cell r="A4309" t="str">
            <v>USER</v>
          </cell>
          <cell r="B4309" t="str">
            <v xml:space="preserve">  TEPRMAON</v>
          </cell>
          <cell r="C4309" t="str">
            <v>USR</v>
          </cell>
          <cell r="D4309" t="str">
            <v>MPPJFRAN</v>
          </cell>
        </row>
        <row r="4310">
          <cell r="A4310" t="str">
            <v>USER</v>
          </cell>
          <cell r="B4310" t="str">
            <v xml:space="preserve">  TEPRMAON</v>
          </cell>
          <cell r="C4310" t="str">
            <v>USR</v>
          </cell>
          <cell r="D4310" t="str">
            <v>MPPJFRANP</v>
          </cell>
        </row>
        <row r="4311">
          <cell r="A4311" t="str">
            <v>USER</v>
          </cell>
          <cell r="B4311" t="str">
            <v xml:space="preserve">  SOPRMANO</v>
          </cell>
          <cell r="C4311" t="str">
            <v>USR</v>
          </cell>
          <cell r="D4311" t="str">
            <v>MPPSERGE</v>
          </cell>
        </row>
        <row r="4312">
          <cell r="A4312" t="str">
            <v>USER</v>
          </cell>
          <cell r="B4312" t="str">
            <v xml:space="preserve">  ALAVCONN</v>
          </cell>
          <cell r="C4312" t="str">
            <v>USR</v>
          </cell>
          <cell r="D4312" t="str">
            <v>MVONO</v>
          </cell>
        </row>
        <row r="4313">
          <cell r="A4313" t="str">
            <v>USER</v>
          </cell>
          <cell r="B4313" t="str">
            <v xml:space="preserve">  NTNTMANO</v>
          </cell>
          <cell r="C4313" t="str">
            <v>USR</v>
          </cell>
          <cell r="D4313" t="str">
            <v>NANDY</v>
          </cell>
        </row>
        <row r="4314">
          <cell r="A4314" t="str">
            <v>USER</v>
          </cell>
          <cell r="B4314" t="str">
            <v xml:space="preserve">  NTNTMANO</v>
          </cell>
          <cell r="C4314" t="str">
            <v>USR</v>
          </cell>
          <cell r="D4314" t="str">
            <v>NATHALIE</v>
          </cell>
        </row>
        <row r="4315">
          <cell r="A4315" t="str">
            <v>USER</v>
          </cell>
          <cell r="B4315" t="str">
            <v xml:space="preserve">  TEPRATNN</v>
          </cell>
          <cell r="C4315" t="str">
            <v>USR</v>
          </cell>
          <cell r="D4315" t="str">
            <v>NDINGA</v>
          </cell>
        </row>
        <row r="4316">
          <cell r="A4316" t="str">
            <v>USER</v>
          </cell>
          <cell r="B4316" t="str">
            <v xml:space="preserve">  NTNTMANO</v>
          </cell>
          <cell r="C4316" t="str">
            <v>USR</v>
          </cell>
          <cell r="D4316" t="str">
            <v>NDONG</v>
          </cell>
        </row>
        <row r="4317">
          <cell r="A4317" t="str">
            <v>USER</v>
          </cell>
          <cell r="B4317" t="str">
            <v xml:space="preserve">  SOVNCONN</v>
          </cell>
          <cell r="C4317" t="str">
            <v>USR</v>
          </cell>
          <cell r="D4317" t="str">
            <v>NDONGNNA</v>
          </cell>
        </row>
        <row r="4318">
          <cell r="A4318" t="str">
            <v>USER</v>
          </cell>
          <cell r="B4318" t="str">
            <v xml:space="preserve">  NTNTMANN</v>
          </cell>
          <cell r="C4318" t="str">
            <v>USR</v>
          </cell>
          <cell r="D4318" t="str">
            <v>NDONGUEMA</v>
          </cell>
        </row>
        <row r="4319">
          <cell r="A4319" t="str">
            <v>USER</v>
          </cell>
          <cell r="B4319" t="str">
            <v xml:space="preserve">  NTNTMANO</v>
          </cell>
          <cell r="C4319" t="str">
            <v>USR</v>
          </cell>
          <cell r="D4319" t="str">
            <v>NDZENG</v>
          </cell>
        </row>
        <row r="4320">
          <cell r="A4320" t="str">
            <v>USER</v>
          </cell>
          <cell r="B4320" t="str">
            <v xml:space="preserve">  SLSVCONN</v>
          </cell>
          <cell r="C4320" t="str">
            <v>USR</v>
          </cell>
          <cell r="D4320" t="str">
            <v>NENET</v>
          </cell>
        </row>
        <row r="4321">
          <cell r="A4321" t="str">
            <v>USER</v>
          </cell>
          <cell r="B4321" t="str">
            <v xml:space="preserve">  CMPRATON</v>
          </cell>
          <cell r="C4321" t="str">
            <v>USR</v>
          </cell>
          <cell r="D4321" t="str">
            <v>NENGA</v>
          </cell>
        </row>
        <row r="4322">
          <cell r="A4322" t="str">
            <v>USER</v>
          </cell>
          <cell r="B4322" t="str">
            <v xml:space="preserve">  CMPRMANO</v>
          </cell>
          <cell r="C4322" t="str">
            <v>USR</v>
          </cell>
          <cell r="D4322" t="str">
            <v>NEOP</v>
          </cell>
        </row>
        <row r="4323">
          <cell r="A4323" t="str">
            <v>USER</v>
          </cell>
          <cell r="B4323" t="str">
            <v xml:space="preserve">  NTNTPWNN</v>
          </cell>
          <cell r="C4323" t="str">
            <v>USR</v>
          </cell>
          <cell r="D4323" t="str">
            <v>NFOUMENG</v>
          </cell>
        </row>
        <row r="4324">
          <cell r="A4324" t="str">
            <v>USER</v>
          </cell>
          <cell r="B4324" t="str">
            <v xml:space="preserve">  NTNTMANO</v>
          </cell>
          <cell r="C4324" t="str">
            <v>USR</v>
          </cell>
          <cell r="D4324" t="str">
            <v>NGNANDJI</v>
          </cell>
        </row>
        <row r="4325">
          <cell r="A4325" t="str">
            <v>USER</v>
          </cell>
          <cell r="B4325" t="str">
            <v xml:space="preserve">  NTNTASNO</v>
          </cell>
          <cell r="C4325" t="str">
            <v>USR</v>
          </cell>
          <cell r="D4325" t="str">
            <v>NGOMBI</v>
          </cell>
        </row>
        <row r="4326">
          <cell r="A4326" t="str">
            <v>USER</v>
          </cell>
          <cell r="B4326" t="str">
            <v xml:space="preserve">  CMPRMANO</v>
          </cell>
          <cell r="C4326" t="str">
            <v>USR</v>
          </cell>
          <cell r="D4326" t="str">
            <v>NGOUEKE</v>
          </cell>
        </row>
        <row r="4327">
          <cell r="A4327" t="str">
            <v>USER</v>
          </cell>
          <cell r="B4327" t="str">
            <v xml:space="preserve">  NTNTMAON</v>
          </cell>
          <cell r="C4327" t="str">
            <v>USR</v>
          </cell>
          <cell r="D4327" t="str">
            <v>NICOLA</v>
          </cell>
        </row>
        <row r="4328">
          <cell r="A4328" t="str">
            <v>USER</v>
          </cell>
          <cell r="B4328" t="str">
            <v xml:space="preserve">  ELEHMANN</v>
          </cell>
          <cell r="C4328" t="str">
            <v>USR</v>
          </cell>
          <cell r="D4328" t="str">
            <v>NICOLAS</v>
          </cell>
        </row>
        <row r="4329">
          <cell r="A4329" t="str">
            <v>USER</v>
          </cell>
          <cell r="B4329" t="str">
            <v xml:space="preserve">  NTNTMANO</v>
          </cell>
          <cell r="C4329" t="str">
            <v>USR</v>
          </cell>
          <cell r="D4329" t="str">
            <v>NIOGA</v>
          </cell>
        </row>
        <row r="4330">
          <cell r="A4330" t="str">
            <v>USER</v>
          </cell>
          <cell r="B4330" t="str">
            <v xml:space="preserve">  ELEHMAON</v>
          </cell>
          <cell r="C4330" t="str">
            <v>USR</v>
          </cell>
          <cell r="D4330" t="str">
            <v>NOEL</v>
          </cell>
        </row>
        <row r="4331">
          <cell r="A4331" t="str">
            <v>USER</v>
          </cell>
          <cell r="B4331" t="str">
            <v xml:space="preserve">  SLSPMANO</v>
          </cell>
          <cell r="C4331" t="str">
            <v>USR</v>
          </cell>
          <cell r="D4331" t="str">
            <v>NSIKOU</v>
          </cell>
        </row>
        <row r="4332">
          <cell r="A4332" t="str">
            <v>USER</v>
          </cell>
          <cell r="B4332" t="str">
            <v xml:space="preserve">  ELEHMAON</v>
          </cell>
          <cell r="C4332" t="str">
            <v>USR</v>
          </cell>
          <cell r="D4332" t="str">
            <v>NYALAS</v>
          </cell>
        </row>
        <row r="4333">
          <cell r="A4333" t="str">
            <v>USER</v>
          </cell>
          <cell r="B4333" t="str">
            <v xml:space="preserve">  SOVNCONN</v>
          </cell>
          <cell r="C4333" t="str">
            <v>USR</v>
          </cell>
          <cell r="D4333" t="str">
            <v>NZAME</v>
          </cell>
        </row>
        <row r="4334">
          <cell r="A4334" t="str">
            <v>USER</v>
          </cell>
          <cell r="B4334" t="str">
            <v xml:space="preserve">  NTNTBUNO</v>
          </cell>
          <cell r="C4334" t="str">
            <v>USR</v>
          </cell>
          <cell r="D4334" t="str">
            <v>OBAME</v>
          </cell>
        </row>
        <row r="4335">
          <cell r="A4335" t="str">
            <v>USER</v>
          </cell>
          <cell r="B4335" t="str">
            <v xml:space="preserve">  NTNTMAON</v>
          </cell>
          <cell r="C4335" t="str">
            <v>USR</v>
          </cell>
          <cell r="D4335" t="str">
            <v>OBAMEC</v>
          </cell>
        </row>
        <row r="4336">
          <cell r="A4336" t="str">
            <v>USER</v>
          </cell>
          <cell r="B4336" t="str">
            <v xml:space="preserve">  NTNTDTNN</v>
          </cell>
          <cell r="C4336" t="str">
            <v>USR</v>
          </cell>
          <cell r="D4336" t="str">
            <v>OBIANG</v>
          </cell>
        </row>
        <row r="4337">
          <cell r="A4337" t="str">
            <v>USER</v>
          </cell>
          <cell r="B4337" t="str">
            <v xml:space="preserve">  ELEHMAON</v>
          </cell>
          <cell r="C4337" t="str">
            <v>USR</v>
          </cell>
          <cell r="D4337" t="str">
            <v>OKOME</v>
          </cell>
        </row>
        <row r="4338">
          <cell r="A4338" t="str">
            <v>USER</v>
          </cell>
          <cell r="B4338" t="str">
            <v xml:space="preserve">  CMPRATNO</v>
          </cell>
          <cell r="C4338" t="str">
            <v>USR</v>
          </cell>
          <cell r="D4338" t="str">
            <v>OLIVIER</v>
          </cell>
        </row>
        <row r="4339">
          <cell r="A4339" t="str">
            <v>USER</v>
          </cell>
          <cell r="B4339" t="str">
            <v xml:space="preserve">  NTNTMANO</v>
          </cell>
          <cell r="C4339" t="str">
            <v>USR</v>
          </cell>
          <cell r="D4339" t="str">
            <v>OLLIVIER</v>
          </cell>
        </row>
        <row r="4340">
          <cell r="A4340" t="str">
            <v>USER</v>
          </cell>
          <cell r="B4340" t="str">
            <v xml:space="preserve">  NTNTMANO</v>
          </cell>
          <cell r="C4340" t="str">
            <v>USR</v>
          </cell>
          <cell r="D4340" t="str">
            <v>OMICHESSAN</v>
          </cell>
        </row>
        <row r="4341">
          <cell r="A4341" t="str">
            <v>USER</v>
          </cell>
          <cell r="B4341" t="str">
            <v xml:space="preserve">  ALAVCONN</v>
          </cell>
          <cell r="C4341" t="str">
            <v>USR</v>
          </cell>
          <cell r="D4341" t="str">
            <v>OMVONO</v>
          </cell>
        </row>
        <row r="4342">
          <cell r="A4342" t="str">
            <v>USER</v>
          </cell>
          <cell r="B4342" t="str">
            <v xml:space="preserve">  NTNTMANO</v>
          </cell>
          <cell r="C4342" t="str">
            <v>USR</v>
          </cell>
          <cell r="D4342" t="str">
            <v>ORNELLA</v>
          </cell>
        </row>
        <row r="4343">
          <cell r="A4343" t="str">
            <v>USER</v>
          </cell>
          <cell r="B4343" t="str">
            <v xml:space="preserve">  NTNTMANO</v>
          </cell>
          <cell r="C4343" t="str">
            <v>USR</v>
          </cell>
          <cell r="D4343" t="str">
            <v>OSSINGA</v>
          </cell>
        </row>
        <row r="4344">
          <cell r="A4344" t="str">
            <v>USER</v>
          </cell>
          <cell r="B4344" t="str">
            <v xml:space="preserve">  NTNTMANO</v>
          </cell>
          <cell r="C4344" t="str">
            <v>USR</v>
          </cell>
          <cell r="D4344" t="str">
            <v>OSSORIA</v>
          </cell>
        </row>
        <row r="4345">
          <cell r="A4345" t="str">
            <v>USER</v>
          </cell>
          <cell r="B4345" t="str">
            <v xml:space="preserve">  NTNTDTNO</v>
          </cell>
          <cell r="C4345" t="str">
            <v>USR</v>
          </cell>
          <cell r="D4345" t="str">
            <v>PAMBO</v>
          </cell>
        </row>
        <row r="4346">
          <cell r="A4346" t="str">
            <v>USER</v>
          </cell>
          <cell r="B4346" t="str">
            <v xml:space="preserve">  TEPRMANO</v>
          </cell>
          <cell r="C4346" t="str">
            <v>USR</v>
          </cell>
          <cell r="D4346" t="str">
            <v>PAPIAU</v>
          </cell>
        </row>
        <row r="4347">
          <cell r="A4347" t="str">
            <v>USER</v>
          </cell>
          <cell r="B4347" t="str">
            <v xml:space="preserve">  SOPRATNO</v>
          </cell>
          <cell r="C4347" t="str">
            <v>USR</v>
          </cell>
          <cell r="D4347" t="str">
            <v>PARIS</v>
          </cell>
        </row>
        <row r="4348">
          <cell r="A4348" t="str">
            <v>USER</v>
          </cell>
          <cell r="B4348" t="str">
            <v xml:space="preserve">  NTNTPWNN</v>
          </cell>
          <cell r="C4348" t="str">
            <v>USR</v>
          </cell>
          <cell r="D4348" t="str">
            <v>PATRICK</v>
          </cell>
        </row>
        <row r="4349">
          <cell r="A4349" t="str">
            <v>USER</v>
          </cell>
          <cell r="B4349" t="str">
            <v xml:space="preserve">  CMPRMANO</v>
          </cell>
          <cell r="C4349" t="str">
            <v>USR</v>
          </cell>
          <cell r="D4349" t="str">
            <v>PAUDIT</v>
          </cell>
        </row>
        <row r="4350">
          <cell r="A4350" t="str">
            <v>USER</v>
          </cell>
          <cell r="B4350" t="str">
            <v xml:space="preserve">  NTNTMANN</v>
          </cell>
          <cell r="C4350" t="str">
            <v>USR</v>
          </cell>
          <cell r="D4350" t="str">
            <v>PECOUYOUL</v>
          </cell>
        </row>
        <row r="4351">
          <cell r="A4351" t="str">
            <v>USER</v>
          </cell>
          <cell r="B4351" t="str">
            <v xml:space="preserve">  XLXPATNN</v>
          </cell>
          <cell r="C4351" t="str">
            <v>USR</v>
          </cell>
          <cell r="D4351" t="str">
            <v>PERODEMO</v>
          </cell>
        </row>
        <row r="4352">
          <cell r="A4352" t="str">
            <v>USER</v>
          </cell>
          <cell r="B4352" t="str">
            <v xml:space="preserve">  SOPRATNN</v>
          </cell>
          <cell r="C4352" t="str">
            <v>USR</v>
          </cell>
          <cell r="D4352" t="str">
            <v>PERONY</v>
          </cell>
        </row>
        <row r="4353">
          <cell r="A4353" t="str">
            <v>USER</v>
          </cell>
          <cell r="B4353" t="str">
            <v xml:space="preserve">  CMPRMANO</v>
          </cell>
          <cell r="C4353" t="str">
            <v>USR</v>
          </cell>
          <cell r="D4353" t="str">
            <v>PHILIPPE</v>
          </cell>
        </row>
        <row r="4354">
          <cell r="A4354" t="str">
            <v>USER</v>
          </cell>
          <cell r="B4354">
            <v>0</v>
          </cell>
          <cell r="C4354" t="str">
            <v>USR</v>
          </cell>
          <cell r="D4354" t="str">
            <v>PLAUZOLLES</v>
          </cell>
        </row>
        <row r="4355">
          <cell r="A4355" t="str">
            <v>USER</v>
          </cell>
          <cell r="B4355" t="str">
            <v xml:space="preserve">  CMPRMANO</v>
          </cell>
          <cell r="C4355" t="str">
            <v>USR</v>
          </cell>
          <cell r="D4355" t="str">
            <v>PMIYIMOU</v>
          </cell>
        </row>
        <row r="4356">
          <cell r="A4356" t="str">
            <v>USER</v>
          </cell>
          <cell r="B4356" t="str">
            <v xml:space="preserve">  CMVNCONN</v>
          </cell>
          <cell r="C4356" t="str">
            <v>USR</v>
          </cell>
          <cell r="D4356" t="str">
            <v>POINSOT</v>
          </cell>
        </row>
        <row r="4357">
          <cell r="A4357" t="str">
            <v>USER</v>
          </cell>
          <cell r="B4357" t="str">
            <v xml:space="preserve">  TLTICONN</v>
          </cell>
          <cell r="C4357" t="str">
            <v>USR</v>
          </cell>
          <cell r="D4357" t="str">
            <v>PTHEURIN</v>
          </cell>
        </row>
        <row r="4358">
          <cell r="A4358" t="str">
            <v>USER</v>
          </cell>
          <cell r="B4358" t="str">
            <v xml:space="preserve">  SOVNCOON</v>
          </cell>
          <cell r="C4358" t="str">
            <v>USR</v>
          </cell>
          <cell r="D4358" t="str">
            <v>RACHEL</v>
          </cell>
        </row>
        <row r="4359">
          <cell r="A4359" t="str">
            <v>USER</v>
          </cell>
          <cell r="B4359" t="str">
            <v xml:space="preserve">  NTNTMANO</v>
          </cell>
          <cell r="C4359" t="str">
            <v>USR</v>
          </cell>
          <cell r="D4359" t="str">
            <v>RANNOU</v>
          </cell>
        </row>
        <row r="4360">
          <cell r="A4360" t="str">
            <v>USER</v>
          </cell>
          <cell r="B4360" t="str">
            <v xml:space="preserve">  NTNTBUNO</v>
          </cell>
          <cell r="C4360" t="str">
            <v>USR</v>
          </cell>
          <cell r="D4360" t="str">
            <v>RATANGA</v>
          </cell>
        </row>
        <row r="4361">
          <cell r="A4361" t="str">
            <v>USER</v>
          </cell>
          <cell r="B4361" t="str">
            <v xml:space="preserve">  SOPRMANO</v>
          </cell>
          <cell r="C4361" t="str">
            <v>USR</v>
          </cell>
          <cell r="D4361" t="str">
            <v>ROBOT</v>
          </cell>
        </row>
        <row r="4362">
          <cell r="A4362" t="str">
            <v>USER</v>
          </cell>
          <cell r="B4362" t="str">
            <v xml:space="preserve">  SOPRATNN</v>
          </cell>
          <cell r="C4362" t="str">
            <v>USR</v>
          </cell>
          <cell r="D4362" t="str">
            <v>RODRIGUE</v>
          </cell>
        </row>
        <row r="4363">
          <cell r="A4363" t="str">
            <v>USER</v>
          </cell>
          <cell r="B4363" t="str">
            <v xml:space="preserve">  ELEHMANN</v>
          </cell>
          <cell r="C4363" t="str">
            <v>USR</v>
          </cell>
          <cell r="D4363" t="str">
            <v>ROULLIN</v>
          </cell>
        </row>
        <row r="4364">
          <cell r="A4364" t="str">
            <v>USER</v>
          </cell>
          <cell r="B4364" t="str">
            <v xml:space="preserve">  NTNTMANO</v>
          </cell>
          <cell r="C4364" t="str">
            <v>USR</v>
          </cell>
          <cell r="D4364" t="str">
            <v>SAVDAT</v>
          </cell>
        </row>
        <row r="4365">
          <cell r="A4365" t="str">
            <v>USER</v>
          </cell>
          <cell r="B4365" t="str">
            <v xml:space="preserve">  NTNTBUNO</v>
          </cell>
          <cell r="C4365" t="str">
            <v>USR</v>
          </cell>
          <cell r="D4365" t="str">
            <v>SAVIBM</v>
          </cell>
        </row>
        <row r="4366">
          <cell r="A4366" t="str">
            <v>USER</v>
          </cell>
          <cell r="B4366" t="str">
            <v xml:space="preserve">  NTNTMANO</v>
          </cell>
          <cell r="C4366" t="str">
            <v>USR</v>
          </cell>
          <cell r="D4366" t="str">
            <v>SAVINFO</v>
          </cell>
        </row>
        <row r="4367">
          <cell r="A4367" t="str">
            <v>USER</v>
          </cell>
          <cell r="B4367" t="str">
            <v xml:space="preserve">  NTNTMANO</v>
          </cell>
          <cell r="C4367" t="str">
            <v>USR</v>
          </cell>
          <cell r="D4367" t="str">
            <v>SAVOND</v>
          </cell>
        </row>
        <row r="4368">
          <cell r="A4368" t="str">
            <v>USER</v>
          </cell>
          <cell r="B4368" t="str">
            <v xml:space="preserve">  TLTPATNN</v>
          </cell>
          <cell r="C4368" t="str">
            <v>USR</v>
          </cell>
          <cell r="D4368" t="str">
            <v>SEBASTIEN</v>
          </cell>
        </row>
        <row r="4369">
          <cell r="A4369" t="str">
            <v>USER</v>
          </cell>
          <cell r="B4369" t="str">
            <v xml:space="preserve">  NTNTASNO</v>
          </cell>
          <cell r="C4369" t="str">
            <v>USR</v>
          </cell>
          <cell r="D4369" t="str">
            <v>SERGE</v>
          </cell>
        </row>
        <row r="4370">
          <cell r="A4370" t="str">
            <v>USER</v>
          </cell>
          <cell r="B4370" t="str">
            <v xml:space="preserve">  SLSVCONN</v>
          </cell>
          <cell r="C4370" t="str">
            <v>USR</v>
          </cell>
          <cell r="D4370" t="str">
            <v>SKANDAR</v>
          </cell>
        </row>
        <row r="4371">
          <cell r="A4371" t="str">
            <v>USER</v>
          </cell>
          <cell r="B4371" t="str">
            <v xml:space="preserve">  NTNTMAON</v>
          </cell>
          <cell r="C4371" t="str">
            <v>USR</v>
          </cell>
          <cell r="D4371" t="str">
            <v>SKIT</v>
          </cell>
        </row>
        <row r="4372">
          <cell r="A4372" t="str">
            <v>USER</v>
          </cell>
          <cell r="B4372" t="str">
            <v xml:space="preserve">  NTNTMANO</v>
          </cell>
          <cell r="C4372" t="str">
            <v>USR</v>
          </cell>
          <cell r="D4372" t="str">
            <v>SKITT</v>
          </cell>
        </row>
        <row r="4373">
          <cell r="A4373" t="str">
            <v>USER</v>
          </cell>
          <cell r="B4373" t="str">
            <v xml:space="preserve">  SLSPMANN</v>
          </cell>
          <cell r="C4373" t="str">
            <v>USR</v>
          </cell>
          <cell r="D4373" t="str">
            <v>SK1</v>
          </cell>
        </row>
        <row r="4374">
          <cell r="A4374" t="str">
            <v>USER</v>
          </cell>
          <cell r="B4374" t="str">
            <v xml:space="preserve">  SOVNCOON</v>
          </cell>
          <cell r="C4374" t="str">
            <v>USR</v>
          </cell>
          <cell r="D4374" t="str">
            <v>SOMEMAGA</v>
          </cell>
        </row>
        <row r="4375">
          <cell r="A4375" t="str">
            <v>USER</v>
          </cell>
          <cell r="B4375" t="str">
            <v xml:space="preserve">  SOVNCOON</v>
          </cell>
          <cell r="C4375" t="str">
            <v>USR</v>
          </cell>
          <cell r="D4375" t="str">
            <v>SOMEMAGA1</v>
          </cell>
        </row>
        <row r="4376">
          <cell r="A4376" t="str">
            <v>USER</v>
          </cell>
          <cell r="B4376" t="str">
            <v xml:space="preserve">  NTNTMANO</v>
          </cell>
          <cell r="C4376" t="str">
            <v>USR</v>
          </cell>
          <cell r="D4376" t="str">
            <v>STAGEPOG</v>
          </cell>
        </row>
        <row r="4377">
          <cell r="A4377" t="str">
            <v>USER</v>
          </cell>
          <cell r="B4377" t="str">
            <v xml:space="preserve">  NTNTMANO</v>
          </cell>
          <cell r="C4377" t="str">
            <v>USR</v>
          </cell>
          <cell r="D4377" t="str">
            <v>STCFAO</v>
          </cell>
        </row>
        <row r="4378">
          <cell r="A4378" t="str">
            <v>USER</v>
          </cell>
          <cell r="B4378" t="str">
            <v xml:space="preserve">  ELEHMANN</v>
          </cell>
          <cell r="C4378" t="str">
            <v>USR</v>
          </cell>
          <cell r="D4378" t="str">
            <v>SVILLA</v>
          </cell>
        </row>
        <row r="4379">
          <cell r="A4379" t="str">
            <v>USER</v>
          </cell>
          <cell r="B4379" t="str">
            <v xml:space="preserve">  ELEHMANO</v>
          </cell>
          <cell r="C4379" t="str">
            <v>USR</v>
          </cell>
          <cell r="D4379" t="str">
            <v>TATY</v>
          </cell>
        </row>
        <row r="4380">
          <cell r="A4380" t="str">
            <v>USER</v>
          </cell>
          <cell r="B4380" t="str">
            <v xml:space="preserve">  TEPRMANN</v>
          </cell>
          <cell r="C4380" t="str">
            <v>USR</v>
          </cell>
          <cell r="D4380" t="str">
            <v>TEMANAST</v>
          </cell>
        </row>
        <row r="4381">
          <cell r="A4381" t="str">
            <v>USER</v>
          </cell>
          <cell r="B4381" t="str">
            <v xml:space="preserve">  TEPRMANN</v>
          </cell>
          <cell r="C4381" t="str">
            <v>USR</v>
          </cell>
          <cell r="D4381" t="str">
            <v>TEMANASTP</v>
          </cell>
        </row>
        <row r="4382">
          <cell r="A4382" t="str">
            <v>USER</v>
          </cell>
          <cell r="B4382" t="str">
            <v xml:space="preserve">  TLTPMAON</v>
          </cell>
          <cell r="C4382" t="str">
            <v>USR</v>
          </cell>
          <cell r="D4382" t="str">
            <v>TEMJEROME</v>
          </cell>
        </row>
        <row r="4383">
          <cell r="A4383" t="str">
            <v>USER</v>
          </cell>
          <cell r="B4383" t="str">
            <v xml:space="preserve">  TLTRMAON</v>
          </cell>
          <cell r="C4383" t="str">
            <v>USR</v>
          </cell>
          <cell r="D4383" t="str">
            <v>TEMJEROMEP</v>
          </cell>
        </row>
        <row r="4384">
          <cell r="A4384" t="str">
            <v>USER</v>
          </cell>
          <cell r="B4384" t="str">
            <v xml:space="preserve">  TEPRMANN</v>
          </cell>
          <cell r="C4384" t="str">
            <v>USR</v>
          </cell>
          <cell r="D4384" t="str">
            <v>TEMJOSEPH</v>
          </cell>
        </row>
        <row r="4385">
          <cell r="A4385" t="str">
            <v>USER</v>
          </cell>
          <cell r="B4385" t="str">
            <v xml:space="preserve">  TEPRMANN</v>
          </cell>
          <cell r="C4385" t="str">
            <v>USR</v>
          </cell>
          <cell r="D4385" t="str">
            <v>TEMJOSEPHP</v>
          </cell>
        </row>
        <row r="4386">
          <cell r="A4386" t="str">
            <v>USER</v>
          </cell>
          <cell r="B4386" t="str">
            <v xml:space="preserve">  SOPRMANO</v>
          </cell>
          <cell r="C4386" t="str">
            <v>USR</v>
          </cell>
          <cell r="D4386" t="str">
            <v>THEO</v>
          </cell>
        </row>
        <row r="4387">
          <cell r="A4387" t="str">
            <v>USER</v>
          </cell>
          <cell r="B4387" t="str">
            <v xml:space="preserve">  NTNTMANN</v>
          </cell>
          <cell r="C4387" t="str">
            <v>USR</v>
          </cell>
          <cell r="D4387" t="str">
            <v>THOLLOT</v>
          </cell>
        </row>
        <row r="4388">
          <cell r="A4388" t="str">
            <v>USER</v>
          </cell>
          <cell r="B4388" t="str">
            <v xml:space="preserve">  CMVNCONN</v>
          </cell>
          <cell r="C4388" t="str">
            <v>USR</v>
          </cell>
          <cell r="D4388" t="str">
            <v>THOUVENIN</v>
          </cell>
        </row>
        <row r="4389">
          <cell r="A4389" t="str">
            <v>USER</v>
          </cell>
          <cell r="B4389" t="str">
            <v xml:space="preserve">  SOPRATNO</v>
          </cell>
          <cell r="C4389" t="str">
            <v>USR</v>
          </cell>
          <cell r="D4389" t="str">
            <v>TOURET</v>
          </cell>
        </row>
        <row r="4390">
          <cell r="A4390" t="str">
            <v>USER</v>
          </cell>
          <cell r="B4390" t="str">
            <v xml:space="preserve">  SOPRATNN</v>
          </cell>
          <cell r="C4390" t="str">
            <v>USR</v>
          </cell>
          <cell r="D4390" t="str">
            <v>TOUSSAINT</v>
          </cell>
        </row>
        <row r="4391">
          <cell r="A4391" t="str">
            <v>USER</v>
          </cell>
          <cell r="B4391" t="str">
            <v xml:space="preserve">  NTNTMANO</v>
          </cell>
          <cell r="C4391" t="str">
            <v>USR</v>
          </cell>
          <cell r="D4391" t="str">
            <v>TSIBA</v>
          </cell>
        </row>
        <row r="4392">
          <cell r="A4392" t="str">
            <v>USER</v>
          </cell>
          <cell r="B4392" t="str">
            <v xml:space="preserve">  SLSPMANN</v>
          </cell>
          <cell r="C4392" t="str">
            <v>USR</v>
          </cell>
          <cell r="D4392" t="str">
            <v>URTADO</v>
          </cell>
        </row>
        <row r="4393">
          <cell r="A4393" t="str">
            <v>USER</v>
          </cell>
          <cell r="B4393" t="str">
            <v xml:space="preserve">  ELEHMANN</v>
          </cell>
          <cell r="C4393" t="str">
            <v>USR</v>
          </cell>
          <cell r="D4393" t="str">
            <v>VEZZARO</v>
          </cell>
        </row>
        <row r="4394">
          <cell r="A4394" t="str">
            <v>USER</v>
          </cell>
          <cell r="B4394" t="str">
            <v xml:space="preserve">  ALAVCONN</v>
          </cell>
          <cell r="C4394" t="str">
            <v>USR</v>
          </cell>
          <cell r="D4394" t="str">
            <v>VILLA</v>
          </cell>
        </row>
        <row r="4395">
          <cell r="A4395" t="str">
            <v>USER</v>
          </cell>
          <cell r="B4395" t="str">
            <v xml:space="preserve">  CMVNCOON</v>
          </cell>
          <cell r="C4395" t="str">
            <v>USR</v>
          </cell>
          <cell r="D4395" t="str">
            <v>VMAC</v>
          </cell>
        </row>
        <row r="4396">
          <cell r="A4396" t="str">
            <v>USER</v>
          </cell>
          <cell r="B4396" t="str">
            <v xml:space="preserve">  LLLTMANN</v>
          </cell>
          <cell r="C4396" t="str">
            <v>USR</v>
          </cell>
          <cell r="D4396" t="str">
            <v>VORON</v>
          </cell>
        </row>
        <row r="4397">
          <cell r="A4397" t="str">
            <v>USER</v>
          </cell>
          <cell r="B4397" t="str">
            <v xml:space="preserve">  CMVNCOON</v>
          </cell>
          <cell r="C4397" t="str">
            <v>USR</v>
          </cell>
          <cell r="D4397" t="str">
            <v>VPEMMA</v>
          </cell>
        </row>
        <row r="4398">
          <cell r="A4398" t="str">
            <v>USER</v>
          </cell>
          <cell r="B4398" t="str">
            <v xml:space="preserve">  TLTRMAON</v>
          </cell>
          <cell r="C4398" t="str">
            <v>USR</v>
          </cell>
          <cell r="D4398" t="str">
            <v>WALLA</v>
          </cell>
        </row>
        <row r="4399">
          <cell r="A4399" t="str">
            <v>USER</v>
          </cell>
          <cell r="B4399" t="str">
            <v xml:space="preserve">  NTNTINNO</v>
          </cell>
          <cell r="C4399" t="str">
            <v>USR</v>
          </cell>
          <cell r="D4399" t="str">
            <v>WEZET</v>
          </cell>
        </row>
        <row r="4400">
          <cell r="A4400" t="str">
            <v>USER</v>
          </cell>
          <cell r="B4400" t="str">
            <v xml:space="preserve">  SLSPMANN</v>
          </cell>
          <cell r="C4400" t="str">
            <v>USR</v>
          </cell>
          <cell r="D4400" t="str">
            <v>XS1</v>
          </cell>
        </row>
        <row r="4401">
          <cell r="A4401" t="str">
            <v>USER</v>
          </cell>
          <cell r="B4401" t="str">
            <v xml:space="preserve">  NTNTMANO</v>
          </cell>
          <cell r="C4401" t="str">
            <v>USR</v>
          </cell>
          <cell r="D4401" t="str">
            <v>ZAPPULLA</v>
          </cell>
        </row>
        <row r="4402">
          <cell r="A4402" t="str">
            <v>USER</v>
          </cell>
          <cell r="B4402" t="str">
            <v xml:space="preserve">  NTNTMANN</v>
          </cell>
          <cell r="C4402" t="str">
            <v>USR</v>
          </cell>
          <cell r="D4402" t="str">
            <v>ZIRI</v>
          </cell>
        </row>
        <row r="4403">
          <cell r="A4403" t="str">
            <v>USER</v>
          </cell>
          <cell r="B4403" t="str">
            <v xml:space="preserve">  NTNTDTON</v>
          </cell>
          <cell r="C4403" t="str">
            <v>USR</v>
          </cell>
          <cell r="D4403" t="str">
            <v>ZOME</v>
          </cell>
        </row>
        <row r="4404">
          <cell r="A4404" t="str">
            <v>UVENTEKG</v>
          </cell>
          <cell r="B4404" t="str">
            <v xml:space="preserve">  Kg 00001 3    O                        Le kilog                                          *</v>
          </cell>
          <cell r="C4404">
            <v>0</v>
          </cell>
          <cell r="D4404">
            <v>0</v>
          </cell>
        </row>
        <row r="4405">
          <cell r="A4405" t="str">
            <v>UVENTEMI</v>
          </cell>
          <cell r="B4405" t="str">
            <v xml:space="preserve">  Mil01000 0 UN O                        Le mille                                          *</v>
          </cell>
          <cell r="C4405">
            <v>0</v>
          </cell>
          <cell r="D4405">
            <v>0</v>
          </cell>
        </row>
        <row r="4406">
          <cell r="A4406" t="str">
            <v>UVENTEUN</v>
          </cell>
          <cell r="B4406" t="str">
            <v xml:space="preserve">  Uni0   1 0    O                        L'unité                                           *</v>
          </cell>
          <cell r="C4406">
            <v>0</v>
          </cell>
          <cell r="D4406">
            <v>0</v>
          </cell>
        </row>
        <row r="4407">
          <cell r="A4407" t="str">
            <v>VARIATIO</v>
          </cell>
          <cell r="B4407" t="str">
            <v>000001</v>
          </cell>
          <cell r="C4407">
            <v>0</v>
          </cell>
          <cell r="D4407">
            <v>0</v>
          </cell>
        </row>
        <row r="4408">
          <cell r="A4408" t="str">
            <v>VERIFACF</v>
          </cell>
          <cell r="B4408" t="str">
            <v>0000000000000O         D                NNN</v>
          </cell>
          <cell r="C4408">
            <v>0</v>
          </cell>
          <cell r="D4408">
            <v>0</v>
          </cell>
        </row>
        <row r="4409">
          <cell r="A4409" t="str">
            <v>VERIFACT</v>
          </cell>
          <cell r="B4409" t="str">
            <v xml:space="preserve"> 999999999911BOUR000001D CP00000000000O1NNN0 9999 00</v>
          </cell>
          <cell r="C4409">
            <v>0</v>
          </cell>
          <cell r="D4409">
            <v>0</v>
          </cell>
        </row>
        <row r="4410">
          <cell r="A4410" t="str">
            <v>VS/MA</v>
          </cell>
          <cell r="B4410" t="str">
            <v>998</v>
          </cell>
          <cell r="C4410" t="str">
            <v>AA</v>
          </cell>
          <cell r="D4410" t="str">
            <v>ZZ</v>
          </cell>
        </row>
        <row r="4411">
          <cell r="A4411" t="str">
            <v>VS/MA</v>
          </cell>
          <cell r="B4411" t="str">
            <v>998</v>
          </cell>
          <cell r="C4411" t="str">
            <v>AA</v>
          </cell>
          <cell r="D4411" t="str">
            <v>999999</v>
          </cell>
        </row>
        <row r="4412">
          <cell r="A4412" t="str">
            <v>VS/MA</v>
          </cell>
          <cell r="B4412" t="str">
            <v>020</v>
          </cell>
          <cell r="C4412" t="str">
            <v>AB</v>
          </cell>
          <cell r="D4412" t="str">
            <v>AS</v>
          </cell>
        </row>
        <row r="4413">
          <cell r="A4413" t="str">
            <v>VS/MA</v>
          </cell>
          <cell r="B4413" t="str">
            <v>600</v>
          </cell>
          <cell r="C4413" t="str">
            <v>AE</v>
          </cell>
          <cell r="D4413" t="str">
            <v>AS</v>
          </cell>
        </row>
        <row r="4414">
          <cell r="A4414" t="str">
            <v>VS/MA</v>
          </cell>
          <cell r="B4414" t="str">
            <v>020</v>
          </cell>
          <cell r="C4414" t="str">
            <v>AM</v>
          </cell>
          <cell r="D4414" t="str">
            <v>AS</v>
          </cell>
        </row>
        <row r="4415">
          <cell r="A4415" t="str">
            <v>VS/MA</v>
          </cell>
          <cell r="B4415" t="str">
            <v>020</v>
          </cell>
          <cell r="C4415" t="str">
            <v>AP</v>
          </cell>
          <cell r="D4415" t="str">
            <v>AS</v>
          </cell>
        </row>
        <row r="4416">
          <cell r="A4416" t="str">
            <v>VS/MA</v>
          </cell>
          <cell r="B4416" t="str">
            <v>020</v>
          </cell>
          <cell r="C4416" t="str">
            <v>AR</v>
          </cell>
          <cell r="D4416" t="str">
            <v>AS</v>
          </cell>
        </row>
        <row r="4417">
          <cell r="A4417" t="str">
            <v>VS/MA</v>
          </cell>
          <cell r="B4417" t="str">
            <v>010</v>
          </cell>
          <cell r="C4417" t="str">
            <v>AS</v>
          </cell>
          <cell r="D4417" t="str">
            <v>ASMA</v>
          </cell>
        </row>
        <row r="4418">
          <cell r="A4418" t="str">
            <v>VS/MA</v>
          </cell>
          <cell r="B4418" t="str">
            <v>015</v>
          </cell>
          <cell r="C4418" t="str">
            <v>AS</v>
          </cell>
          <cell r="D4418" t="str">
            <v>ASMR</v>
          </cell>
        </row>
        <row r="4419">
          <cell r="A4419" t="str">
            <v>VS/MA</v>
          </cell>
          <cell r="B4419" t="str">
            <v>510</v>
          </cell>
          <cell r="C4419" t="str">
            <v>AU</v>
          </cell>
          <cell r="D4419" t="str">
            <v>TD</v>
          </cell>
        </row>
        <row r="4420">
          <cell r="A4420" t="str">
            <v>VS/MA</v>
          </cell>
          <cell r="B4420" t="str">
            <v>240</v>
          </cell>
          <cell r="C4420" t="str">
            <v>BB</v>
          </cell>
          <cell r="D4420" t="str">
            <v>BU</v>
          </cell>
        </row>
        <row r="4421">
          <cell r="A4421" t="str">
            <v>VS/MA</v>
          </cell>
          <cell r="B4421" t="str">
            <v>220</v>
          </cell>
          <cell r="C4421" t="str">
            <v>BC</v>
          </cell>
          <cell r="D4421" t="str">
            <v>BU</v>
          </cell>
        </row>
        <row r="4422">
          <cell r="A4422" t="str">
            <v>VS/MA</v>
          </cell>
          <cell r="B4422" t="str">
            <v>225</v>
          </cell>
          <cell r="C4422" t="str">
            <v>BD</v>
          </cell>
          <cell r="D4422" t="str">
            <v>BU</v>
          </cell>
        </row>
        <row r="4423">
          <cell r="A4423" t="str">
            <v>VS/MA</v>
          </cell>
          <cell r="B4423" t="str">
            <v>600</v>
          </cell>
          <cell r="C4423" t="str">
            <v>BE</v>
          </cell>
          <cell r="D4423" t="str">
            <v>BU</v>
          </cell>
        </row>
        <row r="4424">
          <cell r="A4424" t="str">
            <v>VS/MA</v>
          </cell>
          <cell r="B4424" t="str">
            <v>240</v>
          </cell>
          <cell r="C4424" t="str">
            <v>BF</v>
          </cell>
          <cell r="D4424" t="str">
            <v>BU</v>
          </cell>
        </row>
        <row r="4425">
          <cell r="A4425" t="str">
            <v>VS/MA</v>
          </cell>
          <cell r="B4425" t="str">
            <v>240</v>
          </cell>
          <cell r="C4425" t="str">
            <v>BM</v>
          </cell>
          <cell r="D4425" t="str">
            <v>BU</v>
          </cell>
        </row>
        <row r="4426">
          <cell r="A4426" t="str">
            <v>VS/MA</v>
          </cell>
          <cell r="B4426" t="str">
            <v>200</v>
          </cell>
          <cell r="C4426" t="str">
            <v>BO</v>
          </cell>
          <cell r="D4426" t="str">
            <v>BUMAA1</v>
          </cell>
        </row>
        <row r="4427">
          <cell r="A4427" t="str">
            <v>VS/MA</v>
          </cell>
          <cell r="B4427" t="str">
            <v>200</v>
          </cell>
          <cell r="C4427" t="str">
            <v>BO</v>
          </cell>
          <cell r="D4427" t="str">
            <v>BUMAB1</v>
          </cell>
        </row>
        <row r="4428">
          <cell r="A4428" t="str">
            <v>VS/MA</v>
          </cell>
          <cell r="B4428" t="str">
            <v>225</v>
          </cell>
          <cell r="C4428" t="str">
            <v>BO</v>
          </cell>
          <cell r="D4428" t="str">
            <v>BUMAC1</v>
          </cell>
        </row>
        <row r="4429">
          <cell r="A4429" t="str">
            <v>VS/MA</v>
          </cell>
          <cell r="B4429" t="str">
            <v>200</v>
          </cell>
          <cell r="C4429" t="str">
            <v>BO</v>
          </cell>
          <cell r="D4429" t="str">
            <v>BUMAD1</v>
          </cell>
        </row>
        <row r="4430">
          <cell r="A4430" t="str">
            <v>VS/MA</v>
          </cell>
          <cell r="B4430" t="str">
            <v>225</v>
          </cell>
          <cell r="C4430" t="str">
            <v>BO</v>
          </cell>
          <cell r="D4430" t="str">
            <v>BUMAE1</v>
          </cell>
        </row>
        <row r="4431">
          <cell r="A4431" t="str">
            <v>VS/MA</v>
          </cell>
          <cell r="B4431" t="str">
            <v>225</v>
          </cell>
          <cell r="C4431" t="str">
            <v>BO</v>
          </cell>
          <cell r="D4431" t="str">
            <v>BUMAF3</v>
          </cell>
        </row>
        <row r="4432">
          <cell r="A4432" t="str">
            <v>VS/MA</v>
          </cell>
          <cell r="B4432" t="str">
            <v>225</v>
          </cell>
          <cell r="C4432" t="str">
            <v>BO</v>
          </cell>
          <cell r="D4432" t="str">
            <v>BUMAI1</v>
          </cell>
        </row>
        <row r="4433">
          <cell r="A4433" t="str">
            <v>VS/MA</v>
          </cell>
          <cell r="B4433" t="str">
            <v>225</v>
          </cell>
          <cell r="C4433" t="str">
            <v>BO</v>
          </cell>
          <cell r="D4433" t="str">
            <v>BUMAK1</v>
          </cell>
        </row>
        <row r="4434">
          <cell r="A4434" t="str">
            <v>VS/MA</v>
          </cell>
          <cell r="B4434" t="str">
            <v>225</v>
          </cell>
          <cell r="C4434" t="str">
            <v>BO</v>
          </cell>
          <cell r="D4434" t="str">
            <v>BUMAL3</v>
          </cell>
        </row>
        <row r="4435">
          <cell r="A4435" t="str">
            <v>VS/MA</v>
          </cell>
          <cell r="B4435" t="str">
            <v>225</v>
          </cell>
          <cell r="C4435" t="str">
            <v>BO</v>
          </cell>
          <cell r="D4435" t="str">
            <v>BUMAL5</v>
          </cell>
        </row>
        <row r="4436">
          <cell r="A4436" t="str">
            <v>VS/MA</v>
          </cell>
          <cell r="B4436" t="str">
            <v>225</v>
          </cell>
          <cell r="C4436" t="str">
            <v>BO</v>
          </cell>
          <cell r="D4436" t="str">
            <v>BUMAM1</v>
          </cell>
        </row>
        <row r="4437">
          <cell r="A4437" t="str">
            <v>VS/MA</v>
          </cell>
          <cell r="B4437" t="str">
            <v>225</v>
          </cell>
          <cell r="C4437" t="str">
            <v>BO</v>
          </cell>
          <cell r="D4437" t="str">
            <v>BUMAO1</v>
          </cell>
        </row>
        <row r="4438">
          <cell r="A4438" t="str">
            <v>VS/MA</v>
          </cell>
          <cell r="B4438" t="str">
            <v>225</v>
          </cell>
          <cell r="C4438" t="str">
            <v>BO</v>
          </cell>
          <cell r="D4438" t="str">
            <v>BUMA01</v>
          </cell>
        </row>
        <row r="4439">
          <cell r="A4439" t="str">
            <v>VS/MA</v>
          </cell>
          <cell r="B4439" t="str">
            <v>240</v>
          </cell>
          <cell r="C4439" t="str">
            <v>BP</v>
          </cell>
          <cell r="D4439" t="str">
            <v>BU</v>
          </cell>
        </row>
        <row r="4440">
          <cell r="A4440" t="str">
            <v>VS/MA</v>
          </cell>
          <cell r="B4440" t="str">
            <v>291</v>
          </cell>
          <cell r="C4440" t="str">
            <v>BR</v>
          </cell>
          <cell r="D4440" t="str">
            <v>BU</v>
          </cell>
        </row>
        <row r="4441">
          <cell r="A4441" t="str">
            <v>VS/MA</v>
          </cell>
          <cell r="B4441" t="str">
            <v>225</v>
          </cell>
          <cell r="C4441" t="str">
            <v>BU</v>
          </cell>
          <cell r="D4441" t="str">
            <v>4B</v>
          </cell>
        </row>
        <row r="4442">
          <cell r="A4442" t="str">
            <v>VS/MA</v>
          </cell>
          <cell r="B4442" t="str">
            <v>225</v>
          </cell>
          <cell r="C4442" t="str">
            <v>CA</v>
          </cell>
          <cell r="D4442" t="str">
            <v>BU</v>
          </cell>
        </row>
        <row r="4443">
          <cell r="A4443" t="str">
            <v>VS/MA</v>
          </cell>
          <cell r="B4443" t="str">
            <v>325</v>
          </cell>
          <cell r="C4443" t="str">
            <v>CB</v>
          </cell>
          <cell r="D4443" t="str">
            <v>CP</v>
          </cell>
        </row>
        <row r="4444">
          <cell r="A4444" t="str">
            <v>VS/MA</v>
          </cell>
          <cell r="B4444" t="str">
            <v>312</v>
          </cell>
          <cell r="C4444" t="str">
            <v>CC</v>
          </cell>
          <cell r="D4444" t="str">
            <v>CP</v>
          </cell>
        </row>
        <row r="4445">
          <cell r="A4445" t="str">
            <v>VS/MA</v>
          </cell>
          <cell r="B4445" t="str">
            <v>312</v>
          </cell>
          <cell r="C4445" t="str">
            <v>CD</v>
          </cell>
          <cell r="D4445" t="str">
            <v>CP</v>
          </cell>
        </row>
        <row r="4446">
          <cell r="A4446" t="str">
            <v>VS/MA</v>
          </cell>
          <cell r="B4446" t="str">
            <v>600</v>
          </cell>
          <cell r="C4446" t="str">
            <v>CE</v>
          </cell>
          <cell r="D4446" t="str">
            <v>CP</v>
          </cell>
        </row>
        <row r="4447">
          <cell r="A4447" t="str">
            <v>VS/MA</v>
          </cell>
          <cell r="B4447" t="str">
            <v>300</v>
          </cell>
          <cell r="C4447" t="str">
            <v>CL</v>
          </cell>
          <cell r="D4447" t="str">
            <v>CP</v>
          </cell>
        </row>
        <row r="4448">
          <cell r="A4448" t="str">
            <v>VS/MA</v>
          </cell>
          <cell r="B4448" t="str">
            <v>325</v>
          </cell>
          <cell r="C4448" t="str">
            <v>CP</v>
          </cell>
          <cell r="D4448" t="str">
            <v>CP</v>
          </cell>
        </row>
        <row r="4449">
          <cell r="A4449" t="str">
            <v>VS/MA</v>
          </cell>
          <cell r="B4449" t="str">
            <v>325</v>
          </cell>
          <cell r="C4449" t="str">
            <v>CP</v>
          </cell>
          <cell r="D4449" t="str">
            <v>C1</v>
          </cell>
        </row>
        <row r="4450">
          <cell r="A4450" t="str">
            <v>VS/MA</v>
          </cell>
          <cell r="B4450" t="str">
            <v>312</v>
          </cell>
          <cell r="C4450" t="str">
            <v>CR</v>
          </cell>
          <cell r="D4450" t="str">
            <v>CP</v>
          </cell>
        </row>
        <row r="4451">
          <cell r="A4451" t="str">
            <v>VS/MA</v>
          </cell>
          <cell r="B4451" t="str">
            <v>325</v>
          </cell>
          <cell r="C4451" t="str">
            <v>C1</v>
          </cell>
          <cell r="D4451" t="str">
            <v>CP</v>
          </cell>
        </row>
        <row r="4452">
          <cell r="A4452" t="str">
            <v>VS/MA</v>
          </cell>
          <cell r="B4452" t="str">
            <v>225</v>
          </cell>
          <cell r="C4452" t="str">
            <v>DB</v>
          </cell>
          <cell r="D4452" t="str">
            <v>BU</v>
          </cell>
        </row>
        <row r="4453">
          <cell r="A4453" t="str">
            <v>VS/MA</v>
          </cell>
          <cell r="B4453" t="str">
            <v>200</v>
          </cell>
          <cell r="C4453" t="str">
            <v>DU</v>
          </cell>
          <cell r="D4453" t="str">
            <v>BU</v>
          </cell>
        </row>
        <row r="4454">
          <cell r="A4454" t="str">
            <v>VS/MA</v>
          </cell>
          <cell r="B4454" t="str">
            <v>312</v>
          </cell>
          <cell r="C4454" t="str">
            <v>EX</v>
          </cell>
          <cell r="D4454" t="str">
            <v>CP</v>
          </cell>
        </row>
        <row r="4455">
          <cell r="A4455" t="str">
            <v>VS/MA</v>
          </cell>
          <cell r="B4455" t="str">
            <v>225</v>
          </cell>
          <cell r="C4455" t="str">
            <v>FX</v>
          </cell>
          <cell r="D4455" t="str">
            <v>BU</v>
          </cell>
        </row>
        <row r="4456">
          <cell r="A4456" t="str">
            <v>VS/MA</v>
          </cell>
          <cell r="B4456" t="str">
            <v>425</v>
          </cell>
          <cell r="C4456" t="str">
            <v>IB</v>
          </cell>
          <cell r="D4456" t="str">
            <v>IN</v>
          </cell>
        </row>
        <row r="4457">
          <cell r="A4457" t="str">
            <v>VS/MA</v>
          </cell>
          <cell r="B4457" t="str">
            <v>225</v>
          </cell>
          <cell r="C4457" t="str">
            <v>ID</v>
          </cell>
          <cell r="D4457" t="str">
            <v>BUMAL1</v>
          </cell>
        </row>
        <row r="4458">
          <cell r="A4458" t="str">
            <v>VS/MA</v>
          </cell>
          <cell r="B4458" t="str">
            <v>405</v>
          </cell>
          <cell r="C4458" t="str">
            <v>ID</v>
          </cell>
          <cell r="D4458" t="str">
            <v>IN</v>
          </cell>
        </row>
        <row r="4459">
          <cell r="A4459" t="str">
            <v>VS/MA</v>
          </cell>
          <cell r="B4459" t="str">
            <v>600</v>
          </cell>
          <cell r="C4459" t="str">
            <v>IE</v>
          </cell>
          <cell r="D4459" t="str">
            <v>IN</v>
          </cell>
        </row>
        <row r="4460">
          <cell r="A4460" t="str">
            <v>VS/MA</v>
          </cell>
          <cell r="B4460" t="str">
            <v>420</v>
          </cell>
          <cell r="C4460" t="str">
            <v>IF</v>
          </cell>
          <cell r="D4460" t="str">
            <v>IN</v>
          </cell>
        </row>
        <row r="4461">
          <cell r="A4461" t="str">
            <v>VS/MA</v>
          </cell>
          <cell r="B4461" t="str">
            <v>425</v>
          </cell>
          <cell r="C4461" t="str">
            <v>IM</v>
          </cell>
          <cell r="D4461" t="str">
            <v>IN</v>
          </cell>
        </row>
        <row r="4462">
          <cell r="A4462" t="str">
            <v>VS/MA</v>
          </cell>
          <cell r="B4462" t="str">
            <v>425</v>
          </cell>
          <cell r="C4462" t="str">
            <v>IP</v>
          </cell>
          <cell r="D4462" t="str">
            <v>IN</v>
          </cell>
        </row>
        <row r="4463">
          <cell r="A4463" t="str">
            <v>VS/MA</v>
          </cell>
          <cell r="B4463" t="str">
            <v>491</v>
          </cell>
          <cell r="C4463" t="str">
            <v>IR</v>
          </cell>
          <cell r="D4463" t="str">
            <v>IN</v>
          </cell>
        </row>
        <row r="4464">
          <cell r="A4464" t="str">
            <v>VS/MA</v>
          </cell>
          <cell r="B4464" t="str">
            <v>410</v>
          </cell>
          <cell r="C4464" t="str">
            <v>LO</v>
          </cell>
          <cell r="D4464" t="str">
            <v>INLO10</v>
          </cell>
        </row>
        <row r="4465">
          <cell r="A4465" t="str">
            <v>VS/MA</v>
          </cell>
          <cell r="B4465" t="str">
            <v>410</v>
          </cell>
          <cell r="C4465" t="str">
            <v>LO</v>
          </cell>
          <cell r="D4465" t="str">
            <v>INLO20</v>
          </cell>
        </row>
        <row r="4466">
          <cell r="A4466" t="str">
            <v>VS/MA</v>
          </cell>
          <cell r="B4466" t="str">
            <v>405</v>
          </cell>
          <cell r="C4466" t="str">
            <v>LO</v>
          </cell>
          <cell r="D4466" t="str">
            <v>INLO30</v>
          </cell>
        </row>
        <row r="4467">
          <cell r="A4467" t="str">
            <v>VS/MA</v>
          </cell>
          <cell r="B4467" t="str">
            <v>410</v>
          </cell>
          <cell r="C4467" t="str">
            <v>LO</v>
          </cell>
          <cell r="D4467" t="str">
            <v>INLO40</v>
          </cell>
        </row>
        <row r="4468">
          <cell r="A4468" t="str">
            <v>VS/MA</v>
          </cell>
          <cell r="B4468" t="str">
            <v>405</v>
          </cell>
          <cell r="C4468" t="str">
            <v>LS</v>
          </cell>
          <cell r="D4468" t="str">
            <v>INLO00</v>
          </cell>
        </row>
        <row r="4469">
          <cell r="A4469" t="str">
            <v>VS/MA</v>
          </cell>
          <cell r="B4469" t="str">
            <v>210</v>
          </cell>
          <cell r="C4469" t="str">
            <v>MI</v>
          </cell>
          <cell r="D4469" t="str">
            <v>BU</v>
          </cell>
        </row>
        <row r="4470">
          <cell r="A4470" t="str">
            <v>VS/MA</v>
          </cell>
          <cell r="B4470" t="str">
            <v>205</v>
          </cell>
          <cell r="C4470" t="str">
            <v>MP</v>
          </cell>
          <cell r="D4470" t="str">
            <v>BU</v>
          </cell>
        </row>
        <row r="4471">
          <cell r="A4471" t="str">
            <v>VS/MA</v>
          </cell>
          <cell r="B4471" t="str">
            <v>310</v>
          </cell>
          <cell r="C4471" t="str">
            <v>ON</v>
          </cell>
          <cell r="D4471" t="str">
            <v>CP</v>
          </cell>
        </row>
        <row r="4472">
          <cell r="A4472" t="str">
            <v>VS/MA</v>
          </cell>
          <cell r="B4472" t="str">
            <v>200</v>
          </cell>
          <cell r="C4472" t="str">
            <v>PH</v>
          </cell>
          <cell r="D4472" t="str">
            <v>BU</v>
          </cell>
        </row>
        <row r="4473">
          <cell r="A4473" t="str">
            <v>VS/MA</v>
          </cell>
          <cell r="B4473" t="str">
            <v>400</v>
          </cell>
          <cell r="C4473" t="str">
            <v>PR</v>
          </cell>
          <cell r="D4473" t="str">
            <v>IN</v>
          </cell>
        </row>
        <row r="4474">
          <cell r="A4474" t="str">
            <v>VS/MA</v>
          </cell>
          <cell r="B4474" t="str">
            <v>515</v>
          </cell>
          <cell r="C4474" t="str">
            <v>RZ</v>
          </cell>
          <cell r="D4474" t="str">
            <v>TD</v>
          </cell>
        </row>
        <row r="4475">
          <cell r="A4475" t="str">
            <v>VS/MA</v>
          </cell>
          <cell r="B4475" t="str">
            <v>530</v>
          </cell>
          <cell r="C4475" t="str">
            <v>TB</v>
          </cell>
          <cell r="D4475" t="str">
            <v>TD</v>
          </cell>
        </row>
        <row r="4476">
          <cell r="A4476" t="str">
            <v>VS/MA</v>
          </cell>
          <cell r="B4476" t="str">
            <v>510</v>
          </cell>
          <cell r="C4476" t="str">
            <v>TD</v>
          </cell>
          <cell r="D4476" t="str">
            <v>TDMA02</v>
          </cell>
        </row>
        <row r="4477">
          <cell r="A4477" t="str">
            <v>VS/MA</v>
          </cell>
          <cell r="B4477" t="str">
            <v>510</v>
          </cell>
          <cell r="C4477" t="str">
            <v>TD</v>
          </cell>
          <cell r="D4477" t="str">
            <v>TDMA03</v>
          </cell>
        </row>
        <row r="4478">
          <cell r="A4478" t="str">
            <v>VS/MA</v>
          </cell>
          <cell r="B4478" t="str">
            <v>510</v>
          </cell>
          <cell r="C4478" t="str">
            <v>TD</v>
          </cell>
          <cell r="D4478" t="str">
            <v>TDMA09</v>
          </cell>
        </row>
        <row r="4479">
          <cell r="A4479" t="str">
            <v>VS/MA</v>
          </cell>
          <cell r="B4479" t="str">
            <v>515</v>
          </cell>
          <cell r="C4479" t="str">
            <v>TD</v>
          </cell>
          <cell r="D4479" t="str">
            <v>TDMA13</v>
          </cell>
        </row>
        <row r="4480">
          <cell r="A4480" t="str">
            <v>VS/MA</v>
          </cell>
          <cell r="B4480" t="str">
            <v>515</v>
          </cell>
          <cell r="C4480" t="str">
            <v>TD</v>
          </cell>
          <cell r="D4480" t="str">
            <v>TDMA19</v>
          </cell>
        </row>
        <row r="4481">
          <cell r="A4481" t="str">
            <v>VS/MA</v>
          </cell>
          <cell r="B4481" t="str">
            <v>505</v>
          </cell>
          <cell r="C4481" t="str">
            <v>TD</v>
          </cell>
          <cell r="D4481" t="str">
            <v>TDMA20</v>
          </cell>
        </row>
        <row r="4482">
          <cell r="A4482" t="str">
            <v>VS/MA</v>
          </cell>
          <cell r="B4482" t="str">
            <v>500</v>
          </cell>
          <cell r="C4482" t="str">
            <v>TD</v>
          </cell>
          <cell r="D4482" t="str">
            <v>TDMA30</v>
          </cell>
        </row>
        <row r="4483">
          <cell r="A4483" t="str">
            <v>VS/MA</v>
          </cell>
          <cell r="B4483" t="str">
            <v>520</v>
          </cell>
          <cell r="C4483" t="str">
            <v>TD</v>
          </cell>
          <cell r="D4483" t="str">
            <v>TDMA40</v>
          </cell>
        </row>
        <row r="4484">
          <cell r="A4484" t="str">
            <v>VS/MA</v>
          </cell>
          <cell r="B4484" t="str">
            <v>520</v>
          </cell>
          <cell r="C4484" t="str">
            <v>TD</v>
          </cell>
          <cell r="D4484" t="str">
            <v>TDMA41</v>
          </cell>
        </row>
        <row r="4485">
          <cell r="A4485" t="str">
            <v>VS/MA</v>
          </cell>
          <cell r="B4485" t="str">
            <v>520</v>
          </cell>
          <cell r="C4485" t="str">
            <v>TD</v>
          </cell>
          <cell r="D4485" t="str">
            <v>TDMA42</v>
          </cell>
        </row>
        <row r="4486">
          <cell r="A4486" t="str">
            <v>VS/MA</v>
          </cell>
          <cell r="B4486" t="str">
            <v>520</v>
          </cell>
          <cell r="C4486" t="str">
            <v>TD</v>
          </cell>
          <cell r="D4486" t="str">
            <v>TDMA43</v>
          </cell>
        </row>
        <row r="4487">
          <cell r="A4487" t="str">
            <v>VS/MA</v>
          </cell>
          <cell r="B4487" t="str">
            <v>520</v>
          </cell>
          <cell r="C4487" t="str">
            <v>TD</v>
          </cell>
          <cell r="D4487" t="str">
            <v>TDMA50</v>
          </cell>
        </row>
        <row r="4488">
          <cell r="A4488" t="str">
            <v>VS/MA</v>
          </cell>
          <cell r="B4488" t="str">
            <v>520</v>
          </cell>
          <cell r="C4488" t="str">
            <v>TD</v>
          </cell>
          <cell r="D4488" t="str">
            <v>TDMA60</v>
          </cell>
        </row>
        <row r="4489">
          <cell r="A4489" t="str">
            <v>VS/MA</v>
          </cell>
          <cell r="B4489" t="str">
            <v>520</v>
          </cell>
          <cell r="C4489" t="str">
            <v>TD</v>
          </cell>
          <cell r="D4489" t="str">
            <v>TDMA90</v>
          </cell>
        </row>
        <row r="4490">
          <cell r="A4490" t="str">
            <v>VS/MA</v>
          </cell>
          <cell r="B4490" t="str">
            <v>600</v>
          </cell>
          <cell r="C4490" t="str">
            <v>TE</v>
          </cell>
          <cell r="D4490" t="str">
            <v>TD</v>
          </cell>
        </row>
        <row r="4491">
          <cell r="A4491" t="str">
            <v>VS/MA</v>
          </cell>
          <cell r="B4491" t="str">
            <v>530</v>
          </cell>
          <cell r="C4491" t="str">
            <v>TF</v>
          </cell>
          <cell r="D4491" t="str">
            <v>TD</v>
          </cell>
        </row>
        <row r="4492">
          <cell r="A4492" t="str">
            <v>VS/MA</v>
          </cell>
          <cell r="B4492" t="str">
            <v>530</v>
          </cell>
          <cell r="C4492" t="str">
            <v>TM</v>
          </cell>
          <cell r="D4492" t="str">
            <v>TD</v>
          </cell>
        </row>
        <row r="4493">
          <cell r="A4493" t="str">
            <v>VS/MA</v>
          </cell>
          <cell r="B4493" t="str">
            <v>530</v>
          </cell>
          <cell r="C4493" t="str">
            <v>TP</v>
          </cell>
          <cell r="D4493" t="str">
            <v>TD</v>
          </cell>
        </row>
        <row r="4494">
          <cell r="A4494" t="str">
            <v>VS/MA</v>
          </cell>
          <cell r="B4494" t="str">
            <v>520</v>
          </cell>
          <cell r="C4494" t="str">
            <v>TR</v>
          </cell>
          <cell r="D4494" t="str">
            <v>TD</v>
          </cell>
        </row>
        <row r="4495">
          <cell r="A4495" t="str">
            <v>VSPARM</v>
          </cell>
          <cell r="B4495" t="str">
            <v xml:space="preserve">          -----+    040812243636        MMMMMM    000000000000000050001000010000  Autres produits / Tous fournisseurs</v>
          </cell>
          <cell r="C4495" t="str">
            <v>**</v>
          </cell>
          <cell r="D4495" t="str">
            <v>*******  E</v>
          </cell>
        </row>
        <row r="4496">
          <cell r="A4496" t="str">
            <v>VSPARM</v>
          </cell>
          <cell r="B4496" t="str">
            <v xml:space="preserve">          -----+    040812243636        MMMMMM    000000000000000060000800009000  Asc.: Pièces de rechange / Tous fournisseurs</v>
          </cell>
          <cell r="C4496" t="str">
            <v>AR</v>
          </cell>
          <cell r="D4496" t="str">
            <v>*******  E</v>
          </cell>
        </row>
        <row r="4497">
          <cell r="A4497" t="str">
            <v>VSPARM</v>
          </cell>
          <cell r="B4497" t="str">
            <v xml:space="preserve">          -----+    040812243636        MMMMMM    000000000000000060000800009000  Bur.: Pièces de rechange / Tous fournisseurs</v>
          </cell>
          <cell r="C4497" t="str">
            <v>BR</v>
          </cell>
          <cell r="D4497" t="str">
            <v>*******  E</v>
          </cell>
        </row>
        <row r="4498">
          <cell r="A4498" t="str">
            <v>VSPARM</v>
          </cell>
          <cell r="B4498" t="str">
            <v xml:space="preserve">          -----+    040812243636        MMMMMM    000000000000000060000800009000  Clim.: Pièces de rechange / Tous fournisseurs</v>
          </cell>
          <cell r="C4498" t="str">
            <v>CR</v>
          </cell>
          <cell r="D4498" t="str">
            <v>*******  E</v>
          </cell>
        </row>
        <row r="4499">
          <cell r="A4499" t="str">
            <v>VSPARM</v>
          </cell>
          <cell r="B4499" t="str">
            <v xml:space="preserve">          -----+    040812243636        MMMMMM    000000000000000060000800009000  Info.: Pièces de rechange / Tous fournisseurs</v>
          </cell>
          <cell r="C4499" t="str">
            <v>IR</v>
          </cell>
          <cell r="D4499" t="str">
            <v>*******  E</v>
          </cell>
        </row>
        <row r="4500">
          <cell r="A4500" t="str">
            <v>VSPARM</v>
          </cell>
          <cell r="B4500" t="str">
            <v xml:space="preserve">          -----+    040812243636        MMMMMM    000000000000000060000800009000  Tél.: Pièces de rechange / Tous fournisseurs</v>
          </cell>
          <cell r="C4500" t="str">
            <v>TR</v>
          </cell>
          <cell r="D4500" t="str">
            <v>*******  E</v>
          </cell>
        </row>
        <row r="4501">
          <cell r="A4501" t="str">
            <v>VSPARM02</v>
          </cell>
          <cell r="B4501" t="str">
            <v xml:space="preserve">          -----+    010203040505        AAAAAA    000000600008000090000900009000  Autres produits / Tous fournisseurs</v>
          </cell>
          <cell r="C4501" t="str">
            <v>**</v>
          </cell>
          <cell r="D4501" t="str">
            <v>*******  E</v>
          </cell>
        </row>
        <row r="4502">
          <cell r="A4502" t="str">
            <v>VSPARM10</v>
          </cell>
          <cell r="B4502" t="str">
            <v xml:space="preserve">          ----+     040812242400        MMMMM     000000000000000000000000000000</v>
          </cell>
          <cell r="C4502" t="str">
            <v>RM</v>
          </cell>
          <cell r="D4502" t="str">
            <v>*******  E</v>
          </cell>
        </row>
        <row r="4503">
          <cell r="A4503" t="str">
            <v>VSPARM11</v>
          </cell>
          <cell r="B4503" t="str">
            <v xml:space="preserve">          ----+     040812242400        MMMMM     000000000000000000000000000000</v>
          </cell>
          <cell r="C4503" t="str">
            <v>AM</v>
          </cell>
          <cell r="D4503" t="str">
            <v>*******  E</v>
          </cell>
        </row>
        <row r="4504">
          <cell r="A4504" t="str">
            <v>VSPARM12</v>
          </cell>
          <cell r="B4504" t="str">
            <v xml:space="preserve">          ----+     040812242400        MMMMM     000000000000000000000000000000</v>
          </cell>
          <cell r="C4504" t="str">
            <v>TM</v>
          </cell>
          <cell r="D4504" t="str">
            <v>*******  E</v>
          </cell>
        </row>
        <row r="4505">
          <cell r="A4505" t="str">
            <v>VSPARM20</v>
          </cell>
          <cell r="B4505" t="str">
            <v xml:space="preserve">          ----+     040812242400        MMMMM     000000000000000000000000000000</v>
          </cell>
          <cell r="C4505" t="str">
            <v>RP</v>
          </cell>
          <cell r="D4505" t="str">
            <v>*******  E</v>
          </cell>
        </row>
        <row r="4506">
          <cell r="A4506" t="str">
            <v>VSPARM21</v>
          </cell>
          <cell r="B4506" t="str">
            <v xml:space="preserve">          ----+     040812242400        MMMMM     000000000000000000000000000000</v>
          </cell>
          <cell r="C4506" t="str">
            <v>AP</v>
          </cell>
          <cell r="D4506" t="str">
            <v>*******  E</v>
          </cell>
        </row>
        <row r="4507">
          <cell r="A4507" t="str">
            <v>VSPARM22</v>
          </cell>
          <cell r="B4507" t="str">
            <v xml:space="preserve">          ----+     040812242400        MMMMM     000000000000000000000000000000</v>
          </cell>
          <cell r="C4507" t="str">
            <v>TP</v>
          </cell>
          <cell r="D4507" t="str">
            <v>*******  E</v>
          </cell>
        </row>
        <row r="4508">
          <cell r="A4508" t="str">
            <v>VSPARM99</v>
          </cell>
          <cell r="B4508" t="str">
            <v xml:space="preserve">          ----+     040812020200        MMMAA     000000000000000000000000000000</v>
          </cell>
          <cell r="C4508" t="str">
            <v>**</v>
          </cell>
          <cell r="D4508" t="str">
            <v>*******  E</v>
          </cell>
        </row>
        <row r="4509">
          <cell r="A4509" t="str">
            <v>WKSLILIG</v>
          </cell>
          <cell r="B4509" t="str">
            <v>00001231</v>
          </cell>
          <cell r="C4509">
            <v>0</v>
          </cell>
          <cell r="D4509">
            <v>0</v>
          </cell>
        </row>
        <row r="4510">
          <cell r="A4510" t="str">
            <v>WRNCTRNT</v>
          </cell>
          <cell r="B4510" t="str">
            <v xml:space="preserve"> 2         OOOOOOO</v>
          </cell>
          <cell r="C4510">
            <v>0</v>
          </cell>
          <cell r="D4510">
            <v>0</v>
          </cell>
        </row>
        <row r="4511">
          <cell r="A4511" t="str">
            <v>ZZ510101</v>
          </cell>
          <cell r="B4511" t="str">
            <v xml:space="preserve"> ASMA02</v>
          </cell>
          <cell r="C4511">
            <v>0</v>
          </cell>
          <cell r="D4511">
            <v>0</v>
          </cell>
        </row>
        <row r="4512">
          <cell r="A4512" t="str">
            <v>ZZ510102</v>
          </cell>
          <cell r="B4512" t="str">
            <v xml:space="preserve"> ASMA00</v>
          </cell>
          <cell r="C4512">
            <v>0</v>
          </cell>
          <cell r="D4512">
            <v>0</v>
          </cell>
        </row>
        <row r="4513">
          <cell r="A4513" t="str">
            <v>ZZ510199</v>
          </cell>
          <cell r="B4513" t="str">
            <v xml:space="preserve"> ASMA01</v>
          </cell>
          <cell r="C4513">
            <v>0</v>
          </cell>
          <cell r="D451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">
          <cell r="H1" t="str">
            <v>NIVEAU 1</v>
          </cell>
          <cell r="I1" t="str">
            <v>NIVEAU 2</v>
          </cell>
          <cell r="J1" t="str">
            <v>NIVEAU 3</v>
          </cell>
          <cell r="K1" t="str">
            <v>NIVEAU 4</v>
          </cell>
          <cell r="L1" t="str">
            <v>Ligne de Produit</v>
          </cell>
          <cell r="N1" t="str">
            <v>Ligne Param</v>
          </cell>
          <cell r="O1" t="str">
            <v>Type</v>
          </cell>
        </row>
        <row r="2">
          <cell r="H2" t="str">
            <v>Organisation Pôles</v>
          </cell>
          <cell r="I2" t="str">
            <v>REPCO/Métier</v>
          </cell>
          <cell r="J2" t="str">
            <v>REPCO/s-Métier</v>
          </cell>
          <cell r="K2" t="str">
            <v>Org. Interne</v>
          </cell>
          <cell r="L2" t="str">
            <v>Code</v>
          </cell>
          <cell r="M2" t="str">
            <v>Ligne de Produit</v>
          </cell>
          <cell r="N2" t="str">
            <v>PROVISION</v>
          </cell>
          <cell r="P2" t="str">
            <v>Barême Provisions</v>
          </cell>
          <cell r="R2">
            <v>4</v>
          </cell>
          <cell r="S2">
            <v>8</v>
          </cell>
          <cell r="T2">
            <v>12</v>
          </cell>
          <cell r="U2">
            <v>24</v>
          </cell>
          <cell r="V2">
            <v>36</v>
          </cell>
          <cell r="W2">
            <v>99999</v>
          </cell>
        </row>
        <row r="3">
          <cell r="A3" t="str">
            <v>ASCE00</v>
          </cell>
          <cell r="B3" t="str">
            <v>AS</v>
          </cell>
          <cell r="C3" t="str">
            <v>CE</v>
          </cell>
          <cell r="D3" t="str">
            <v>00</v>
          </cell>
          <cell r="E3" t="str">
            <v>AE</v>
          </cell>
          <cell r="F3" t="str">
            <v>ASC Contrats entretien</v>
          </cell>
          <cell r="G3" t="str">
            <v>N</v>
          </cell>
          <cell r="H3" t="str">
            <v>EQT</v>
          </cell>
          <cell r="I3" t="str">
            <v>1 - Ascensorie</v>
          </cell>
          <cell r="J3" t="str">
            <v>AS 4 Contrats d'entretien asc.</v>
          </cell>
          <cell r="K3" t="str">
            <v>Ascenseurs</v>
          </cell>
          <cell r="L3" t="str">
            <v>AE</v>
          </cell>
          <cell r="M3" t="str">
            <v>Ascenseurs / contrats d'entretien</v>
          </cell>
          <cell r="N3">
            <v>3</v>
          </cell>
          <cell r="O3" t="str">
            <v>Services</v>
          </cell>
          <cell r="P3">
            <v>1</v>
          </cell>
          <cell r="Q3" t="str">
            <v>Matériel</v>
          </cell>
          <cell r="R3">
            <v>0</v>
          </cell>
          <cell r="S3">
            <v>0</v>
          </cell>
          <cell r="T3">
            <v>0</v>
          </cell>
          <cell r="U3">
            <v>0.5</v>
          </cell>
          <cell r="V3">
            <v>1</v>
          </cell>
          <cell r="W3">
            <v>1</v>
          </cell>
        </row>
        <row r="4">
          <cell r="A4" t="str">
            <v>ASCH00</v>
          </cell>
          <cell r="B4" t="str">
            <v>AS</v>
          </cell>
          <cell r="C4" t="str">
            <v>CH</v>
          </cell>
          <cell r="D4" t="str">
            <v>00</v>
          </cell>
          <cell r="E4" t="str">
            <v>99</v>
          </cell>
          <cell r="F4" t="str">
            <v>Affaires Ascensorie</v>
          </cell>
          <cell r="G4" t="str">
            <v>N</v>
          </cell>
          <cell r="H4" t="str">
            <v>EQT</v>
          </cell>
          <cell r="I4" t="str">
            <v>1 - Ascensorie</v>
          </cell>
          <cell r="J4" t="str">
            <v>AS 5 Chantiers</v>
          </cell>
          <cell r="K4" t="str">
            <v>Ascenseurs</v>
          </cell>
          <cell r="L4" t="str">
            <v>99</v>
          </cell>
          <cell r="M4" t="str">
            <v>Ascenseurs / neufs</v>
          </cell>
          <cell r="N4">
            <v>3</v>
          </cell>
          <cell r="O4" t="str">
            <v>Services</v>
          </cell>
          <cell r="P4">
            <v>2</v>
          </cell>
          <cell r="Q4" t="str">
            <v>Pièces</v>
          </cell>
          <cell r="R4">
            <v>0</v>
          </cell>
          <cell r="S4">
            <v>0</v>
          </cell>
          <cell r="T4">
            <v>0</v>
          </cell>
          <cell r="U4">
            <v>0.6</v>
          </cell>
          <cell r="V4">
            <v>0.8</v>
          </cell>
          <cell r="W4">
            <v>0.9</v>
          </cell>
        </row>
        <row r="5">
          <cell r="A5" t="str">
            <v>ASMA00</v>
          </cell>
          <cell r="B5" t="str">
            <v>AS</v>
          </cell>
          <cell r="C5" t="str">
            <v>MA</v>
          </cell>
          <cell r="D5" t="str">
            <v>00</v>
          </cell>
          <cell r="E5" t="str">
            <v>AS</v>
          </cell>
          <cell r="F5" t="str">
            <v>ASC Instal. mat neuf OTIS</v>
          </cell>
          <cell r="G5" t="str">
            <v>F</v>
          </cell>
          <cell r="H5" t="str">
            <v>EQT</v>
          </cell>
          <cell r="I5" t="str">
            <v>1 - Ascensorie</v>
          </cell>
          <cell r="J5" t="str">
            <v>AS 1 Ascenseurs Neufs</v>
          </cell>
          <cell r="K5" t="str">
            <v>Ascenseurs</v>
          </cell>
          <cell r="L5" t="str">
            <v>AS</v>
          </cell>
          <cell r="M5" t="str">
            <v>Ascenseurs / neufs</v>
          </cell>
          <cell r="N5">
            <v>1</v>
          </cell>
          <cell r="O5" t="str">
            <v>Matériel</v>
          </cell>
          <cell r="P5">
            <v>3</v>
          </cell>
          <cell r="Q5" t="str">
            <v>Services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</row>
        <row r="6">
          <cell r="A6" t="str">
            <v>ASMA01</v>
          </cell>
          <cell r="B6" t="str">
            <v>AS</v>
          </cell>
          <cell r="C6" t="str">
            <v>MA</v>
          </cell>
          <cell r="D6" t="str">
            <v>01</v>
          </cell>
          <cell r="E6" t="str">
            <v>AS</v>
          </cell>
          <cell r="F6" t="str">
            <v>ASC Remp app. neuf OTIS</v>
          </cell>
          <cell r="G6" t="str">
            <v>F</v>
          </cell>
          <cell r="H6" t="str">
            <v>EQT</v>
          </cell>
          <cell r="I6" t="str">
            <v>1 - Ascensorie</v>
          </cell>
          <cell r="J6" t="str">
            <v>AS 1 Ascenseurs Neufs</v>
          </cell>
          <cell r="K6" t="str">
            <v>Ascenseurs</v>
          </cell>
          <cell r="L6" t="str">
            <v>AS</v>
          </cell>
          <cell r="M6" t="str">
            <v>Ascenseurs / neufs</v>
          </cell>
          <cell r="N6">
            <v>1</v>
          </cell>
          <cell r="O6" t="str">
            <v>Matériel</v>
          </cell>
        </row>
        <row r="7">
          <cell r="A7" t="str">
            <v>ASMA02</v>
          </cell>
          <cell r="B7" t="str">
            <v>AS</v>
          </cell>
          <cell r="C7" t="str">
            <v>MA</v>
          </cell>
          <cell r="D7" t="str">
            <v>02</v>
          </cell>
          <cell r="E7" t="str">
            <v>AS</v>
          </cell>
          <cell r="F7" t="str">
            <v>ASC Remp app. neuf AUTRE</v>
          </cell>
          <cell r="G7" t="str">
            <v>F</v>
          </cell>
          <cell r="H7" t="str">
            <v>EQT</v>
          </cell>
          <cell r="I7" t="str">
            <v>1 - Ascensorie</v>
          </cell>
          <cell r="J7" t="str">
            <v>AS 1 Ascenseurs Neufs</v>
          </cell>
          <cell r="K7" t="str">
            <v>Ascenseurs</v>
          </cell>
          <cell r="L7" t="str">
            <v>AS</v>
          </cell>
          <cell r="M7" t="str">
            <v>AS - MO SAV</v>
          </cell>
          <cell r="N7">
            <v>1</v>
          </cell>
          <cell r="O7" t="str">
            <v>Matériel</v>
          </cell>
          <cell r="P7" t="str">
            <v>Org° Sté</v>
          </cell>
          <cell r="R7" t="str">
            <v>DEPT</v>
          </cell>
          <cell r="S7" t="str">
            <v>Pôle</v>
          </cell>
          <cell r="T7" t="str">
            <v>Métier</v>
          </cell>
        </row>
        <row r="8">
          <cell r="A8" t="str">
            <v>ASMB02</v>
          </cell>
          <cell r="B8" t="str">
            <v>AS</v>
          </cell>
          <cell r="C8" t="str">
            <v>MB</v>
          </cell>
          <cell r="D8" t="str">
            <v>02</v>
          </cell>
          <cell r="E8" t="str">
            <v>AB</v>
          </cell>
          <cell r="F8" t="str">
            <v>Revient ASP hors-stock</v>
          </cell>
          <cell r="G8" t="str">
            <v>N</v>
          </cell>
          <cell r="H8" t="str">
            <v>EQT</v>
          </cell>
          <cell r="I8" t="str">
            <v>1 - Ascensorie</v>
          </cell>
          <cell r="J8" t="str">
            <v>AS 3 Pièces &amp; Petits Travaux</v>
          </cell>
          <cell r="K8" t="str">
            <v>Ascenseurs</v>
          </cell>
          <cell r="L8" t="str">
            <v>AB</v>
          </cell>
          <cell r="M8" t="str">
            <v>AS - MO SAV</v>
          </cell>
          <cell r="N8">
            <v>3</v>
          </cell>
          <cell r="O8" t="str">
            <v>Services</v>
          </cell>
          <cell r="P8" t="str">
            <v>Suivis</v>
          </cell>
          <cell r="R8" t="str">
            <v>AS</v>
          </cell>
          <cell r="S8" t="str">
            <v>EQT</v>
          </cell>
          <cell r="T8" t="str">
            <v>1 - Ascensorie</v>
          </cell>
        </row>
        <row r="9">
          <cell r="A9" t="str">
            <v>ASMO00</v>
          </cell>
          <cell r="B9" t="str">
            <v>AS</v>
          </cell>
          <cell r="C9" t="str">
            <v>MO</v>
          </cell>
          <cell r="D9" t="str">
            <v>00</v>
          </cell>
          <cell r="E9" t="str">
            <v>AM</v>
          </cell>
          <cell r="F9" t="str">
            <v>ASC MO SAV</v>
          </cell>
          <cell r="G9" t="str">
            <v>N</v>
          </cell>
          <cell r="H9" t="str">
            <v>EQT</v>
          </cell>
          <cell r="I9" t="str">
            <v>1 - Ascensorie</v>
          </cell>
          <cell r="J9" t="str">
            <v>AS 3 Pièces &amp; Petits Travaux</v>
          </cell>
          <cell r="K9" t="str">
            <v>Ascenseurs</v>
          </cell>
          <cell r="L9" t="str">
            <v>AM</v>
          </cell>
          <cell r="M9" t="str">
            <v>Ascenseurs / modernisation</v>
          </cell>
          <cell r="N9">
            <v>3</v>
          </cell>
          <cell r="O9" t="str">
            <v>Services</v>
          </cell>
          <cell r="R9" t="str">
            <v>BU</v>
          </cell>
          <cell r="S9" t="str">
            <v>PDT</v>
          </cell>
          <cell r="T9" t="str">
            <v>2 - Bureautique</v>
          </cell>
        </row>
        <row r="10">
          <cell r="A10" t="str">
            <v>ASMO09</v>
          </cell>
          <cell r="B10" t="str">
            <v>AS</v>
          </cell>
          <cell r="C10" t="str">
            <v>MO</v>
          </cell>
          <cell r="D10" t="str">
            <v>09</v>
          </cell>
          <cell r="E10" t="str">
            <v>AM</v>
          </cell>
          <cell r="F10" t="str">
            <v>ASC MO SAV TST</v>
          </cell>
          <cell r="G10" t="str">
            <v>N</v>
          </cell>
          <cell r="H10" t="str">
            <v>EQT</v>
          </cell>
          <cell r="I10" t="str">
            <v>1 - Ascensorie</v>
          </cell>
          <cell r="J10" t="str">
            <v>AS 3 Pièces &amp; Petits Travaux</v>
          </cell>
          <cell r="K10" t="str">
            <v>Ascenseurs</v>
          </cell>
          <cell r="L10" t="str">
            <v>AM</v>
          </cell>
          <cell r="M10" t="str">
            <v>Ascenseurs / modernisation</v>
          </cell>
          <cell r="N10">
            <v>3</v>
          </cell>
          <cell r="O10" t="str">
            <v>Services</v>
          </cell>
          <cell r="R10" t="str">
            <v>CP</v>
          </cell>
          <cell r="S10" t="str">
            <v>PDT</v>
          </cell>
          <cell r="T10" t="str">
            <v>3 - Clim/¨Protection</v>
          </cell>
        </row>
        <row r="11">
          <cell r="A11" t="str">
            <v>ASMR00</v>
          </cell>
          <cell r="B11" t="str">
            <v>AS</v>
          </cell>
          <cell r="C11" t="str">
            <v>MR</v>
          </cell>
          <cell r="D11" t="str">
            <v>00</v>
          </cell>
          <cell r="E11" t="str">
            <v>AM</v>
          </cell>
          <cell r="F11" t="str">
            <v>ASC Modernisation OTIS</v>
          </cell>
          <cell r="G11" t="str">
            <v>F</v>
          </cell>
          <cell r="H11" t="str">
            <v>EQT</v>
          </cell>
          <cell r="I11" t="str">
            <v>1 - Ascensorie</v>
          </cell>
          <cell r="J11" t="str">
            <v>AS 2 Modernisations</v>
          </cell>
          <cell r="K11" t="str">
            <v>Ascenseurs</v>
          </cell>
          <cell r="L11" t="str">
            <v>AM</v>
          </cell>
          <cell r="M11" t="str">
            <v>AS - pièces de rechange</v>
          </cell>
          <cell r="N11">
            <v>1</v>
          </cell>
          <cell r="O11" t="str">
            <v>Matériel</v>
          </cell>
          <cell r="R11" t="str">
            <v>IN</v>
          </cell>
          <cell r="S11" t="str">
            <v>SOL</v>
          </cell>
          <cell r="T11" t="str">
            <v>4 - Informatique</v>
          </cell>
        </row>
        <row r="12">
          <cell r="A12" t="str">
            <v>ASMR01</v>
          </cell>
          <cell r="B12" t="str">
            <v>AS</v>
          </cell>
          <cell r="C12" t="str">
            <v>MR</v>
          </cell>
          <cell r="D12" t="str">
            <v>01</v>
          </cell>
          <cell r="E12" t="str">
            <v>AM</v>
          </cell>
          <cell r="F12" t="str">
            <v>ASC Modernisation AUTRE</v>
          </cell>
          <cell r="G12" t="str">
            <v>F</v>
          </cell>
          <cell r="H12" t="str">
            <v>EQT</v>
          </cell>
          <cell r="I12" t="str">
            <v>1 - Ascensorie</v>
          </cell>
          <cell r="J12" t="str">
            <v>AS 2 Modernisations</v>
          </cell>
          <cell r="K12" t="str">
            <v>Ascenseurs</v>
          </cell>
          <cell r="L12" t="str">
            <v>AM</v>
          </cell>
          <cell r="M12" t="str">
            <v>AS - pièces de rechange</v>
          </cell>
          <cell r="N12">
            <v>1</v>
          </cell>
          <cell r="O12" t="str">
            <v>Matériel</v>
          </cell>
          <cell r="R12" t="str">
            <v>DT</v>
          </cell>
          <cell r="S12" t="str">
            <v>SOL</v>
          </cell>
          <cell r="T12" t="str">
            <v>5 - Télécom</v>
          </cell>
        </row>
        <row r="13">
          <cell r="A13" t="str">
            <v>ASPR00</v>
          </cell>
          <cell r="B13" t="str">
            <v>AS</v>
          </cell>
          <cell r="C13" t="str">
            <v>PR</v>
          </cell>
          <cell r="D13" t="str">
            <v>00</v>
          </cell>
          <cell r="E13" t="str">
            <v>AR</v>
          </cell>
          <cell r="F13" t="str">
            <v>ASC PR OTIS</v>
          </cell>
          <cell r="G13" t="str">
            <v>F</v>
          </cell>
          <cell r="H13" t="str">
            <v>EQT</v>
          </cell>
          <cell r="I13" t="str">
            <v>1 - Ascensorie</v>
          </cell>
          <cell r="J13" t="str">
            <v>AS 3 Pièces &amp; Petits Travaux</v>
          </cell>
          <cell r="K13" t="str">
            <v>Ascenseurs</v>
          </cell>
          <cell r="L13" t="str">
            <v>AR</v>
          </cell>
          <cell r="M13" t="str">
            <v>AS - pièces de rechange</v>
          </cell>
          <cell r="N13">
            <v>2</v>
          </cell>
          <cell r="O13" t="str">
            <v>Pièces</v>
          </cell>
          <cell r="R13" t="str">
            <v>SC</v>
          </cell>
          <cell r="S13" t="str">
            <v>SOL</v>
          </cell>
          <cell r="T13" t="str">
            <v>6 - Services</v>
          </cell>
        </row>
        <row r="14">
          <cell r="A14" t="str">
            <v>ASPR01</v>
          </cell>
          <cell r="B14" t="str">
            <v>AS</v>
          </cell>
          <cell r="C14" t="str">
            <v>PR</v>
          </cell>
          <cell r="D14" t="str">
            <v>01</v>
          </cell>
          <cell r="E14" t="str">
            <v>AR</v>
          </cell>
          <cell r="F14" t="str">
            <v>ASC PR AUTRE</v>
          </cell>
          <cell r="G14" t="str">
            <v>F</v>
          </cell>
          <cell r="H14" t="str">
            <v>EQT</v>
          </cell>
          <cell r="I14" t="str">
            <v>1 - Ascensorie</v>
          </cell>
          <cell r="J14" t="str">
            <v>AS 3 Pièces &amp; Petits Travaux</v>
          </cell>
          <cell r="K14" t="str">
            <v>Ascenseurs</v>
          </cell>
          <cell r="L14" t="str">
            <v>AR</v>
          </cell>
          <cell r="M14" t="str">
            <v>AS - pièces de rechange</v>
          </cell>
          <cell r="N14">
            <v>2</v>
          </cell>
          <cell r="O14" t="str">
            <v>Pièces</v>
          </cell>
          <cell r="R14" t="str">
            <v>MA</v>
          </cell>
          <cell r="S14" t="str">
            <v xml:space="preserve"> -</v>
          </cell>
          <cell r="T14" t="str">
            <v xml:space="preserve"> -</v>
          </cell>
        </row>
        <row r="15">
          <cell r="A15" t="str">
            <v>ASPR02</v>
          </cell>
          <cell r="B15" t="str">
            <v>AS</v>
          </cell>
          <cell r="C15" t="str">
            <v>PR</v>
          </cell>
          <cell r="D15" t="str">
            <v>02</v>
          </cell>
          <cell r="E15" t="str">
            <v>AR</v>
          </cell>
          <cell r="F15" t="str">
            <v>ASC CÔbles de traction</v>
          </cell>
          <cell r="G15" t="str">
            <v>F</v>
          </cell>
          <cell r="H15" t="str">
            <v>EQT</v>
          </cell>
          <cell r="I15" t="str">
            <v>1 - Ascensorie</v>
          </cell>
          <cell r="J15" t="str">
            <v>AS 3 Pièces &amp; Petits Travaux</v>
          </cell>
          <cell r="K15" t="str">
            <v>Ascenseurs</v>
          </cell>
          <cell r="L15" t="str">
            <v>AR</v>
          </cell>
          <cell r="M15" t="str">
            <v>AS - MO Ingénierie</v>
          </cell>
          <cell r="N15">
            <v>2</v>
          </cell>
          <cell r="O15" t="str">
            <v>Pièces</v>
          </cell>
          <cell r="R15" t="str">
            <v>TD</v>
          </cell>
          <cell r="S15" t="str">
            <v>SOL</v>
          </cell>
          <cell r="T15" t="str">
            <v>5 - Télécom</v>
          </cell>
        </row>
        <row r="16">
          <cell r="A16" t="str">
            <v>ASPR03</v>
          </cell>
          <cell r="B16" t="str">
            <v>AS</v>
          </cell>
          <cell r="C16" t="str">
            <v>PR</v>
          </cell>
          <cell r="D16" t="str">
            <v>03</v>
          </cell>
          <cell r="E16" t="str">
            <v>AR</v>
          </cell>
          <cell r="F16" t="str">
            <v>ASC Cartes</v>
          </cell>
          <cell r="G16" t="str">
            <v>F</v>
          </cell>
          <cell r="H16" t="str">
            <v>EQT</v>
          </cell>
          <cell r="I16" t="str">
            <v>1 - Ascensorie</v>
          </cell>
          <cell r="J16" t="str">
            <v>AS 3 Pièces &amp; Petits Travaux</v>
          </cell>
          <cell r="K16" t="str">
            <v>Ascenseurs</v>
          </cell>
          <cell r="L16" t="str">
            <v>AR</v>
          </cell>
          <cell r="M16" t="str">
            <v>AS - MO Ingénierie</v>
          </cell>
          <cell r="N16">
            <v>2</v>
          </cell>
          <cell r="O16" t="str">
            <v>Pièces</v>
          </cell>
          <cell r="R16" t="str">
            <v>99</v>
          </cell>
          <cell r="S16" t="str">
            <v>SOL</v>
          </cell>
          <cell r="T16" t="str">
            <v>4 - Informatique</v>
          </cell>
        </row>
        <row r="17">
          <cell r="A17" t="str">
            <v>ASPS00</v>
          </cell>
          <cell r="B17" t="str">
            <v>AS</v>
          </cell>
          <cell r="C17" t="str">
            <v>PS</v>
          </cell>
          <cell r="D17" t="str">
            <v>00</v>
          </cell>
          <cell r="E17" t="str">
            <v>AP</v>
          </cell>
          <cell r="F17" t="str">
            <v>ASC MO Ing.</v>
          </cell>
          <cell r="G17" t="str">
            <v>N</v>
          </cell>
          <cell r="H17" t="str">
            <v>EQT</v>
          </cell>
          <cell r="I17" t="str">
            <v>1 - Ascensorie</v>
          </cell>
          <cell r="J17" t="str">
            <v>AS 3 Pièces &amp; Petits Travaux</v>
          </cell>
          <cell r="K17" t="str">
            <v>Ascenseurs</v>
          </cell>
          <cell r="L17" t="str">
            <v>AP</v>
          </cell>
          <cell r="M17" t="str">
            <v>Ascenseurs /  rubriques MB</v>
          </cell>
          <cell r="N17">
            <v>3</v>
          </cell>
          <cell r="O17" t="str">
            <v>Services</v>
          </cell>
        </row>
        <row r="18">
          <cell r="A18" t="str">
            <v>ASPS09</v>
          </cell>
          <cell r="B18" t="str">
            <v>AS</v>
          </cell>
          <cell r="C18" t="str">
            <v>PS</v>
          </cell>
          <cell r="D18" t="str">
            <v>09</v>
          </cell>
          <cell r="E18" t="str">
            <v>AP</v>
          </cell>
          <cell r="F18" t="str">
            <v>ASC MO Ing. TST</v>
          </cell>
          <cell r="G18" t="str">
            <v>N</v>
          </cell>
          <cell r="H18" t="str">
            <v>EQT</v>
          </cell>
          <cell r="I18" t="str">
            <v>1 - Ascensorie</v>
          </cell>
          <cell r="J18" t="str">
            <v>BU 7 Contrats d'entretien</v>
          </cell>
          <cell r="K18" t="str">
            <v>Bureautique</v>
          </cell>
          <cell r="L18" t="str">
            <v>AP</v>
          </cell>
          <cell r="M18" t="str">
            <v>BU - Contrat d'entretien</v>
          </cell>
          <cell r="N18">
            <v>3</v>
          </cell>
          <cell r="O18" t="str">
            <v>Services</v>
          </cell>
          <cell r="P18" t="str">
            <v>Org° Prov° stock</v>
          </cell>
          <cell r="R18" t="str">
            <v>FAM</v>
          </cell>
          <cell r="S18" t="str">
            <v>Prov STK</v>
          </cell>
        </row>
        <row r="19">
          <cell r="A19" t="str">
            <v>BUCE00</v>
          </cell>
          <cell r="B19" t="str">
            <v>BU</v>
          </cell>
          <cell r="C19" t="str">
            <v>CE</v>
          </cell>
          <cell r="D19" t="str">
            <v>00</v>
          </cell>
          <cell r="E19" t="str">
            <v>BE</v>
          </cell>
          <cell r="F19" t="str">
            <v>CE photocop. num.</v>
          </cell>
          <cell r="G19" t="str">
            <v>N</v>
          </cell>
          <cell r="H19" t="str">
            <v>PDT</v>
          </cell>
          <cell r="I19" t="str">
            <v>2 - Bureautique</v>
          </cell>
          <cell r="J19" t="str">
            <v>BU 6 Contrats d'entretien cop.</v>
          </cell>
          <cell r="K19" t="str">
            <v>Bureautique</v>
          </cell>
          <cell r="L19" t="str">
            <v>BE</v>
          </cell>
          <cell r="M19" t="str">
            <v>BU - Contrat d'entretien</v>
          </cell>
          <cell r="N19">
            <v>3</v>
          </cell>
          <cell r="O19" t="str">
            <v>Services</v>
          </cell>
          <cell r="P19" t="str">
            <v>2è doublon code stat</v>
          </cell>
          <cell r="R19" t="str">
            <v>MA</v>
          </cell>
          <cell r="S19">
            <v>1</v>
          </cell>
        </row>
        <row r="20">
          <cell r="A20" t="str">
            <v>BUCE10</v>
          </cell>
          <cell r="B20" t="str">
            <v>BU</v>
          </cell>
          <cell r="C20" t="str">
            <v>CE</v>
          </cell>
          <cell r="D20" t="str">
            <v>10</v>
          </cell>
          <cell r="E20" t="str">
            <v>BE</v>
          </cell>
          <cell r="F20" t="str">
            <v>CE photocop. ana.</v>
          </cell>
          <cell r="G20" t="str">
            <v>N</v>
          </cell>
          <cell r="H20" t="str">
            <v>PDT</v>
          </cell>
          <cell r="I20" t="str">
            <v>2 - Bureautique</v>
          </cell>
          <cell r="J20" t="str">
            <v>BU 6 Contrats d'entretien cop.</v>
          </cell>
          <cell r="K20" t="str">
            <v>Bureautique</v>
          </cell>
          <cell r="L20" t="str">
            <v>BE</v>
          </cell>
          <cell r="M20" t="str">
            <v>BU - Contrat d'entretien</v>
          </cell>
          <cell r="N20">
            <v>3</v>
          </cell>
          <cell r="O20" t="str">
            <v>Services</v>
          </cell>
          <cell r="R20" t="str">
            <v>MR</v>
          </cell>
          <cell r="S20">
            <v>1</v>
          </cell>
        </row>
        <row r="21">
          <cell r="A21" t="str">
            <v>BUCE20</v>
          </cell>
          <cell r="B21" t="str">
            <v>BU</v>
          </cell>
          <cell r="C21" t="str">
            <v>CE</v>
          </cell>
          <cell r="D21" t="str">
            <v>20</v>
          </cell>
          <cell r="E21" t="str">
            <v>BE</v>
          </cell>
          <cell r="F21" t="str">
            <v>CE fax</v>
          </cell>
          <cell r="G21" t="str">
            <v>N</v>
          </cell>
          <cell r="H21" t="str">
            <v>PDT</v>
          </cell>
          <cell r="I21" t="str">
            <v>2 - Bureautique</v>
          </cell>
          <cell r="J21" t="str">
            <v>BU 6 Contrats d'entretien cop.</v>
          </cell>
          <cell r="K21" t="str">
            <v>Bureautique</v>
          </cell>
          <cell r="L21" t="str">
            <v>BE</v>
          </cell>
          <cell r="M21" t="str">
            <v>BU - Contrat d'entretien</v>
          </cell>
          <cell r="N21">
            <v>3</v>
          </cell>
          <cell r="O21" t="str">
            <v>Services</v>
          </cell>
          <cell r="R21" t="str">
            <v>LO</v>
          </cell>
          <cell r="S21">
            <v>1</v>
          </cell>
        </row>
        <row r="22">
          <cell r="A22" t="str">
            <v>BUCE30</v>
          </cell>
          <cell r="B22" t="str">
            <v>BU</v>
          </cell>
          <cell r="C22" t="str">
            <v>CE</v>
          </cell>
          <cell r="D22" t="str">
            <v>30</v>
          </cell>
          <cell r="E22" t="str">
            <v>BE</v>
          </cell>
          <cell r="F22" t="str">
            <v>CE duplicopieurs</v>
          </cell>
          <cell r="G22" t="str">
            <v>N</v>
          </cell>
          <cell r="H22" t="str">
            <v>PDT</v>
          </cell>
          <cell r="I22" t="str">
            <v>2 - Bureautique</v>
          </cell>
          <cell r="J22" t="str">
            <v>BU 6 Contrats d'entretien cop.</v>
          </cell>
          <cell r="K22" t="str">
            <v>Informatique</v>
          </cell>
          <cell r="L22" t="str">
            <v>BE</v>
          </cell>
          <cell r="M22" t="str">
            <v>BU - Contrat d'entretien</v>
          </cell>
          <cell r="N22">
            <v>3</v>
          </cell>
          <cell r="O22" t="str">
            <v>Services</v>
          </cell>
          <cell r="R22" t="str">
            <v>PR</v>
          </cell>
          <cell r="S22">
            <v>2</v>
          </cell>
        </row>
        <row r="23">
          <cell r="A23" t="str">
            <v>BUCE40</v>
          </cell>
          <cell r="B23" t="str">
            <v>BU</v>
          </cell>
          <cell r="C23" t="str">
            <v>CE</v>
          </cell>
          <cell r="D23" t="str">
            <v>40</v>
          </cell>
          <cell r="E23" t="str">
            <v>BE</v>
          </cell>
          <cell r="F23" t="str">
            <v>CE PC/serveurs</v>
          </cell>
          <cell r="G23" t="str">
            <v>N</v>
          </cell>
          <cell r="H23" t="str">
            <v>PDT</v>
          </cell>
          <cell r="I23" t="str">
            <v>2 - Bureautique</v>
          </cell>
          <cell r="J23" t="str">
            <v>BU 6 Contrats d'entretien cop.</v>
          </cell>
          <cell r="K23" t="str">
            <v>Informatique</v>
          </cell>
          <cell r="L23" t="str">
            <v>BE</v>
          </cell>
          <cell r="M23" t="str">
            <v>BU - Contrat d'entretien</v>
          </cell>
          <cell r="N23">
            <v>3</v>
          </cell>
          <cell r="O23" t="str">
            <v>Services</v>
          </cell>
          <cell r="R23" t="str">
            <v>CH</v>
          </cell>
          <cell r="S23">
            <v>3</v>
          </cell>
        </row>
        <row r="24">
          <cell r="A24" t="str">
            <v>BUCE50</v>
          </cell>
          <cell r="B24" t="str">
            <v>BU</v>
          </cell>
          <cell r="C24" t="str">
            <v>CE</v>
          </cell>
          <cell r="D24" t="str">
            <v>50</v>
          </cell>
          <cell r="E24" t="str">
            <v>BE</v>
          </cell>
          <cell r="F24" t="str">
            <v>CE imprimantes</v>
          </cell>
          <cell r="G24" t="str">
            <v>N</v>
          </cell>
          <cell r="H24" t="str">
            <v>PDT</v>
          </cell>
          <cell r="I24" t="str">
            <v>2 - Bureautique</v>
          </cell>
          <cell r="J24" t="str">
            <v>BU 6 Contrats d'entretien cop.</v>
          </cell>
          <cell r="K24" t="str">
            <v>Informatique</v>
          </cell>
          <cell r="L24" t="str">
            <v>BE</v>
          </cell>
          <cell r="M24" t="str">
            <v>BU - Contrat d'entretien</v>
          </cell>
          <cell r="N24">
            <v>3</v>
          </cell>
          <cell r="O24" t="str">
            <v>Services</v>
          </cell>
          <cell r="R24" t="str">
            <v>CE</v>
          </cell>
          <cell r="S24">
            <v>3</v>
          </cell>
        </row>
        <row r="25">
          <cell r="A25" t="str">
            <v>BUCE90</v>
          </cell>
          <cell r="B25" t="str">
            <v>BU</v>
          </cell>
          <cell r="C25" t="str">
            <v>CE</v>
          </cell>
          <cell r="D25" t="str">
            <v>90</v>
          </cell>
          <cell r="E25" t="str">
            <v>BE</v>
          </cell>
          <cell r="F25" t="str">
            <v>CE mats bur. &amp; mats micro</v>
          </cell>
          <cell r="G25" t="str">
            <v>N</v>
          </cell>
          <cell r="H25" t="str">
            <v>PDT</v>
          </cell>
          <cell r="I25" t="str">
            <v>2 - Bureautique</v>
          </cell>
          <cell r="J25" t="str">
            <v>BU 6 Contrats d'entretien cop.</v>
          </cell>
          <cell r="K25" t="str">
            <v>Bureautique</v>
          </cell>
          <cell r="L25" t="str">
            <v>BE</v>
          </cell>
          <cell r="M25" t="str">
            <v>BU - MO Formation</v>
          </cell>
          <cell r="N25">
            <v>3</v>
          </cell>
          <cell r="O25" t="str">
            <v>Services</v>
          </cell>
          <cell r="R25" t="str">
            <v>MO</v>
          </cell>
          <cell r="S25">
            <v>3</v>
          </cell>
        </row>
        <row r="26">
          <cell r="A26" t="str">
            <v>BUCH00</v>
          </cell>
          <cell r="B26" t="str">
            <v>BU</v>
          </cell>
          <cell r="C26" t="str">
            <v>CH</v>
          </cell>
          <cell r="D26" t="str">
            <v>00</v>
          </cell>
          <cell r="E26" t="str">
            <v>99</v>
          </cell>
          <cell r="F26" t="str">
            <v>Affaires Bureautique</v>
          </cell>
          <cell r="G26" t="str">
            <v>N</v>
          </cell>
          <cell r="H26" t="str">
            <v>PDT</v>
          </cell>
          <cell r="I26" t="str">
            <v>2 - Bureautique</v>
          </cell>
          <cell r="J26" t="str">
            <v>BU 8 Chantiers</v>
          </cell>
          <cell r="K26" t="str">
            <v>Bureautique</v>
          </cell>
          <cell r="L26" t="str">
            <v>99</v>
          </cell>
          <cell r="M26" t="str">
            <v>BU - MO Formation</v>
          </cell>
          <cell r="N26">
            <v>3</v>
          </cell>
          <cell r="O26" t="str">
            <v>Services</v>
          </cell>
          <cell r="R26" t="str">
            <v>PS</v>
          </cell>
          <cell r="S26">
            <v>3</v>
          </cell>
        </row>
        <row r="27">
          <cell r="A27" t="str">
            <v>BUFM00</v>
          </cell>
          <cell r="B27" t="str">
            <v>BU</v>
          </cell>
          <cell r="C27" t="str">
            <v>FM</v>
          </cell>
          <cell r="D27" t="str">
            <v>00</v>
          </cell>
          <cell r="E27" t="str">
            <v>BF</v>
          </cell>
          <cell r="F27" t="str">
            <v>Form HW/SWS photocop. Num</v>
          </cell>
          <cell r="G27" t="str">
            <v>N</v>
          </cell>
          <cell r="H27" t="str">
            <v>PDT</v>
          </cell>
          <cell r="I27" t="str">
            <v>2 - Bureautique</v>
          </cell>
          <cell r="J27" t="str">
            <v>BU 7 Autres services bur.</v>
          </cell>
          <cell r="K27" t="str">
            <v>Bureautique</v>
          </cell>
          <cell r="L27" t="str">
            <v>BF</v>
          </cell>
          <cell r="M27" t="str">
            <v>BU - MO Formation</v>
          </cell>
          <cell r="N27">
            <v>3</v>
          </cell>
          <cell r="O27" t="str">
            <v>Services</v>
          </cell>
          <cell r="R27" t="str">
            <v>FM</v>
          </cell>
          <cell r="S27">
            <v>3</v>
          </cell>
        </row>
        <row r="28">
          <cell r="A28" t="str">
            <v>BUFM09</v>
          </cell>
          <cell r="B28" t="str">
            <v>BU</v>
          </cell>
          <cell r="C28" t="str">
            <v>FM</v>
          </cell>
          <cell r="D28" t="str">
            <v>09</v>
          </cell>
          <cell r="E28" t="str">
            <v>BF</v>
          </cell>
          <cell r="F28" t="str">
            <v>Form HW/SWS ph. num. TST</v>
          </cell>
          <cell r="G28" t="str">
            <v>N</v>
          </cell>
          <cell r="H28" t="str">
            <v>PDT</v>
          </cell>
          <cell r="I28" t="str">
            <v>2 - Bureautique</v>
          </cell>
          <cell r="J28" t="str">
            <v>BU 7 Autres services bur.</v>
          </cell>
          <cell r="K28" t="str">
            <v>Bureautique</v>
          </cell>
          <cell r="L28" t="str">
            <v>BF</v>
          </cell>
          <cell r="M28" t="str">
            <v>BU - MO Formation</v>
          </cell>
          <cell r="N28">
            <v>3</v>
          </cell>
          <cell r="O28" t="str">
            <v>Services</v>
          </cell>
          <cell r="R28" t="str">
            <v>MB</v>
          </cell>
          <cell r="S28">
            <v>3</v>
          </cell>
        </row>
        <row r="29">
          <cell r="A29" t="str">
            <v>BUFM10</v>
          </cell>
          <cell r="B29" t="str">
            <v>BU</v>
          </cell>
          <cell r="C29" t="str">
            <v>FM</v>
          </cell>
          <cell r="D29" t="str">
            <v>10</v>
          </cell>
          <cell r="E29" t="str">
            <v>BF</v>
          </cell>
          <cell r="F29" t="str">
            <v>Form HW/SWS photocop. Ana</v>
          </cell>
          <cell r="G29" t="str">
            <v>N</v>
          </cell>
          <cell r="H29" t="str">
            <v>PDT</v>
          </cell>
          <cell r="I29" t="str">
            <v>2 - Bureautique</v>
          </cell>
          <cell r="J29" t="str">
            <v>BU 7 Autres services bur.</v>
          </cell>
          <cell r="K29" t="str">
            <v>Bureautique</v>
          </cell>
          <cell r="L29" t="str">
            <v>BF</v>
          </cell>
          <cell r="M29" t="str">
            <v>BU - MO Formation</v>
          </cell>
          <cell r="N29">
            <v>3</v>
          </cell>
          <cell r="O29" t="str">
            <v>Services</v>
          </cell>
          <cell r="R29" t="str">
            <v>99</v>
          </cell>
          <cell r="S29">
            <v>3</v>
          </cell>
        </row>
        <row r="30">
          <cell r="A30" t="str">
            <v>BUFM19</v>
          </cell>
          <cell r="B30" t="str">
            <v>BU</v>
          </cell>
          <cell r="C30" t="str">
            <v>FM</v>
          </cell>
          <cell r="D30" t="str">
            <v>19</v>
          </cell>
          <cell r="E30" t="str">
            <v>BF</v>
          </cell>
          <cell r="F30" t="str">
            <v>Form HW/SWS ph. ana. TST</v>
          </cell>
          <cell r="G30" t="str">
            <v>N</v>
          </cell>
          <cell r="H30" t="str">
            <v>PDT</v>
          </cell>
          <cell r="I30" t="str">
            <v>2 - Bureautique</v>
          </cell>
          <cell r="J30" t="str">
            <v>BU 7 Autres services bur.</v>
          </cell>
          <cell r="K30" t="str">
            <v>Bureautique</v>
          </cell>
          <cell r="L30" t="str">
            <v>BF</v>
          </cell>
          <cell r="M30" t="str">
            <v>BU - MO Formation</v>
          </cell>
          <cell r="N30">
            <v>3</v>
          </cell>
          <cell r="O30" t="str">
            <v>Services</v>
          </cell>
        </row>
        <row r="31">
          <cell r="A31" t="str">
            <v>BUFM20</v>
          </cell>
          <cell r="B31" t="str">
            <v>BU</v>
          </cell>
          <cell r="C31" t="str">
            <v>FM</v>
          </cell>
          <cell r="D31" t="str">
            <v>20</v>
          </cell>
          <cell r="E31" t="str">
            <v>BF</v>
          </cell>
          <cell r="F31" t="str">
            <v>Form HW/SWS fax</v>
          </cell>
          <cell r="G31" t="str">
            <v>N</v>
          </cell>
          <cell r="H31" t="str">
            <v>PDT</v>
          </cell>
          <cell r="I31" t="str">
            <v>2 - Bureautique</v>
          </cell>
          <cell r="J31" t="str">
            <v>BU 7 Autres services bur.</v>
          </cell>
          <cell r="K31" t="str">
            <v>Bureautique</v>
          </cell>
          <cell r="L31" t="str">
            <v>BF</v>
          </cell>
          <cell r="M31" t="str">
            <v>BU - MO Formation</v>
          </cell>
          <cell r="N31">
            <v>3</v>
          </cell>
          <cell r="O31" t="str">
            <v>Services</v>
          </cell>
        </row>
        <row r="32">
          <cell r="A32" t="str">
            <v>BUFM29</v>
          </cell>
          <cell r="B32" t="str">
            <v>BU</v>
          </cell>
          <cell r="C32" t="str">
            <v>FM</v>
          </cell>
          <cell r="D32" t="str">
            <v>29</v>
          </cell>
          <cell r="E32" t="str">
            <v>BF</v>
          </cell>
          <cell r="F32" t="str">
            <v>Form HW/SWS fax TST</v>
          </cell>
          <cell r="G32" t="str">
            <v>N</v>
          </cell>
          <cell r="H32" t="str">
            <v>PDT</v>
          </cell>
          <cell r="I32" t="str">
            <v>2 - Bureautique</v>
          </cell>
          <cell r="J32" t="str">
            <v>BU 7 Autres services bur.</v>
          </cell>
          <cell r="K32" t="str">
            <v>Bureautique</v>
          </cell>
          <cell r="L32" t="str">
            <v>BF</v>
          </cell>
          <cell r="M32" t="str">
            <v>BU - MO Formation</v>
          </cell>
          <cell r="N32">
            <v>3</v>
          </cell>
          <cell r="O32" t="str">
            <v>Services</v>
          </cell>
        </row>
        <row r="33">
          <cell r="A33" t="str">
            <v>BUFM30</v>
          </cell>
          <cell r="B33" t="str">
            <v>BU</v>
          </cell>
          <cell r="C33" t="str">
            <v>FM</v>
          </cell>
          <cell r="D33" t="str">
            <v>30</v>
          </cell>
          <cell r="E33" t="str">
            <v>BF</v>
          </cell>
          <cell r="F33" t="str">
            <v>Form HW/SWS duplicopieurs</v>
          </cell>
          <cell r="G33" t="str">
            <v>N</v>
          </cell>
          <cell r="H33" t="str">
            <v>PDT</v>
          </cell>
          <cell r="I33" t="str">
            <v>2 - Bureautique</v>
          </cell>
          <cell r="J33" t="str">
            <v>BU 7 Autres services bur.</v>
          </cell>
          <cell r="K33" t="str">
            <v>Informatique</v>
          </cell>
          <cell r="L33" t="str">
            <v>BF</v>
          </cell>
          <cell r="M33" t="str">
            <v>BU - MO Formation</v>
          </cell>
          <cell r="N33">
            <v>3</v>
          </cell>
          <cell r="O33" t="str">
            <v>Services</v>
          </cell>
        </row>
        <row r="34">
          <cell r="A34" t="str">
            <v>BUFM39</v>
          </cell>
          <cell r="B34" t="str">
            <v>BU</v>
          </cell>
          <cell r="C34" t="str">
            <v>FM</v>
          </cell>
          <cell r="D34" t="str">
            <v>39</v>
          </cell>
          <cell r="E34" t="str">
            <v>BF</v>
          </cell>
          <cell r="F34" t="str">
            <v>Form HW/SWS duplicop TST</v>
          </cell>
          <cell r="G34" t="str">
            <v>N</v>
          </cell>
          <cell r="H34" t="str">
            <v>PDT</v>
          </cell>
          <cell r="I34" t="str">
            <v>2 - Bureautique</v>
          </cell>
          <cell r="J34" t="str">
            <v>BU 7 Autres services bur.</v>
          </cell>
          <cell r="K34" t="str">
            <v>Informatique</v>
          </cell>
          <cell r="L34" t="str">
            <v>BF</v>
          </cell>
          <cell r="M34" t="str">
            <v>BU - MO Formation</v>
          </cell>
          <cell r="N34">
            <v>3</v>
          </cell>
          <cell r="O34" t="str">
            <v>Services</v>
          </cell>
        </row>
        <row r="35">
          <cell r="A35" t="str">
            <v>BUFM40</v>
          </cell>
          <cell r="B35" t="str">
            <v>BU</v>
          </cell>
          <cell r="C35" t="str">
            <v>FM</v>
          </cell>
          <cell r="D35" t="str">
            <v>40</v>
          </cell>
          <cell r="E35" t="str">
            <v>BF</v>
          </cell>
          <cell r="F35" t="str">
            <v>Form HW/SWS PC/serveurs</v>
          </cell>
          <cell r="G35" t="str">
            <v>N</v>
          </cell>
          <cell r="H35" t="str">
            <v>PDT</v>
          </cell>
          <cell r="I35" t="str">
            <v>2 - Bureautique</v>
          </cell>
          <cell r="J35" t="str">
            <v>BU 7 Autres services bur.</v>
          </cell>
          <cell r="K35" t="str">
            <v>Informatique</v>
          </cell>
          <cell r="L35" t="str">
            <v>BF</v>
          </cell>
          <cell r="M35" t="str">
            <v>BU - MO Formation</v>
          </cell>
          <cell r="N35">
            <v>3</v>
          </cell>
          <cell r="O35" t="str">
            <v>Services</v>
          </cell>
        </row>
        <row r="36">
          <cell r="A36" t="str">
            <v>BUFM49</v>
          </cell>
          <cell r="B36" t="str">
            <v>BU</v>
          </cell>
          <cell r="C36" t="str">
            <v>FM</v>
          </cell>
          <cell r="D36" t="str">
            <v>49</v>
          </cell>
          <cell r="E36" t="str">
            <v>BF</v>
          </cell>
          <cell r="F36" t="str">
            <v>Form HW/SWS PC/serv TST</v>
          </cell>
          <cell r="G36" t="str">
            <v>N</v>
          </cell>
          <cell r="H36" t="str">
            <v>PDT</v>
          </cell>
          <cell r="I36" t="str">
            <v>2 - Bureautique</v>
          </cell>
          <cell r="J36" t="str">
            <v>BU 7 Autres services bur.</v>
          </cell>
          <cell r="K36" t="str">
            <v>Informatique</v>
          </cell>
          <cell r="L36" t="str">
            <v>BF</v>
          </cell>
          <cell r="M36" t="str">
            <v>BU - MO Formation</v>
          </cell>
          <cell r="N36">
            <v>3</v>
          </cell>
          <cell r="O36" t="str">
            <v>Services</v>
          </cell>
        </row>
        <row r="37">
          <cell r="A37" t="str">
            <v>BUFM50</v>
          </cell>
          <cell r="B37" t="str">
            <v>BU</v>
          </cell>
          <cell r="C37" t="str">
            <v>FM</v>
          </cell>
          <cell r="D37" t="str">
            <v>50</v>
          </cell>
          <cell r="E37" t="str">
            <v>BF</v>
          </cell>
          <cell r="F37" t="str">
            <v>Form HW/SWS imprimantes</v>
          </cell>
          <cell r="G37" t="str">
            <v>N</v>
          </cell>
          <cell r="H37" t="str">
            <v>PDT</v>
          </cell>
          <cell r="I37" t="str">
            <v>2 - Bureautique</v>
          </cell>
          <cell r="J37" t="str">
            <v>BU 7 Autres services bur.</v>
          </cell>
          <cell r="K37" t="str">
            <v>Informatique</v>
          </cell>
          <cell r="L37" t="str">
            <v>BF</v>
          </cell>
          <cell r="M37" t="str">
            <v>BU - MO Formation</v>
          </cell>
          <cell r="N37">
            <v>3</v>
          </cell>
          <cell r="O37" t="str">
            <v>Services</v>
          </cell>
        </row>
        <row r="38">
          <cell r="A38" t="str">
            <v>BUFM59</v>
          </cell>
          <cell r="B38" t="str">
            <v>BU</v>
          </cell>
          <cell r="C38" t="str">
            <v>FM</v>
          </cell>
          <cell r="D38" t="str">
            <v>59</v>
          </cell>
          <cell r="E38" t="str">
            <v>BF</v>
          </cell>
          <cell r="F38" t="str">
            <v>Form HW/SWS imp TST</v>
          </cell>
          <cell r="G38" t="str">
            <v>N</v>
          </cell>
          <cell r="H38" t="str">
            <v>PDT</v>
          </cell>
          <cell r="I38" t="str">
            <v>2 - Bureautique</v>
          </cell>
          <cell r="J38" t="str">
            <v>BU 7 Autres services bur.</v>
          </cell>
          <cell r="K38" t="str">
            <v>Informatique</v>
          </cell>
          <cell r="L38" t="str">
            <v>BF</v>
          </cell>
          <cell r="M38" t="str">
            <v>BU - MO Formation</v>
          </cell>
          <cell r="N38">
            <v>3</v>
          </cell>
          <cell r="O38" t="str">
            <v>Services</v>
          </cell>
        </row>
        <row r="39">
          <cell r="A39" t="str">
            <v>BUFM90</v>
          </cell>
          <cell r="B39" t="str">
            <v>BU</v>
          </cell>
          <cell r="C39" t="str">
            <v>FM</v>
          </cell>
          <cell r="D39" t="str">
            <v>90</v>
          </cell>
          <cell r="E39" t="str">
            <v>BF</v>
          </cell>
          <cell r="F39" t="str">
            <v>Form HW/SWS autres</v>
          </cell>
          <cell r="G39" t="str">
            <v>N</v>
          </cell>
          <cell r="H39" t="str">
            <v>PDT</v>
          </cell>
          <cell r="I39" t="str">
            <v>2 - Bureautique</v>
          </cell>
          <cell r="J39" t="str">
            <v>BU 7 Autres services bur.</v>
          </cell>
          <cell r="K39" t="str">
            <v>Formation</v>
          </cell>
          <cell r="L39" t="str">
            <v>BF</v>
          </cell>
          <cell r="M39" t="str">
            <v>BU - MO Formation</v>
          </cell>
          <cell r="N39">
            <v>3</v>
          </cell>
          <cell r="O39" t="str">
            <v>Services</v>
          </cell>
        </row>
        <row r="40">
          <cell r="A40" t="str">
            <v>BUFM91</v>
          </cell>
          <cell r="B40" t="str">
            <v>BU</v>
          </cell>
          <cell r="C40" t="str">
            <v>FM</v>
          </cell>
          <cell r="D40" t="str">
            <v>91</v>
          </cell>
          <cell r="E40" t="str">
            <v>BF</v>
          </cell>
          <cell r="F40" t="str">
            <v>Form HW/SWS autres TST</v>
          </cell>
          <cell r="G40" t="str">
            <v>N</v>
          </cell>
          <cell r="H40" t="str">
            <v>PDT</v>
          </cell>
          <cell r="I40" t="str">
            <v>2 - Bureautique</v>
          </cell>
          <cell r="J40" t="str">
            <v>BU 7 Autres services bur.</v>
          </cell>
          <cell r="K40" t="str">
            <v>Formation</v>
          </cell>
          <cell r="L40" t="str">
            <v>BF</v>
          </cell>
          <cell r="M40" t="str">
            <v>BU - MO Formation</v>
          </cell>
          <cell r="N40">
            <v>3</v>
          </cell>
          <cell r="O40" t="str">
            <v>Services</v>
          </cell>
        </row>
        <row r="41">
          <cell r="A41" t="str">
            <v>BUFM92</v>
          </cell>
          <cell r="B41" t="str">
            <v>BU</v>
          </cell>
          <cell r="C41" t="str">
            <v>FM</v>
          </cell>
          <cell r="D41" t="str">
            <v>92</v>
          </cell>
          <cell r="E41" t="str">
            <v>BF</v>
          </cell>
          <cell r="F41" t="str">
            <v>Form divers log sys micro</v>
          </cell>
          <cell r="G41" t="str">
            <v>N</v>
          </cell>
          <cell r="H41" t="str">
            <v>PDT</v>
          </cell>
          <cell r="I41" t="str">
            <v>2 - Bureautique</v>
          </cell>
          <cell r="J41" t="str">
            <v>BU 7 Autres services bur.</v>
          </cell>
          <cell r="K41" t="str">
            <v>Formation</v>
          </cell>
          <cell r="L41" t="str">
            <v>BF</v>
          </cell>
          <cell r="M41" t="str">
            <v>BU - MO Formation</v>
          </cell>
          <cell r="N41">
            <v>3</v>
          </cell>
          <cell r="O41" t="str">
            <v>Services</v>
          </cell>
        </row>
        <row r="42">
          <cell r="A42" t="str">
            <v>BUFM93</v>
          </cell>
          <cell r="B42" t="str">
            <v>BU</v>
          </cell>
          <cell r="C42" t="str">
            <v>FM</v>
          </cell>
          <cell r="D42" t="str">
            <v>93</v>
          </cell>
          <cell r="E42" t="str">
            <v>BF</v>
          </cell>
          <cell r="F42" t="str">
            <v>Form div. log sys mic.TST</v>
          </cell>
          <cell r="G42" t="str">
            <v>N</v>
          </cell>
          <cell r="H42" t="str">
            <v>PDT</v>
          </cell>
          <cell r="I42" t="str">
            <v>2 - Bureautique</v>
          </cell>
          <cell r="J42" t="str">
            <v>BU 7 Autres services bur.</v>
          </cell>
          <cell r="K42" t="str">
            <v>Formation</v>
          </cell>
          <cell r="L42" t="str">
            <v>BF</v>
          </cell>
          <cell r="M42" t="str">
            <v>BU - MO Formation</v>
          </cell>
          <cell r="N42">
            <v>3</v>
          </cell>
          <cell r="O42" t="str">
            <v>Services</v>
          </cell>
        </row>
        <row r="43">
          <cell r="A43" t="str">
            <v>BUFM94</v>
          </cell>
          <cell r="B43" t="str">
            <v>BU</v>
          </cell>
          <cell r="C43" t="str">
            <v>FM</v>
          </cell>
          <cell r="D43" t="str">
            <v>94</v>
          </cell>
          <cell r="E43" t="str">
            <v>BF</v>
          </cell>
          <cell r="F43" t="str">
            <v>Form div log app mic</v>
          </cell>
          <cell r="G43" t="str">
            <v>N</v>
          </cell>
          <cell r="H43" t="str">
            <v>PDT</v>
          </cell>
          <cell r="I43" t="str">
            <v>2 - Bureautique</v>
          </cell>
          <cell r="J43" t="str">
            <v>BU 7 Autres services bur.</v>
          </cell>
          <cell r="K43" t="str">
            <v>Bureautique</v>
          </cell>
          <cell r="L43" t="str">
            <v>BF</v>
          </cell>
          <cell r="M43" t="str">
            <v>Bureautique / photocopieurs</v>
          </cell>
          <cell r="N43">
            <v>3</v>
          </cell>
          <cell r="O43" t="str">
            <v>Services</v>
          </cell>
        </row>
        <row r="44">
          <cell r="A44" t="str">
            <v>BUFM95</v>
          </cell>
          <cell r="B44" t="str">
            <v>BU</v>
          </cell>
          <cell r="C44" t="str">
            <v>FM</v>
          </cell>
          <cell r="D44" t="str">
            <v>95</v>
          </cell>
          <cell r="E44" t="str">
            <v>BF</v>
          </cell>
          <cell r="F44" t="str">
            <v>Form div log app mic. TST</v>
          </cell>
          <cell r="G44" t="str">
            <v>N</v>
          </cell>
          <cell r="H44" t="str">
            <v>PDT</v>
          </cell>
          <cell r="I44" t="str">
            <v>2 - Bureautique</v>
          </cell>
          <cell r="J44" t="str">
            <v>BU 7 Autres services bur.</v>
          </cell>
          <cell r="K44" t="str">
            <v>Bureautique</v>
          </cell>
          <cell r="L44" t="str">
            <v>BF</v>
          </cell>
          <cell r="M44" t="str">
            <v>BU - options &amp; accessoires</v>
          </cell>
          <cell r="N44">
            <v>3</v>
          </cell>
          <cell r="O44" t="str">
            <v>Services</v>
          </cell>
        </row>
        <row r="45">
          <cell r="A45" t="str">
            <v>BUMAA0</v>
          </cell>
          <cell r="B45" t="str">
            <v>BU</v>
          </cell>
          <cell r="C45" t="str">
            <v>MA</v>
          </cell>
          <cell r="D45" t="str">
            <v>A0</v>
          </cell>
          <cell r="E45" t="str">
            <v>PH</v>
          </cell>
          <cell r="F45" t="str">
            <v>Photocop. num.</v>
          </cell>
          <cell r="G45" t="str">
            <v>F</v>
          </cell>
          <cell r="H45" t="str">
            <v>PDT</v>
          </cell>
          <cell r="I45" t="str">
            <v>2 - Bureautique</v>
          </cell>
          <cell r="J45" t="str">
            <v>BU 1 Copieurs &amp; Accessoires</v>
          </cell>
          <cell r="K45" t="str">
            <v>Bureautique</v>
          </cell>
          <cell r="L45" t="str">
            <v>PH</v>
          </cell>
          <cell r="M45" t="str">
            <v>BU - consommables</v>
          </cell>
          <cell r="N45">
            <v>1</v>
          </cell>
          <cell r="O45" t="str">
            <v>Matériel</v>
          </cell>
        </row>
        <row r="46">
          <cell r="A46" t="str">
            <v>BUMAA1</v>
          </cell>
          <cell r="B46" t="str">
            <v>BU</v>
          </cell>
          <cell r="C46" t="str">
            <v>MA</v>
          </cell>
          <cell r="D46" t="str">
            <v>A1</v>
          </cell>
          <cell r="E46" t="str">
            <v>BO</v>
          </cell>
          <cell r="F46" t="str">
            <v>Opt&amp;Acc Photocop. num.</v>
          </cell>
          <cell r="G46" t="str">
            <v>F</v>
          </cell>
          <cell r="H46" t="str">
            <v>PDT</v>
          </cell>
          <cell r="I46" t="str">
            <v>2 - Bureautique</v>
          </cell>
          <cell r="J46" t="str">
            <v>BU 1 Copieurs &amp; Accessoires</v>
          </cell>
          <cell r="K46" t="str">
            <v>Bureautique</v>
          </cell>
          <cell r="L46" t="str">
            <v>BO</v>
          </cell>
          <cell r="M46" t="str">
            <v>Bureautique / photocopieurs</v>
          </cell>
          <cell r="N46">
            <v>1</v>
          </cell>
          <cell r="O46" t="str">
            <v>Matériel</v>
          </cell>
        </row>
        <row r="47">
          <cell r="A47" t="str">
            <v>BUMAA2</v>
          </cell>
          <cell r="B47" t="str">
            <v>BU</v>
          </cell>
          <cell r="C47" t="str">
            <v>MA</v>
          </cell>
          <cell r="D47" t="str">
            <v>A2</v>
          </cell>
          <cell r="E47" t="str">
            <v>BC</v>
          </cell>
          <cell r="F47" t="str">
            <v>Conso.  photocop. num.</v>
          </cell>
          <cell r="G47" t="str">
            <v>F</v>
          </cell>
          <cell r="H47" t="str">
            <v>PDT</v>
          </cell>
          <cell r="I47" t="str">
            <v>2 - Bureautique</v>
          </cell>
          <cell r="J47" t="str">
            <v>BU 4 Consommables</v>
          </cell>
          <cell r="K47" t="str">
            <v>Bureautique</v>
          </cell>
          <cell r="L47" t="str">
            <v>BC</v>
          </cell>
          <cell r="M47" t="str">
            <v>BU - options &amp; accessoires</v>
          </cell>
          <cell r="N47">
            <v>1</v>
          </cell>
          <cell r="O47" t="str">
            <v>Matériel</v>
          </cell>
        </row>
        <row r="48">
          <cell r="A48" t="str">
            <v>BUMAB0</v>
          </cell>
          <cell r="B48" t="str">
            <v>BU</v>
          </cell>
          <cell r="C48" t="str">
            <v>MA</v>
          </cell>
          <cell r="D48" t="str">
            <v>B0</v>
          </cell>
          <cell r="E48" t="str">
            <v>PH</v>
          </cell>
          <cell r="F48" t="str">
            <v>Photocop. ana.</v>
          </cell>
          <cell r="G48" t="str">
            <v>F</v>
          </cell>
          <cell r="H48" t="str">
            <v>PDT</v>
          </cell>
          <cell r="I48" t="str">
            <v>2 - Bureautique</v>
          </cell>
          <cell r="J48" t="str">
            <v>BU 1 Copieurs &amp; Accessoires</v>
          </cell>
          <cell r="K48" t="str">
            <v>Bureautique</v>
          </cell>
          <cell r="L48" t="str">
            <v>PH</v>
          </cell>
          <cell r="M48" t="str">
            <v>BU - consommables</v>
          </cell>
          <cell r="N48">
            <v>1</v>
          </cell>
          <cell r="O48" t="str">
            <v>Matériel</v>
          </cell>
        </row>
        <row r="49">
          <cell r="A49" t="str">
            <v>BUMAB1</v>
          </cell>
          <cell r="B49" t="str">
            <v>BU</v>
          </cell>
          <cell r="C49" t="str">
            <v>MA</v>
          </cell>
          <cell r="D49" t="str">
            <v>B1</v>
          </cell>
          <cell r="E49" t="str">
            <v>BO</v>
          </cell>
          <cell r="F49" t="str">
            <v>Opt&amp;Acc photocop. ana.</v>
          </cell>
          <cell r="G49" t="str">
            <v>F</v>
          </cell>
          <cell r="H49" t="str">
            <v>PDT</v>
          </cell>
          <cell r="I49" t="str">
            <v>2 - Bureautique</v>
          </cell>
          <cell r="J49" t="str">
            <v>BU 1 Copieurs &amp; Accessoires</v>
          </cell>
          <cell r="K49" t="str">
            <v>Bureautique</v>
          </cell>
          <cell r="L49" t="str">
            <v>BO</v>
          </cell>
          <cell r="M49" t="str">
            <v>Bureautique / fax</v>
          </cell>
          <cell r="N49">
            <v>1</v>
          </cell>
          <cell r="O49" t="str">
            <v>Matériel</v>
          </cell>
        </row>
        <row r="50">
          <cell r="A50" t="str">
            <v>BUMAB2</v>
          </cell>
          <cell r="B50" t="str">
            <v>BU</v>
          </cell>
          <cell r="C50" t="str">
            <v>MA</v>
          </cell>
          <cell r="D50" t="str">
            <v>B2</v>
          </cell>
          <cell r="E50" t="str">
            <v>BC</v>
          </cell>
          <cell r="F50" t="str">
            <v>Conso. photocop. ana.</v>
          </cell>
          <cell r="G50" t="str">
            <v>F</v>
          </cell>
          <cell r="H50" t="str">
            <v>PDT</v>
          </cell>
          <cell r="I50" t="str">
            <v>2 - Bureautique</v>
          </cell>
          <cell r="J50" t="str">
            <v>BU 4 Consommables</v>
          </cell>
          <cell r="K50" t="str">
            <v>Bureautique</v>
          </cell>
          <cell r="L50" t="str">
            <v>BC</v>
          </cell>
          <cell r="M50" t="str">
            <v>BU - options &amp; accessoires</v>
          </cell>
          <cell r="N50">
            <v>1</v>
          </cell>
          <cell r="O50" t="str">
            <v>Matériel</v>
          </cell>
        </row>
        <row r="51">
          <cell r="A51" t="str">
            <v>BUMAC0</v>
          </cell>
          <cell r="B51" t="str">
            <v>BU</v>
          </cell>
          <cell r="C51" t="str">
            <v>MA</v>
          </cell>
          <cell r="D51" t="str">
            <v>C0</v>
          </cell>
          <cell r="E51" t="str">
            <v>FX</v>
          </cell>
          <cell r="F51" t="str">
            <v>Fax</v>
          </cell>
          <cell r="G51" t="str">
            <v>F</v>
          </cell>
          <cell r="H51" t="str">
            <v>PDT</v>
          </cell>
          <cell r="I51" t="str">
            <v>2 - Bureautique</v>
          </cell>
          <cell r="J51" t="str">
            <v>BU 5 Divers bureautique</v>
          </cell>
          <cell r="K51" t="str">
            <v>Bureautique</v>
          </cell>
          <cell r="L51" t="str">
            <v>FX</v>
          </cell>
          <cell r="M51" t="str">
            <v>BU - consommables</v>
          </cell>
          <cell r="N51">
            <v>1</v>
          </cell>
          <cell r="O51" t="str">
            <v>Matériel</v>
          </cell>
        </row>
        <row r="52">
          <cell r="A52" t="str">
            <v>BUMAC1</v>
          </cell>
          <cell r="B52" t="str">
            <v>BU</v>
          </cell>
          <cell r="C52" t="str">
            <v>MA</v>
          </cell>
          <cell r="D52" t="str">
            <v>C1</v>
          </cell>
          <cell r="E52" t="str">
            <v>BO</v>
          </cell>
          <cell r="F52" t="str">
            <v>Opt&amp;Acc Fax</v>
          </cell>
          <cell r="G52" t="str">
            <v>F</v>
          </cell>
          <cell r="H52" t="str">
            <v>PDT</v>
          </cell>
          <cell r="I52" t="str">
            <v>2 - Bureautique</v>
          </cell>
          <cell r="J52" t="str">
            <v>BU 5 Divers bureautique</v>
          </cell>
          <cell r="K52" t="str">
            <v>Bureautique</v>
          </cell>
          <cell r="L52" t="str">
            <v>BO</v>
          </cell>
          <cell r="M52" t="str">
            <v>Bureautique / duplicopieurs</v>
          </cell>
          <cell r="N52">
            <v>1</v>
          </cell>
          <cell r="O52" t="str">
            <v>Matériel</v>
          </cell>
        </row>
        <row r="53">
          <cell r="A53" t="str">
            <v>BUMAC2</v>
          </cell>
          <cell r="B53" t="str">
            <v>BU</v>
          </cell>
          <cell r="C53" t="str">
            <v>MA</v>
          </cell>
          <cell r="D53" t="str">
            <v>C2</v>
          </cell>
          <cell r="E53" t="str">
            <v>BC</v>
          </cell>
          <cell r="F53" t="str">
            <v>Conso. Fax</v>
          </cell>
          <cell r="G53" t="str">
            <v>F</v>
          </cell>
          <cell r="H53" t="str">
            <v>PDT</v>
          </cell>
          <cell r="I53" t="str">
            <v>2 - Bureautique</v>
          </cell>
          <cell r="J53" t="str">
            <v>BU 4 Consommables</v>
          </cell>
          <cell r="K53" t="str">
            <v>Bureautique</v>
          </cell>
          <cell r="L53" t="str">
            <v>BC</v>
          </cell>
          <cell r="M53" t="str">
            <v>BU - options &amp; accessoires</v>
          </cell>
          <cell r="N53">
            <v>1</v>
          </cell>
          <cell r="O53" t="str">
            <v>Matériel</v>
          </cell>
        </row>
        <row r="54">
          <cell r="A54" t="str">
            <v>BUMAD0</v>
          </cell>
          <cell r="B54" t="str">
            <v>BU</v>
          </cell>
          <cell r="C54" t="str">
            <v>MA</v>
          </cell>
          <cell r="D54" t="str">
            <v>D0</v>
          </cell>
          <cell r="E54" t="str">
            <v>DU</v>
          </cell>
          <cell r="F54" t="str">
            <v>Duplicopieurs</v>
          </cell>
          <cell r="G54" t="str">
            <v>F</v>
          </cell>
          <cell r="H54" t="str">
            <v>PDT</v>
          </cell>
          <cell r="I54" t="str">
            <v>2 - Bureautique</v>
          </cell>
          <cell r="J54" t="str">
            <v>BU 5 Divers bureautique</v>
          </cell>
          <cell r="K54" t="str">
            <v>Bureautique</v>
          </cell>
          <cell r="L54" t="str">
            <v>DU</v>
          </cell>
          <cell r="M54" t="str">
            <v>BU - consommables</v>
          </cell>
          <cell r="N54">
            <v>1</v>
          </cell>
          <cell r="O54" t="str">
            <v>Matériel</v>
          </cell>
        </row>
        <row r="55">
          <cell r="A55" t="str">
            <v>BUMAD1</v>
          </cell>
          <cell r="B55" t="str">
            <v>BU</v>
          </cell>
          <cell r="C55" t="str">
            <v>MA</v>
          </cell>
          <cell r="D55" t="str">
            <v>D1</v>
          </cell>
          <cell r="E55" t="str">
            <v>BO</v>
          </cell>
          <cell r="F55" t="str">
            <v>Opt&amp;Acc Duplicopieurs</v>
          </cell>
          <cell r="G55" t="str">
            <v>F</v>
          </cell>
          <cell r="H55" t="str">
            <v>PDT</v>
          </cell>
          <cell r="I55" t="str">
            <v>2 - Bureautique</v>
          </cell>
          <cell r="J55" t="str">
            <v>BU 5 Divers bureautique</v>
          </cell>
          <cell r="K55" t="str">
            <v>Bureautique</v>
          </cell>
          <cell r="L55" t="str">
            <v>BO</v>
          </cell>
          <cell r="M55" t="str">
            <v>Bureautique / caisses</v>
          </cell>
          <cell r="N55">
            <v>1</v>
          </cell>
          <cell r="O55" t="str">
            <v>Matériel</v>
          </cell>
        </row>
        <row r="56">
          <cell r="A56" t="str">
            <v>BUMAD2</v>
          </cell>
          <cell r="B56" t="str">
            <v>BU</v>
          </cell>
          <cell r="C56" t="str">
            <v>MA</v>
          </cell>
          <cell r="D56" t="str">
            <v>D2</v>
          </cell>
          <cell r="E56" t="str">
            <v>BC</v>
          </cell>
          <cell r="F56" t="str">
            <v>Conso. Duplicopieurs</v>
          </cell>
          <cell r="G56" t="str">
            <v>F</v>
          </cell>
          <cell r="H56" t="str">
            <v>PDT</v>
          </cell>
          <cell r="I56" t="str">
            <v>2 - Bureautique</v>
          </cell>
          <cell r="J56" t="str">
            <v>BU 4 Consommables</v>
          </cell>
          <cell r="K56" t="str">
            <v>Bureautique</v>
          </cell>
          <cell r="L56" t="str">
            <v>BC</v>
          </cell>
          <cell r="M56" t="str">
            <v>BU - options &amp; accessoires</v>
          </cell>
          <cell r="N56">
            <v>1</v>
          </cell>
          <cell r="O56" t="str">
            <v>Matériel</v>
          </cell>
        </row>
        <row r="57">
          <cell r="A57" t="str">
            <v>BUMAE0</v>
          </cell>
          <cell r="B57" t="str">
            <v>BU</v>
          </cell>
          <cell r="C57" t="str">
            <v>MA</v>
          </cell>
          <cell r="D57" t="str">
            <v>E0</v>
          </cell>
          <cell r="E57" t="str">
            <v>CA</v>
          </cell>
          <cell r="F57" t="str">
            <v>Caisses</v>
          </cell>
          <cell r="G57" t="str">
            <v>F</v>
          </cell>
          <cell r="H57" t="str">
            <v>PDT</v>
          </cell>
          <cell r="I57" t="str">
            <v>2 - Bureautique</v>
          </cell>
          <cell r="J57" t="str">
            <v>BU 5 Divers bureautique</v>
          </cell>
          <cell r="K57" t="str">
            <v>Bureautique</v>
          </cell>
          <cell r="L57" t="str">
            <v>CA</v>
          </cell>
          <cell r="M57" t="str">
            <v>BU - consommables</v>
          </cell>
          <cell r="N57">
            <v>1</v>
          </cell>
          <cell r="O57" t="str">
            <v>Matériel</v>
          </cell>
        </row>
        <row r="58">
          <cell r="A58" t="str">
            <v>BUMAE1</v>
          </cell>
          <cell r="B58" t="str">
            <v>BU</v>
          </cell>
          <cell r="C58" t="str">
            <v>MA</v>
          </cell>
          <cell r="D58" t="str">
            <v>E1</v>
          </cell>
          <cell r="E58" t="str">
            <v>BO</v>
          </cell>
          <cell r="F58" t="str">
            <v>Opt&amp;Acc Caisses</v>
          </cell>
          <cell r="G58" t="str">
            <v>F</v>
          </cell>
          <cell r="H58" t="str">
            <v>PDT</v>
          </cell>
          <cell r="I58" t="str">
            <v>2 - Bureautique</v>
          </cell>
          <cell r="J58" t="str">
            <v>BU 5 Divers bureautique</v>
          </cell>
          <cell r="K58" t="str">
            <v>Bureautique</v>
          </cell>
          <cell r="L58" t="str">
            <v>BO</v>
          </cell>
          <cell r="M58" t="str">
            <v>BU - divers matériels</v>
          </cell>
          <cell r="N58">
            <v>1</v>
          </cell>
          <cell r="O58" t="str">
            <v>Matériel</v>
          </cell>
        </row>
        <row r="59">
          <cell r="A59" t="str">
            <v>BUMAE2</v>
          </cell>
          <cell r="B59" t="str">
            <v>BU</v>
          </cell>
          <cell r="C59" t="str">
            <v>MA</v>
          </cell>
          <cell r="D59" t="str">
            <v>E2</v>
          </cell>
          <cell r="E59" t="str">
            <v>BC</v>
          </cell>
          <cell r="F59" t="str">
            <v>Conso. Caisses</v>
          </cell>
          <cell r="G59" t="str">
            <v>F</v>
          </cell>
          <cell r="H59" t="str">
            <v>PDT</v>
          </cell>
          <cell r="I59" t="str">
            <v>2 - Bureautique</v>
          </cell>
          <cell r="J59" t="str">
            <v>BU 4 Consommables</v>
          </cell>
          <cell r="K59" t="str">
            <v>Bureautique</v>
          </cell>
          <cell r="L59" t="str">
            <v>BC</v>
          </cell>
          <cell r="M59" t="str">
            <v>BU - divers matériels</v>
          </cell>
          <cell r="N59">
            <v>1</v>
          </cell>
          <cell r="O59" t="str">
            <v>Matériel</v>
          </cell>
        </row>
        <row r="60">
          <cell r="A60" t="str">
            <v>BUMAF0</v>
          </cell>
          <cell r="B60" t="str">
            <v>BU</v>
          </cell>
          <cell r="C60" t="str">
            <v>MA</v>
          </cell>
          <cell r="D60" t="str">
            <v>F0</v>
          </cell>
          <cell r="E60" t="str">
            <v>BD</v>
          </cell>
          <cell r="F60" t="str">
            <v>Compteuse de billets</v>
          </cell>
          <cell r="G60" t="str">
            <v>F</v>
          </cell>
          <cell r="H60" t="str">
            <v>PDT</v>
          </cell>
          <cell r="I60" t="str">
            <v>2 - Bureautique</v>
          </cell>
          <cell r="J60" t="str">
            <v>BU 5 Divers bureautique</v>
          </cell>
          <cell r="K60" t="str">
            <v>Bureautique</v>
          </cell>
          <cell r="L60" t="str">
            <v>BD</v>
          </cell>
          <cell r="M60" t="str">
            <v>BU - divers matériels</v>
          </cell>
          <cell r="N60">
            <v>1</v>
          </cell>
          <cell r="O60" t="str">
            <v>Matériel</v>
          </cell>
        </row>
        <row r="61">
          <cell r="A61" t="str">
            <v>BUMAF1</v>
          </cell>
          <cell r="B61" t="str">
            <v>BU</v>
          </cell>
          <cell r="C61" t="str">
            <v>MA</v>
          </cell>
          <cell r="D61" t="str">
            <v>F1</v>
          </cell>
          <cell r="E61" t="str">
            <v>BD</v>
          </cell>
          <cell r="F61" t="str">
            <v>Compteuse de pieces</v>
          </cell>
          <cell r="G61" t="str">
            <v>F</v>
          </cell>
          <cell r="H61" t="str">
            <v>PDT</v>
          </cell>
          <cell r="I61" t="str">
            <v>2 - Bureautique</v>
          </cell>
          <cell r="J61" t="str">
            <v>BU 5 Divers bureautique</v>
          </cell>
          <cell r="K61" t="str">
            <v>Bureautique</v>
          </cell>
          <cell r="L61" t="str">
            <v>BD</v>
          </cell>
          <cell r="M61" t="str">
            <v>BU - options &amp; accessoires</v>
          </cell>
          <cell r="N61">
            <v>1</v>
          </cell>
          <cell r="O61" t="str">
            <v>Matériel</v>
          </cell>
        </row>
        <row r="62">
          <cell r="A62" t="str">
            <v>BUMAF2</v>
          </cell>
          <cell r="B62" t="str">
            <v>BU</v>
          </cell>
          <cell r="C62" t="str">
            <v>MA</v>
          </cell>
          <cell r="D62" t="str">
            <v>F2</v>
          </cell>
          <cell r="E62" t="str">
            <v>BD</v>
          </cell>
          <cell r="F62" t="str">
            <v>Detecteur faux-billet</v>
          </cell>
          <cell r="G62" t="str">
            <v>F</v>
          </cell>
          <cell r="H62" t="str">
            <v>PDT</v>
          </cell>
          <cell r="I62" t="str">
            <v>2 - Bureautique</v>
          </cell>
          <cell r="J62" t="str">
            <v>BU 5 Divers bureautique</v>
          </cell>
          <cell r="K62" t="str">
            <v>Bureautique</v>
          </cell>
          <cell r="L62" t="str">
            <v>BD</v>
          </cell>
          <cell r="M62" t="str">
            <v>BU - consommables</v>
          </cell>
          <cell r="N62">
            <v>1</v>
          </cell>
          <cell r="O62" t="str">
            <v>Matériel</v>
          </cell>
        </row>
        <row r="63">
          <cell r="A63" t="str">
            <v>BUMAF3</v>
          </cell>
          <cell r="B63" t="str">
            <v>BU</v>
          </cell>
          <cell r="C63" t="str">
            <v>MA</v>
          </cell>
          <cell r="D63" t="str">
            <v>F3</v>
          </cell>
          <cell r="E63" t="str">
            <v>BO</v>
          </cell>
          <cell r="F63" t="str">
            <v>Opt/Acc compteuse</v>
          </cell>
          <cell r="G63" t="str">
            <v>F</v>
          </cell>
          <cell r="H63" t="str">
            <v>PDT</v>
          </cell>
          <cell r="I63" t="str">
            <v>2 - Bureautique</v>
          </cell>
          <cell r="J63" t="str">
            <v>BU 5 Divers bureautique</v>
          </cell>
          <cell r="K63" t="str">
            <v>Bureautique</v>
          </cell>
          <cell r="L63" t="str">
            <v>BO</v>
          </cell>
          <cell r="M63" t="str">
            <v>BU - divers matériels</v>
          </cell>
          <cell r="N63">
            <v>1</v>
          </cell>
          <cell r="O63" t="str">
            <v>Matériel</v>
          </cell>
        </row>
        <row r="64">
          <cell r="A64" t="str">
            <v>BUMAF4</v>
          </cell>
          <cell r="B64" t="str">
            <v>BU</v>
          </cell>
          <cell r="C64" t="str">
            <v>MA</v>
          </cell>
          <cell r="D64" t="str">
            <v>F4</v>
          </cell>
          <cell r="E64" t="str">
            <v>BC</v>
          </cell>
          <cell r="F64" t="str">
            <v>Conso. compteuse/detect</v>
          </cell>
          <cell r="G64" t="str">
            <v>F</v>
          </cell>
          <cell r="H64" t="str">
            <v>PDT</v>
          </cell>
          <cell r="I64" t="str">
            <v>2 - Bureautique</v>
          </cell>
          <cell r="J64" t="str">
            <v>BU 5 Divers bureautique</v>
          </cell>
          <cell r="K64" t="str">
            <v>Bureautique</v>
          </cell>
          <cell r="L64" t="str">
            <v>BC</v>
          </cell>
          <cell r="M64" t="str">
            <v>BU - divers matériels</v>
          </cell>
          <cell r="N64">
            <v>1</v>
          </cell>
          <cell r="O64" t="str">
            <v>Matériel</v>
          </cell>
        </row>
        <row r="65">
          <cell r="A65" t="str">
            <v>BUMAG0</v>
          </cell>
          <cell r="B65" t="str">
            <v>BU</v>
          </cell>
          <cell r="C65" t="str">
            <v>MA</v>
          </cell>
          <cell r="D65" t="str">
            <v>G0</v>
          </cell>
          <cell r="E65" t="str">
            <v>BD</v>
          </cell>
          <cell r="F65" t="str">
            <v>Calculatrices</v>
          </cell>
          <cell r="G65" t="str">
            <v>F</v>
          </cell>
          <cell r="H65" t="str">
            <v>PDT</v>
          </cell>
          <cell r="I65" t="str">
            <v>2 - Bureautique</v>
          </cell>
          <cell r="J65" t="str">
            <v>BU 5 Divers bureautique</v>
          </cell>
          <cell r="K65" t="str">
            <v>Informatique</v>
          </cell>
          <cell r="L65" t="str">
            <v>BD</v>
          </cell>
          <cell r="M65" t="str">
            <v>BU - divers matériels</v>
          </cell>
          <cell r="N65">
            <v>1</v>
          </cell>
          <cell r="O65" t="str">
            <v>Matériel</v>
          </cell>
        </row>
        <row r="66">
          <cell r="A66" t="str">
            <v>BUMAH0</v>
          </cell>
          <cell r="B66" t="str">
            <v>BU</v>
          </cell>
          <cell r="C66" t="str">
            <v>MA</v>
          </cell>
          <cell r="D66" t="str">
            <v>H0</v>
          </cell>
          <cell r="E66" t="str">
            <v>BD</v>
          </cell>
          <cell r="F66" t="str">
            <v>Machines a ecrire</v>
          </cell>
          <cell r="G66" t="str">
            <v>F</v>
          </cell>
          <cell r="H66" t="str">
            <v>PDT</v>
          </cell>
          <cell r="I66" t="str">
            <v>2 - Bureautique</v>
          </cell>
          <cell r="J66" t="str">
            <v>BU 5 Divers bureautique</v>
          </cell>
          <cell r="K66" t="str">
            <v>Informatique</v>
          </cell>
          <cell r="L66" t="str">
            <v>BD</v>
          </cell>
          <cell r="M66" t="str">
            <v>BU - options &amp; accessoires</v>
          </cell>
          <cell r="N66">
            <v>1</v>
          </cell>
          <cell r="O66" t="str">
            <v>Matériel</v>
          </cell>
        </row>
        <row r="67">
          <cell r="A67" t="str">
            <v>BUMAI0</v>
          </cell>
          <cell r="B67" t="str">
            <v>BU</v>
          </cell>
          <cell r="C67" t="str">
            <v>MA</v>
          </cell>
          <cell r="D67" t="str">
            <v>I0</v>
          </cell>
          <cell r="E67" t="str">
            <v>BD</v>
          </cell>
          <cell r="F67" t="str">
            <v>Videoprojecteurs</v>
          </cell>
          <cell r="G67" t="str">
            <v>F</v>
          </cell>
          <cell r="H67" t="str">
            <v>PDT</v>
          </cell>
          <cell r="I67" t="str">
            <v>2 - Bureautique</v>
          </cell>
          <cell r="J67" t="str">
            <v>BU 5 Divers bureautique</v>
          </cell>
          <cell r="K67" t="str">
            <v>Bureautique</v>
          </cell>
          <cell r="L67" t="str">
            <v>BD</v>
          </cell>
          <cell r="M67" t="str">
            <v>BU - divers matériels</v>
          </cell>
          <cell r="N67">
            <v>1</v>
          </cell>
          <cell r="O67" t="str">
            <v>Matériel</v>
          </cell>
        </row>
        <row r="68">
          <cell r="A68" t="str">
            <v>BUMAI1</v>
          </cell>
          <cell r="B68" t="str">
            <v>BU</v>
          </cell>
          <cell r="C68" t="str">
            <v>MA</v>
          </cell>
          <cell r="D68" t="str">
            <v>I1</v>
          </cell>
          <cell r="E68" t="str">
            <v>BO</v>
          </cell>
          <cell r="F68" t="str">
            <v>Opt&amp;Acc Videoprojecteurs</v>
          </cell>
          <cell r="G68" t="str">
            <v>F</v>
          </cell>
          <cell r="H68" t="str">
            <v>PDT</v>
          </cell>
          <cell r="I68" t="str">
            <v>2 - Bureautique</v>
          </cell>
          <cell r="J68" t="str">
            <v>BU 5 Divers bureautique</v>
          </cell>
          <cell r="K68" t="str">
            <v>Bureautique</v>
          </cell>
          <cell r="L68" t="str">
            <v>BO</v>
          </cell>
          <cell r="M68" t="str">
            <v>BU - divers matériels</v>
          </cell>
          <cell r="N68">
            <v>1</v>
          </cell>
          <cell r="O68" t="str">
            <v>Matériel</v>
          </cell>
        </row>
        <row r="69">
          <cell r="A69" t="str">
            <v>BUMAJ0</v>
          </cell>
          <cell r="B69" t="str">
            <v>BU</v>
          </cell>
          <cell r="C69" t="str">
            <v>MA</v>
          </cell>
          <cell r="D69" t="str">
            <v>J0</v>
          </cell>
          <cell r="E69" t="str">
            <v>BD</v>
          </cell>
          <cell r="F69" t="str">
            <v>Destructeurs documents</v>
          </cell>
          <cell r="G69" t="str">
            <v>F</v>
          </cell>
          <cell r="H69" t="str">
            <v>PDT</v>
          </cell>
          <cell r="I69" t="str">
            <v>2 - Bureautique</v>
          </cell>
          <cell r="J69" t="str">
            <v>BU 5 Divers bureautique</v>
          </cell>
          <cell r="K69" t="str">
            <v>Bureautique</v>
          </cell>
          <cell r="L69" t="str">
            <v>BD</v>
          </cell>
          <cell r="M69" t="str">
            <v>BU - options &amp; accessoires</v>
          </cell>
          <cell r="N69">
            <v>1</v>
          </cell>
          <cell r="O69" t="str">
            <v>Matériel</v>
          </cell>
        </row>
        <row r="70">
          <cell r="A70" t="str">
            <v>BUMAJO</v>
          </cell>
          <cell r="B70" t="str">
            <v>BU</v>
          </cell>
          <cell r="C70" t="str">
            <v>MA</v>
          </cell>
          <cell r="D70" t="str">
            <v>JO</v>
          </cell>
          <cell r="E70" t="str">
            <v>BD</v>
          </cell>
          <cell r="F70" t="str">
            <v>Destructeurs documents</v>
          </cell>
          <cell r="G70" t="str">
            <v>F</v>
          </cell>
          <cell r="H70" t="str">
            <v>PDT</v>
          </cell>
          <cell r="I70" t="str">
            <v>2 - Bureautique</v>
          </cell>
          <cell r="J70" t="str">
            <v>BU 5 Divers bureautique</v>
          </cell>
          <cell r="K70" t="str">
            <v>Bureautique</v>
          </cell>
          <cell r="L70" t="str">
            <v>BD</v>
          </cell>
          <cell r="M70" t="str">
            <v>BU - options &amp; accessoires</v>
          </cell>
          <cell r="N70">
            <v>1</v>
          </cell>
          <cell r="O70" t="str">
            <v>Matériel</v>
          </cell>
        </row>
        <row r="71">
          <cell r="A71" t="str">
            <v>BUMAK0</v>
          </cell>
          <cell r="B71" t="str">
            <v>BU</v>
          </cell>
          <cell r="C71" t="str">
            <v>MA</v>
          </cell>
          <cell r="D71" t="str">
            <v>K0</v>
          </cell>
          <cell r="E71" t="str">
            <v>BD</v>
          </cell>
          <cell r="F71" t="str">
            <v>Mats bur. non informat.</v>
          </cell>
          <cell r="G71" t="str">
            <v>F</v>
          </cell>
          <cell r="H71" t="str">
            <v>PDT</v>
          </cell>
          <cell r="I71" t="str">
            <v>2 - Bureautique</v>
          </cell>
          <cell r="J71" t="str">
            <v>BU 5 Divers bureautique</v>
          </cell>
          <cell r="K71" t="str">
            <v>Bureautique</v>
          </cell>
          <cell r="L71" t="str">
            <v>BD</v>
          </cell>
          <cell r="M71" t="str">
            <v>BU - consommables</v>
          </cell>
          <cell r="N71">
            <v>1</v>
          </cell>
          <cell r="O71" t="str">
            <v>Matériel</v>
          </cell>
        </row>
        <row r="72">
          <cell r="A72" t="str">
            <v>BUMAK1</v>
          </cell>
          <cell r="B72" t="str">
            <v>BU</v>
          </cell>
          <cell r="C72" t="str">
            <v>MA</v>
          </cell>
          <cell r="D72" t="str">
            <v>K1</v>
          </cell>
          <cell r="E72" t="str">
            <v>BO</v>
          </cell>
          <cell r="F72" t="str">
            <v>Opt&amp;Acc/Mats bur.non inf.</v>
          </cell>
          <cell r="G72" t="str">
            <v>F</v>
          </cell>
          <cell r="H72" t="str">
            <v>PDT</v>
          </cell>
          <cell r="I72" t="str">
            <v>2 - Bureautique</v>
          </cell>
          <cell r="J72" t="str">
            <v>BU 5 Divers bureautique</v>
          </cell>
          <cell r="K72" t="str">
            <v>Informatique</v>
          </cell>
          <cell r="L72" t="str">
            <v>BO</v>
          </cell>
          <cell r="M72" t="str">
            <v>Micro / Machines PC</v>
          </cell>
          <cell r="N72">
            <v>1</v>
          </cell>
          <cell r="O72" t="str">
            <v>Matériel</v>
          </cell>
        </row>
        <row r="73">
          <cell r="A73" t="str">
            <v>BUMAK2</v>
          </cell>
          <cell r="B73" t="str">
            <v>BU</v>
          </cell>
          <cell r="C73" t="str">
            <v>MA</v>
          </cell>
          <cell r="D73" t="str">
            <v>K2</v>
          </cell>
          <cell r="E73" t="str">
            <v>BC</v>
          </cell>
          <cell r="F73" t="str">
            <v>Conso./Mats bur.non inf.</v>
          </cell>
          <cell r="G73" t="str">
            <v>F</v>
          </cell>
          <cell r="H73" t="str">
            <v>PDT</v>
          </cell>
          <cell r="I73" t="str">
            <v>2 - Bureautique</v>
          </cell>
          <cell r="J73" t="str">
            <v>BU 4 Consommables</v>
          </cell>
          <cell r="K73" t="str">
            <v>Informatique</v>
          </cell>
          <cell r="L73" t="str">
            <v>BC</v>
          </cell>
          <cell r="M73" t="str">
            <v>BU - options &amp; accessoires</v>
          </cell>
          <cell r="N73">
            <v>1</v>
          </cell>
          <cell r="O73" t="str">
            <v>Matériel</v>
          </cell>
        </row>
        <row r="74">
          <cell r="A74" t="str">
            <v>BUMAL0</v>
          </cell>
          <cell r="B74" t="str">
            <v>BU</v>
          </cell>
          <cell r="C74" t="str">
            <v>MA</v>
          </cell>
          <cell r="D74" t="str">
            <v>L0</v>
          </cell>
          <cell r="E74" t="str">
            <v>MP</v>
          </cell>
          <cell r="F74" t="str">
            <v>Serveurs Intel</v>
          </cell>
          <cell r="G74" t="str">
            <v>F</v>
          </cell>
          <cell r="H74" t="str">
            <v>PDT</v>
          </cell>
          <cell r="I74" t="str">
            <v>2 - Bureautique</v>
          </cell>
          <cell r="J74" t="str">
            <v>BU 2 PC / Serveurs Wintel</v>
          </cell>
          <cell r="K74" t="str">
            <v>Informatique</v>
          </cell>
          <cell r="L74" t="str">
            <v>MP</v>
          </cell>
          <cell r="M74" t="str">
            <v>Micro / Machines PC</v>
          </cell>
          <cell r="N74">
            <v>1</v>
          </cell>
          <cell r="O74" t="str">
            <v>Matériel</v>
          </cell>
        </row>
        <row r="75">
          <cell r="A75" t="str">
            <v>BUMAL2</v>
          </cell>
          <cell r="B75" t="str">
            <v>BU</v>
          </cell>
          <cell r="C75" t="str">
            <v>MA</v>
          </cell>
          <cell r="D75" t="str">
            <v>L2</v>
          </cell>
          <cell r="E75" t="str">
            <v>MP</v>
          </cell>
          <cell r="F75" t="str">
            <v>PC desktop</v>
          </cell>
          <cell r="G75" t="str">
            <v>F</v>
          </cell>
          <cell r="H75" t="str">
            <v>PDT</v>
          </cell>
          <cell r="I75" t="str">
            <v>2 - Bureautique</v>
          </cell>
          <cell r="J75" t="str">
            <v>BU 2 PC / Serveurs Wintel</v>
          </cell>
          <cell r="K75" t="str">
            <v>Informatique</v>
          </cell>
          <cell r="L75" t="str">
            <v>MP</v>
          </cell>
          <cell r="M75" t="str">
            <v>BU - options &amp; accessoires</v>
          </cell>
          <cell r="N75">
            <v>1</v>
          </cell>
          <cell r="O75" t="str">
            <v>Matériel</v>
          </cell>
        </row>
        <row r="76">
          <cell r="A76" t="str">
            <v>BUMAL3</v>
          </cell>
          <cell r="B76" t="str">
            <v>BU</v>
          </cell>
          <cell r="C76" t="str">
            <v>MA</v>
          </cell>
          <cell r="D76" t="str">
            <v>L3</v>
          </cell>
          <cell r="E76" t="str">
            <v>BO</v>
          </cell>
          <cell r="F76" t="str">
            <v>Opt&amp;Acc PC desktop</v>
          </cell>
          <cell r="G76" t="str">
            <v>F</v>
          </cell>
          <cell r="H76" t="str">
            <v>PDT</v>
          </cell>
          <cell r="I76" t="str">
            <v>2 - Bureautique</v>
          </cell>
          <cell r="J76" t="str">
            <v>BU 2 PC / Serveurs Wintel</v>
          </cell>
          <cell r="K76" t="str">
            <v>Informatique</v>
          </cell>
          <cell r="L76" t="str">
            <v>BO</v>
          </cell>
          <cell r="M76" t="str">
            <v>Micro / Machines PC</v>
          </cell>
          <cell r="N76">
            <v>1</v>
          </cell>
          <cell r="O76" t="str">
            <v>Matériel</v>
          </cell>
        </row>
        <row r="77">
          <cell r="A77" t="str">
            <v>BUMAL4</v>
          </cell>
          <cell r="B77" t="str">
            <v>BU</v>
          </cell>
          <cell r="C77" t="str">
            <v>MA</v>
          </cell>
          <cell r="D77" t="str">
            <v>L4</v>
          </cell>
          <cell r="E77" t="str">
            <v>MP</v>
          </cell>
          <cell r="F77" t="str">
            <v>Portables</v>
          </cell>
          <cell r="G77" t="str">
            <v>F</v>
          </cell>
          <cell r="H77" t="str">
            <v>PDT</v>
          </cell>
          <cell r="I77" t="str">
            <v>2 - Bureautique</v>
          </cell>
          <cell r="J77" t="str">
            <v>BU 2 PC / Serveurs Wintel</v>
          </cell>
          <cell r="K77" t="str">
            <v>Informatique</v>
          </cell>
          <cell r="L77" t="str">
            <v>MP</v>
          </cell>
          <cell r="M77" t="str">
            <v>BU - options &amp; accessoires</v>
          </cell>
          <cell r="N77">
            <v>1</v>
          </cell>
          <cell r="O77" t="str">
            <v>Matériel</v>
          </cell>
        </row>
        <row r="78">
          <cell r="A78" t="str">
            <v>BUMAL5</v>
          </cell>
          <cell r="B78" t="str">
            <v>BU</v>
          </cell>
          <cell r="C78" t="str">
            <v>MA</v>
          </cell>
          <cell r="D78" t="str">
            <v>L5</v>
          </cell>
          <cell r="E78" t="str">
            <v>BO</v>
          </cell>
          <cell r="F78" t="str">
            <v>Opt&amp;Acc portables</v>
          </cell>
          <cell r="G78" t="str">
            <v>F</v>
          </cell>
          <cell r="H78" t="str">
            <v>PDT</v>
          </cell>
          <cell r="I78" t="str">
            <v>2 - Bureautique</v>
          </cell>
          <cell r="J78" t="str">
            <v>BU 2 PC / Serveurs Wintel</v>
          </cell>
          <cell r="K78" t="str">
            <v>Informatique</v>
          </cell>
          <cell r="L78" t="str">
            <v>BO</v>
          </cell>
          <cell r="M78" t="str">
            <v>Micro / imprimantes PC</v>
          </cell>
          <cell r="N78">
            <v>1</v>
          </cell>
          <cell r="O78" t="str">
            <v>Matériel</v>
          </cell>
        </row>
        <row r="79">
          <cell r="A79" t="str">
            <v>BUMAM0</v>
          </cell>
          <cell r="B79" t="str">
            <v>BU</v>
          </cell>
          <cell r="C79" t="str">
            <v>MA</v>
          </cell>
          <cell r="D79" t="str">
            <v>M0</v>
          </cell>
          <cell r="E79" t="str">
            <v>MI</v>
          </cell>
          <cell r="F79" t="str">
            <v>Imprimantes</v>
          </cell>
          <cell r="G79" t="str">
            <v>F</v>
          </cell>
          <cell r="H79" t="str">
            <v>PDT</v>
          </cell>
          <cell r="I79" t="str">
            <v>2 - Bureautique</v>
          </cell>
          <cell r="J79" t="str">
            <v>BU 3 Imprimantes</v>
          </cell>
          <cell r="K79" t="str">
            <v>Informatique</v>
          </cell>
          <cell r="L79" t="str">
            <v>MI</v>
          </cell>
          <cell r="M79" t="str">
            <v>BU - options &amp; accessoires</v>
          </cell>
          <cell r="N79">
            <v>1</v>
          </cell>
          <cell r="O79" t="str">
            <v>Matériel</v>
          </cell>
        </row>
        <row r="80">
          <cell r="A80" t="str">
            <v>BUMAM1</v>
          </cell>
          <cell r="B80" t="str">
            <v>BU</v>
          </cell>
          <cell r="C80" t="str">
            <v>MA</v>
          </cell>
          <cell r="D80" t="str">
            <v>M1</v>
          </cell>
          <cell r="E80" t="str">
            <v>BO</v>
          </cell>
          <cell r="F80" t="str">
            <v>Opt&amp;Acc imprimantes</v>
          </cell>
          <cell r="G80" t="str">
            <v>F</v>
          </cell>
          <cell r="H80" t="str">
            <v>PDT</v>
          </cell>
          <cell r="I80" t="str">
            <v>2 - Bureautique</v>
          </cell>
          <cell r="J80" t="str">
            <v>BU 3 Imprimantes</v>
          </cell>
          <cell r="K80" t="str">
            <v>Informatique</v>
          </cell>
          <cell r="L80" t="str">
            <v>BO</v>
          </cell>
          <cell r="M80" t="str">
            <v>BU - consommables</v>
          </cell>
          <cell r="N80">
            <v>1</v>
          </cell>
          <cell r="O80" t="str">
            <v>Matériel</v>
          </cell>
        </row>
        <row r="81">
          <cell r="A81" t="str">
            <v>BUMAM2</v>
          </cell>
          <cell r="B81" t="str">
            <v>BU</v>
          </cell>
          <cell r="C81" t="str">
            <v>MA</v>
          </cell>
          <cell r="D81" t="str">
            <v>M2</v>
          </cell>
          <cell r="E81" t="str">
            <v>BC</v>
          </cell>
          <cell r="F81" t="str">
            <v>Conso. imprimantes</v>
          </cell>
          <cell r="G81" t="str">
            <v>F</v>
          </cell>
          <cell r="H81" t="str">
            <v>PDT</v>
          </cell>
          <cell r="I81" t="str">
            <v>2 - Bureautique</v>
          </cell>
          <cell r="J81" t="str">
            <v>BU 4 Consommables</v>
          </cell>
          <cell r="K81" t="str">
            <v>Informatique</v>
          </cell>
          <cell r="L81" t="str">
            <v>BC</v>
          </cell>
          <cell r="M81" t="str">
            <v>BU - divers matériels</v>
          </cell>
          <cell r="N81">
            <v>1</v>
          </cell>
          <cell r="O81" t="str">
            <v>Matériel</v>
          </cell>
        </row>
        <row r="82">
          <cell r="A82" t="str">
            <v>BUMAN0</v>
          </cell>
          <cell r="B82" t="str">
            <v>BU</v>
          </cell>
          <cell r="C82" t="str">
            <v>MA</v>
          </cell>
          <cell r="D82" t="str">
            <v>N0</v>
          </cell>
          <cell r="E82" t="str">
            <v>BD</v>
          </cell>
          <cell r="F82" t="str">
            <v>Moniteurs LCD</v>
          </cell>
          <cell r="G82" t="str">
            <v>F</v>
          </cell>
          <cell r="H82" t="str">
            <v>PDT</v>
          </cell>
          <cell r="I82" t="str">
            <v>2 - Bureautique</v>
          </cell>
          <cell r="J82" t="str">
            <v>BU 2 PC / Serveurs Wintel</v>
          </cell>
          <cell r="K82" t="str">
            <v>Informatique</v>
          </cell>
          <cell r="L82" t="str">
            <v>BD</v>
          </cell>
          <cell r="M82" t="str">
            <v>BU - divers matériels</v>
          </cell>
          <cell r="N82">
            <v>1</v>
          </cell>
          <cell r="O82" t="str">
            <v>Matériel</v>
          </cell>
        </row>
        <row r="83">
          <cell r="A83" t="str">
            <v>BUMAO0</v>
          </cell>
          <cell r="B83" t="str">
            <v>BU</v>
          </cell>
          <cell r="C83" t="str">
            <v>MA</v>
          </cell>
          <cell r="D83" t="str">
            <v>O0</v>
          </cell>
          <cell r="E83" t="str">
            <v>BD</v>
          </cell>
          <cell r="F83" t="str">
            <v>Autres mats inf. micro</v>
          </cell>
          <cell r="G83" t="str">
            <v>F</v>
          </cell>
          <cell r="H83" t="str">
            <v>PDT</v>
          </cell>
          <cell r="I83" t="str">
            <v>2 - Bureautique</v>
          </cell>
          <cell r="J83" t="str">
            <v>BU 2 PC / Serveurs Wintel</v>
          </cell>
          <cell r="K83" t="str">
            <v>Informatique</v>
          </cell>
          <cell r="L83" t="str">
            <v>BD</v>
          </cell>
          <cell r="M83" t="str">
            <v>BU - options &amp; accessoires</v>
          </cell>
          <cell r="N83">
            <v>1</v>
          </cell>
          <cell r="O83" t="str">
            <v>Matériel</v>
          </cell>
        </row>
        <row r="84">
          <cell r="A84" t="str">
            <v>BUMAO1</v>
          </cell>
          <cell r="B84" t="str">
            <v>BU</v>
          </cell>
          <cell r="C84" t="str">
            <v>MA</v>
          </cell>
          <cell r="D84" t="str">
            <v>O1</v>
          </cell>
          <cell r="E84" t="str">
            <v>BO</v>
          </cell>
          <cell r="F84" t="str">
            <v>Opt&amp;Acc / Mats inf. micro</v>
          </cell>
          <cell r="G84" t="str">
            <v>F</v>
          </cell>
          <cell r="H84" t="str">
            <v>PDT</v>
          </cell>
          <cell r="I84" t="str">
            <v>2 - Bureautique</v>
          </cell>
          <cell r="J84" t="str">
            <v>BU 2 PC / Serveurs Wintel</v>
          </cell>
          <cell r="K84" t="str">
            <v>Informatique</v>
          </cell>
          <cell r="L84" t="str">
            <v>BO</v>
          </cell>
          <cell r="M84" t="str">
            <v>BU - consommables</v>
          </cell>
          <cell r="N84">
            <v>1</v>
          </cell>
          <cell r="O84" t="str">
            <v>Matériel</v>
          </cell>
        </row>
        <row r="85">
          <cell r="A85" t="str">
            <v>BUMAO2</v>
          </cell>
          <cell r="B85" t="str">
            <v>BU</v>
          </cell>
          <cell r="C85" t="str">
            <v>MA</v>
          </cell>
          <cell r="D85" t="str">
            <v>O2</v>
          </cell>
          <cell r="E85" t="str">
            <v>BC</v>
          </cell>
          <cell r="F85" t="str">
            <v>Conso. /  Mats inf. micro</v>
          </cell>
          <cell r="G85" t="str">
            <v>F</v>
          </cell>
          <cell r="H85" t="str">
            <v>PDT</v>
          </cell>
          <cell r="I85" t="str">
            <v>2 - Bureautique</v>
          </cell>
          <cell r="J85" t="str">
            <v>BU 4 Consommables</v>
          </cell>
          <cell r="K85" t="str">
            <v>Bureautique</v>
          </cell>
          <cell r="L85" t="str">
            <v>BC</v>
          </cell>
          <cell r="M85" t="str">
            <v>BU - MO SAV</v>
          </cell>
          <cell r="N85">
            <v>1</v>
          </cell>
          <cell r="O85" t="str">
            <v>Matériel</v>
          </cell>
        </row>
        <row r="86">
          <cell r="A86" t="str">
            <v>BUMB02</v>
          </cell>
          <cell r="B86" t="str">
            <v>BU</v>
          </cell>
          <cell r="C86" t="str">
            <v>MB</v>
          </cell>
          <cell r="D86" t="str">
            <v>02</v>
          </cell>
          <cell r="E86" t="str">
            <v>BB</v>
          </cell>
          <cell r="F86" t="str">
            <v>Revient  ASP hors-stock</v>
          </cell>
          <cell r="G86" t="str">
            <v>N</v>
          </cell>
          <cell r="H86" t="str">
            <v>PDT</v>
          </cell>
          <cell r="I86" t="str">
            <v>2 - Bureautique</v>
          </cell>
          <cell r="J86" t="str">
            <v>BU 7 Autres services bur.</v>
          </cell>
          <cell r="K86" t="str">
            <v>Bureautique</v>
          </cell>
          <cell r="L86" t="str">
            <v>BB</v>
          </cell>
          <cell r="M86" t="str">
            <v>BU - MO SAV</v>
          </cell>
          <cell r="N86">
            <v>3</v>
          </cell>
          <cell r="O86" t="str">
            <v>Services</v>
          </cell>
        </row>
        <row r="87">
          <cell r="A87" t="str">
            <v>BUMO00</v>
          </cell>
          <cell r="B87" t="str">
            <v>BU</v>
          </cell>
          <cell r="C87" t="str">
            <v>MO</v>
          </cell>
          <cell r="D87" t="str">
            <v>00</v>
          </cell>
          <cell r="E87" t="str">
            <v>BM</v>
          </cell>
          <cell r="F87" t="str">
            <v>MO SAV photocop. num.</v>
          </cell>
          <cell r="G87" t="str">
            <v>N</v>
          </cell>
          <cell r="H87" t="str">
            <v>PDT</v>
          </cell>
          <cell r="I87" t="str">
            <v>2 - Bureautique</v>
          </cell>
          <cell r="J87" t="str">
            <v>BU 7 Autres services bur.</v>
          </cell>
          <cell r="K87" t="str">
            <v>Bureautique</v>
          </cell>
          <cell r="L87" t="str">
            <v>BM</v>
          </cell>
          <cell r="M87" t="str">
            <v>BU - MO SAV</v>
          </cell>
          <cell r="N87">
            <v>3</v>
          </cell>
          <cell r="O87" t="str">
            <v>Services</v>
          </cell>
        </row>
        <row r="88">
          <cell r="A88" t="str">
            <v>BUMO09</v>
          </cell>
          <cell r="B88" t="str">
            <v>BU</v>
          </cell>
          <cell r="C88" t="str">
            <v>MO</v>
          </cell>
          <cell r="D88" t="str">
            <v>09</v>
          </cell>
          <cell r="E88" t="str">
            <v>BM</v>
          </cell>
          <cell r="F88" t="str">
            <v>MO SAV photocop. num. TST</v>
          </cell>
          <cell r="G88" t="str">
            <v>N</v>
          </cell>
          <cell r="H88" t="str">
            <v>PDT</v>
          </cell>
          <cell r="I88" t="str">
            <v>2 - Bureautique</v>
          </cell>
          <cell r="J88" t="str">
            <v>BU 7 Autres services bur.</v>
          </cell>
          <cell r="K88" t="str">
            <v>Bureautique</v>
          </cell>
          <cell r="L88" t="str">
            <v>BM</v>
          </cell>
          <cell r="M88" t="str">
            <v>BU - MO SAV</v>
          </cell>
          <cell r="N88">
            <v>3</v>
          </cell>
          <cell r="O88" t="str">
            <v>Services</v>
          </cell>
        </row>
        <row r="89">
          <cell r="A89" t="str">
            <v>BUMO10</v>
          </cell>
          <cell r="B89" t="str">
            <v>BU</v>
          </cell>
          <cell r="C89" t="str">
            <v>MO</v>
          </cell>
          <cell r="D89" t="str">
            <v>10</v>
          </cell>
          <cell r="E89" t="str">
            <v>BM</v>
          </cell>
          <cell r="F89" t="str">
            <v>MO SAV photocop. ana.</v>
          </cell>
          <cell r="G89" t="str">
            <v>N</v>
          </cell>
          <cell r="H89" t="str">
            <v>PDT</v>
          </cell>
          <cell r="I89" t="str">
            <v>2 - Bureautique</v>
          </cell>
          <cell r="J89" t="str">
            <v>BU 7 Autres services bur.</v>
          </cell>
          <cell r="K89" t="str">
            <v>Bureautique</v>
          </cell>
          <cell r="L89" t="str">
            <v>BM</v>
          </cell>
          <cell r="M89" t="str">
            <v>BU - MO SAV</v>
          </cell>
          <cell r="N89">
            <v>3</v>
          </cell>
          <cell r="O89" t="str">
            <v>Services</v>
          </cell>
        </row>
        <row r="90">
          <cell r="A90" t="str">
            <v>BUMO19</v>
          </cell>
          <cell r="B90" t="str">
            <v>BU</v>
          </cell>
          <cell r="C90" t="str">
            <v>MO</v>
          </cell>
          <cell r="D90" t="str">
            <v>19</v>
          </cell>
          <cell r="E90" t="str">
            <v>BM</v>
          </cell>
          <cell r="F90" t="str">
            <v>MO SAV photocop. ana. TST</v>
          </cell>
          <cell r="G90" t="str">
            <v>N</v>
          </cell>
          <cell r="H90" t="str">
            <v>PDT</v>
          </cell>
          <cell r="I90" t="str">
            <v>2 - Bureautique</v>
          </cell>
          <cell r="J90" t="str">
            <v>BU 7 Autres services bur.</v>
          </cell>
          <cell r="K90" t="str">
            <v>Bureautique</v>
          </cell>
          <cell r="L90" t="str">
            <v>BM</v>
          </cell>
          <cell r="M90" t="str">
            <v>BU - MO SAV</v>
          </cell>
          <cell r="N90">
            <v>3</v>
          </cell>
          <cell r="O90" t="str">
            <v>Services</v>
          </cell>
        </row>
        <row r="91">
          <cell r="A91" t="str">
            <v>BUMO20</v>
          </cell>
          <cell r="B91" t="str">
            <v>BU</v>
          </cell>
          <cell r="C91" t="str">
            <v>MO</v>
          </cell>
          <cell r="D91" t="str">
            <v>20</v>
          </cell>
          <cell r="E91" t="str">
            <v>BM</v>
          </cell>
          <cell r="F91" t="str">
            <v>MO SAV fax</v>
          </cell>
          <cell r="G91" t="str">
            <v>N</v>
          </cell>
          <cell r="H91" t="str">
            <v>PDT</v>
          </cell>
          <cell r="I91" t="str">
            <v>2 - Bureautique</v>
          </cell>
          <cell r="J91" t="str">
            <v>BU 7 Autres services bur.</v>
          </cell>
          <cell r="K91" t="str">
            <v>Bureautique</v>
          </cell>
          <cell r="L91" t="str">
            <v>BM</v>
          </cell>
          <cell r="M91" t="str">
            <v>BU - MO SAV</v>
          </cell>
          <cell r="N91">
            <v>3</v>
          </cell>
          <cell r="O91" t="str">
            <v>Services</v>
          </cell>
        </row>
        <row r="92">
          <cell r="A92" t="str">
            <v>BUMO29</v>
          </cell>
          <cell r="B92" t="str">
            <v>BU</v>
          </cell>
          <cell r="C92" t="str">
            <v>MO</v>
          </cell>
          <cell r="D92" t="str">
            <v>29</v>
          </cell>
          <cell r="E92" t="str">
            <v>BM</v>
          </cell>
          <cell r="F92" t="str">
            <v>MO SAV fax TST</v>
          </cell>
          <cell r="G92" t="str">
            <v>N</v>
          </cell>
          <cell r="H92" t="str">
            <v>PDT</v>
          </cell>
          <cell r="I92" t="str">
            <v>2 - Bureautique</v>
          </cell>
          <cell r="J92" t="str">
            <v>BU 7 Autres services bur.</v>
          </cell>
          <cell r="K92" t="str">
            <v>Bureautique</v>
          </cell>
          <cell r="L92" t="str">
            <v>BM</v>
          </cell>
          <cell r="M92" t="str">
            <v>BU - MO SAV</v>
          </cell>
          <cell r="N92">
            <v>3</v>
          </cell>
          <cell r="O92" t="str">
            <v>Services</v>
          </cell>
        </row>
        <row r="93">
          <cell r="A93" t="str">
            <v>BUMO30</v>
          </cell>
          <cell r="B93" t="str">
            <v>BU</v>
          </cell>
          <cell r="C93" t="str">
            <v>MO</v>
          </cell>
          <cell r="D93" t="str">
            <v>30</v>
          </cell>
          <cell r="E93" t="str">
            <v>BM</v>
          </cell>
          <cell r="F93" t="str">
            <v>MO SAV duplicopieurs</v>
          </cell>
          <cell r="G93" t="str">
            <v>N</v>
          </cell>
          <cell r="H93" t="str">
            <v>PDT</v>
          </cell>
          <cell r="I93" t="str">
            <v>2 - Bureautique</v>
          </cell>
          <cell r="J93" t="str">
            <v>BU 7 Autres services bur.</v>
          </cell>
          <cell r="K93" t="str">
            <v>Informatique</v>
          </cell>
          <cell r="L93" t="str">
            <v>BM</v>
          </cell>
          <cell r="M93" t="str">
            <v>BU - MO SAV</v>
          </cell>
          <cell r="N93">
            <v>3</v>
          </cell>
          <cell r="O93" t="str">
            <v>Services</v>
          </cell>
        </row>
        <row r="94">
          <cell r="A94" t="str">
            <v>BUMO39</v>
          </cell>
          <cell r="B94" t="str">
            <v>BU</v>
          </cell>
          <cell r="C94" t="str">
            <v>MO</v>
          </cell>
          <cell r="D94" t="str">
            <v>39</v>
          </cell>
          <cell r="E94" t="str">
            <v>BM</v>
          </cell>
          <cell r="F94" t="str">
            <v>MO SAV duplicopieurs TST</v>
          </cell>
          <cell r="G94" t="str">
            <v>N</v>
          </cell>
          <cell r="H94" t="str">
            <v>PDT</v>
          </cell>
          <cell r="I94" t="str">
            <v>2 - Bureautique</v>
          </cell>
          <cell r="J94" t="str">
            <v>BU 7 Autres services bur.</v>
          </cell>
          <cell r="K94" t="str">
            <v>Informatique</v>
          </cell>
          <cell r="L94" t="str">
            <v>BM</v>
          </cell>
          <cell r="M94" t="str">
            <v>BU - MO SAV</v>
          </cell>
          <cell r="N94">
            <v>3</v>
          </cell>
          <cell r="O94" t="str">
            <v>Services</v>
          </cell>
        </row>
        <row r="95">
          <cell r="A95" t="str">
            <v>BUMO40</v>
          </cell>
          <cell r="B95" t="str">
            <v>BU</v>
          </cell>
          <cell r="C95" t="str">
            <v>MO</v>
          </cell>
          <cell r="D95" t="str">
            <v>40</v>
          </cell>
          <cell r="E95" t="str">
            <v>BM</v>
          </cell>
          <cell r="F95" t="str">
            <v>MO SAV PC/serveurs</v>
          </cell>
          <cell r="G95" t="str">
            <v>N</v>
          </cell>
          <cell r="H95" t="str">
            <v>PDT</v>
          </cell>
          <cell r="I95" t="str">
            <v>2 - Bureautique</v>
          </cell>
          <cell r="J95" t="str">
            <v>BU 7 Autres services bur.</v>
          </cell>
          <cell r="K95" t="str">
            <v>Informatique</v>
          </cell>
          <cell r="L95" t="str">
            <v>BM</v>
          </cell>
          <cell r="M95" t="str">
            <v>BU - MO SAV</v>
          </cell>
          <cell r="N95">
            <v>3</v>
          </cell>
          <cell r="O95" t="str">
            <v>Services</v>
          </cell>
        </row>
        <row r="96">
          <cell r="A96" t="str">
            <v>BUMO49</v>
          </cell>
          <cell r="B96" t="str">
            <v>BU</v>
          </cell>
          <cell r="C96" t="str">
            <v>MO</v>
          </cell>
          <cell r="D96" t="str">
            <v>49</v>
          </cell>
          <cell r="E96" t="str">
            <v>BM</v>
          </cell>
          <cell r="F96" t="str">
            <v>MO SAV PC/serveurs TST</v>
          </cell>
          <cell r="G96" t="str">
            <v>N</v>
          </cell>
          <cell r="H96" t="str">
            <v>PDT</v>
          </cell>
          <cell r="I96" t="str">
            <v>2 - Bureautique</v>
          </cell>
          <cell r="J96" t="str">
            <v>BU 7 Autres services bur.</v>
          </cell>
          <cell r="K96" t="str">
            <v>Informatique</v>
          </cell>
          <cell r="L96" t="str">
            <v>BM</v>
          </cell>
          <cell r="M96" t="str">
            <v>BU - MO SAV</v>
          </cell>
          <cell r="N96">
            <v>3</v>
          </cell>
          <cell r="O96" t="str">
            <v>Services</v>
          </cell>
        </row>
        <row r="97">
          <cell r="A97" t="str">
            <v>BUMO50</v>
          </cell>
          <cell r="B97" t="str">
            <v>BU</v>
          </cell>
          <cell r="C97" t="str">
            <v>MO</v>
          </cell>
          <cell r="D97" t="str">
            <v>50</v>
          </cell>
          <cell r="E97" t="str">
            <v>BM</v>
          </cell>
          <cell r="F97" t="str">
            <v>MO SAV imprimantes</v>
          </cell>
          <cell r="G97" t="str">
            <v>N</v>
          </cell>
          <cell r="H97" t="str">
            <v>PDT</v>
          </cell>
          <cell r="I97" t="str">
            <v>2 - Bureautique</v>
          </cell>
          <cell r="J97" t="str">
            <v>BU 7 Autres services bur.</v>
          </cell>
          <cell r="K97" t="str">
            <v>Informatique</v>
          </cell>
          <cell r="L97" t="str">
            <v>BM</v>
          </cell>
          <cell r="M97" t="str">
            <v>BU - MO SAV</v>
          </cell>
          <cell r="N97">
            <v>3</v>
          </cell>
          <cell r="O97" t="str">
            <v>Services</v>
          </cell>
        </row>
        <row r="98">
          <cell r="A98" t="str">
            <v>BUMO59</v>
          </cell>
          <cell r="B98" t="str">
            <v>BU</v>
          </cell>
          <cell r="C98" t="str">
            <v>MO</v>
          </cell>
          <cell r="D98" t="str">
            <v>59</v>
          </cell>
          <cell r="E98" t="str">
            <v>BM</v>
          </cell>
          <cell r="F98" t="str">
            <v>MO SAV imprimantes TST</v>
          </cell>
          <cell r="G98" t="str">
            <v>N</v>
          </cell>
          <cell r="H98" t="str">
            <v>PDT</v>
          </cell>
          <cell r="I98" t="str">
            <v>2 - Bureautique</v>
          </cell>
          <cell r="J98" t="str">
            <v>BU 7 Autres services bur.</v>
          </cell>
          <cell r="K98" t="str">
            <v>Informatique</v>
          </cell>
          <cell r="L98" t="str">
            <v>BM</v>
          </cell>
          <cell r="M98" t="str">
            <v>BU - MO SAV</v>
          </cell>
          <cell r="N98">
            <v>3</v>
          </cell>
          <cell r="O98" t="str">
            <v>Services</v>
          </cell>
        </row>
        <row r="99">
          <cell r="A99" t="str">
            <v>BUMO90</v>
          </cell>
          <cell r="B99" t="str">
            <v>BU</v>
          </cell>
          <cell r="C99" t="str">
            <v>MO</v>
          </cell>
          <cell r="D99" t="str">
            <v>90</v>
          </cell>
          <cell r="E99" t="str">
            <v>BM</v>
          </cell>
          <cell r="F99" t="str">
            <v>MO SAV autres bur.&amp; micro</v>
          </cell>
          <cell r="G99" t="str">
            <v>N</v>
          </cell>
          <cell r="H99" t="str">
            <v>PDT</v>
          </cell>
          <cell r="I99" t="str">
            <v>2 - Bureautique</v>
          </cell>
          <cell r="J99" t="str">
            <v>BU 7 Autres services bur.</v>
          </cell>
          <cell r="K99" t="str">
            <v>Bureautique</v>
          </cell>
          <cell r="L99" t="str">
            <v>BM</v>
          </cell>
          <cell r="M99" t="str">
            <v>BU - pièces de rechange</v>
          </cell>
          <cell r="N99">
            <v>3</v>
          </cell>
          <cell r="O99" t="str">
            <v>Services</v>
          </cell>
        </row>
        <row r="100">
          <cell r="A100" t="str">
            <v>BUMO99</v>
          </cell>
          <cell r="B100" t="str">
            <v>BU</v>
          </cell>
          <cell r="C100" t="str">
            <v>MO</v>
          </cell>
          <cell r="D100" t="str">
            <v>99</v>
          </cell>
          <cell r="E100" t="str">
            <v>BM</v>
          </cell>
          <cell r="F100" t="str">
            <v>MO SAV autre bur/mic. TST</v>
          </cell>
          <cell r="G100" t="str">
            <v>N</v>
          </cell>
          <cell r="H100" t="str">
            <v>PDT</v>
          </cell>
          <cell r="I100" t="str">
            <v>2 - Bureautique</v>
          </cell>
          <cell r="J100" t="str">
            <v>BU 7 Autres services bur.</v>
          </cell>
          <cell r="K100" t="str">
            <v>Bureautique</v>
          </cell>
          <cell r="L100" t="str">
            <v>BM</v>
          </cell>
          <cell r="M100" t="str">
            <v>BU - pièces de rechange</v>
          </cell>
          <cell r="N100">
            <v>3</v>
          </cell>
          <cell r="O100" t="str">
            <v>Services</v>
          </cell>
        </row>
        <row r="101">
          <cell r="A101" t="str">
            <v>BUPR00</v>
          </cell>
          <cell r="B101" t="str">
            <v>BU</v>
          </cell>
          <cell r="C101" t="str">
            <v>PR</v>
          </cell>
          <cell r="D101" t="str">
            <v>00</v>
          </cell>
          <cell r="E101" t="str">
            <v>BR</v>
          </cell>
          <cell r="F101" t="str">
            <v>PR photocop. num.</v>
          </cell>
          <cell r="G101" t="str">
            <v>F</v>
          </cell>
          <cell r="H101" t="str">
            <v>PDT</v>
          </cell>
          <cell r="I101" t="str">
            <v>2 - Bureautique</v>
          </cell>
          <cell r="J101" t="str">
            <v>BU 7 Autres services bur.</v>
          </cell>
          <cell r="K101" t="str">
            <v>Bureautique</v>
          </cell>
          <cell r="L101" t="str">
            <v>BR</v>
          </cell>
          <cell r="M101" t="str">
            <v>BU - pièces de rechange</v>
          </cell>
          <cell r="N101">
            <v>2</v>
          </cell>
          <cell r="O101" t="str">
            <v>Pièces</v>
          </cell>
        </row>
        <row r="102">
          <cell r="A102" t="str">
            <v>BUPR10</v>
          </cell>
          <cell r="B102" t="str">
            <v>BU</v>
          </cell>
          <cell r="C102" t="str">
            <v>PR</v>
          </cell>
          <cell r="D102" t="str">
            <v>10</v>
          </cell>
          <cell r="E102" t="str">
            <v>BR</v>
          </cell>
          <cell r="F102" t="str">
            <v>PR photocop. ana.</v>
          </cell>
          <cell r="G102" t="str">
            <v>F</v>
          </cell>
          <cell r="H102" t="str">
            <v>PDT</v>
          </cell>
          <cell r="I102" t="str">
            <v>2 - Bureautique</v>
          </cell>
          <cell r="J102" t="str">
            <v>BU 7 Autres services bur.</v>
          </cell>
          <cell r="K102" t="str">
            <v>Bureautique</v>
          </cell>
          <cell r="L102" t="str">
            <v>BR</v>
          </cell>
          <cell r="M102" t="str">
            <v>BU - pièces de rechange</v>
          </cell>
          <cell r="N102">
            <v>2</v>
          </cell>
          <cell r="O102" t="str">
            <v>Pièces</v>
          </cell>
        </row>
        <row r="103">
          <cell r="A103" t="str">
            <v>BUPR20</v>
          </cell>
          <cell r="B103" t="str">
            <v>BU</v>
          </cell>
          <cell r="C103" t="str">
            <v>PR</v>
          </cell>
          <cell r="D103" t="str">
            <v>20</v>
          </cell>
          <cell r="E103" t="str">
            <v>BR</v>
          </cell>
          <cell r="F103" t="str">
            <v>PR fax</v>
          </cell>
          <cell r="G103" t="str">
            <v>F</v>
          </cell>
          <cell r="H103" t="str">
            <v>PDT</v>
          </cell>
          <cell r="I103" t="str">
            <v>2 - Bureautique</v>
          </cell>
          <cell r="J103" t="str">
            <v>BU 7 Autres services bur.</v>
          </cell>
          <cell r="K103" t="str">
            <v>Informatique</v>
          </cell>
          <cell r="L103" t="str">
            <v>BR</v>
          </cell>
          <cell r="M103" t="str">
            <v>BU - pièces de rechange</v>
          </cell>
          <cell r="N103">
            <v>2</v>
          </cell>
          <cell r="O103" t="str">
            <v>Pièces</v>
          </cell>
        </row>
        <row r="104">
          <cell r="A104" t="str">
            <v>BUPR30</v>
          </cell>
          <cell r="B104" t="str">
            <v>BU</v>
          </cell>
          <cell r="C104" t="str">
            <v>PR</v>
          </cell>
          <cell r="D104" t="str">
            <v>30</v>
          </cell>
          <cell r="E104" t="str">
            <v>BR</v>
          </cell>
          <cell r="F104" t="str">
            <v>PR duplicopieurs</v>
          </cell>
          <cell r="G104" t="str">
            <v>F</v>
          </cell>
          <cell r="H104" t="str">
            <v>PDT</v>
          </cell>
          <cell r="I104" t="str">
            <v>2 - Bureautique</v>
          </cell>
          <cell r="J104" t="str">
            <v>BU 7 Autres services bur.</v>
          </cell>
          <cell r="K104" t="str">
            <v>Informatique</v>
          </cell>
          <cell r="L104" t="str">
            <v>BR</v>
          </cell>
          <cell r="M104" t="str">
            <v>BU - pièces de rechange</v>
          </cell>
          <cell r="N104">
            <v>2</v>
          </cell>
          <cell r="O104" t="str">
            <v>Pièces</v>
          </cell>
        </row>
        <row r="105">
          <cell r="A105" t="str">
            <v>BUPR40</v>
          </cell>
          <cell r="B105" t="str">
            <v>BU</v>
          </cell>
          <cell r="C105" t="str">
            <v>PR</v>
          </cell>
          <cell r="D105" t="str">
            <v>40</v>
          </cell>
          <cell r="E105" t="str">
            <v>BR</v>
          </cell>
          <cell r="F105" t="str">
            <v>PR PC/serveurs</v>
          </cell>
          <cell r="G105" t="str">
            <v>F</v>
          </cell>
          <cell r="H105" t="str">
            <v>PDT</v>
          </cell>
          <cell r="I105" t="str">
            <v>2 - Bureautique</v>
          </cell>
          <cell r="J105" t="str">
            <v>BU 7 Autres services bur.</v>
          </cell>
          <cell r="K105" t="str">
            <v>Informatique</v>
          </cell>
          <cell r="L105" t="str">
            <v>BR</v>
          </cell>
          <cell r="M105" t="str">
            <v>BU - pièces de rechange</v>
          </cell>
          <cell r="N105">
            <v>2</v>
          </cell>
          <cell r="O105" t="str">
            <v>Pièces</v>
          </cell>
        </row>
        <row r="106">
          <cell r="A106" t="str">
            <v>BUPR50</v>
          </cell>
          <cell r="B106" t="str">
            <v>BU</v>
          </cell>
          <cell r="C106" t="str">
            <v>PR</v>
          </cell>
          <cell r="D106" t="str">
            <v>50</v>
          </cell>
          <cell r="E106" t="str">
            <v>BR</v>
          </cell>
          <cell r="F106" t="str">
            <v>PR imprimantes</v>
          </cell>
          <cell r="G106" t="str">
            <v>F</v>
          </cell>
          <cell r="H106" t="str">
            <v>PDT</v>
          </cell>
          <cell r="I106" t="str">
            <v>2 - Bureautique</v>
          </cell>
          <cell r="J106" t="str">
            <v>BU 7 Autres services bur.</v>
          </cell>
          <cell r="K106" t="str">
            <v>Bureautique</v>
          </cell>
          <cell r="L106" t="str">
            <v>BR</v>
          </cell>
          <cell r="M106" t="str">
            <v>BU - MO Ingénierie</v>
          </cell>
          <cell r="N106">
            <v>2</v>
          </cell>
          <cell r="O106" t="str">
            <v>Pièces</v>
          </cell>
        </row>
        <row r="107">
          <cell r="A107" t="str">
            <v>BUPR90</v>
          </cell>
          <cell r="B107" t="str">
            <v>BU</v>
          </cell>
          <cell r="C107" t="str">
            <v>PR</v>
          </cell>
          <cell r="D107" t="str">
            <v>90</v>
          </cell>
          <cell r="E107" t="str">
            <v>BR</v>
          </cell>
          <cell r="F107" t="str">
            <v>PR mats bur. &amp; mats micro</v>
          </cell>
          <cell r="G107" t="str">
            <v>F</v>
          </cell>
          <cell r="H107" t="str">
            <v>PDT</v>
          </cell>
          <cell r="I107" t="str">
            <v>2 - Bureautique</v>
          </cell>
          <cell r="J107" t="str">
            <v>BU 7 Autres services bur.</v>
          </cell>
          <cell r="K107" t="str">
            <v>Bureautique</v>
          </cell>
          <cell r="L107" t="str">
            <v>BR</v>
          </cell>
          <cell r="M107" t="str">
            <v>BU - MO Ingénierie</v>
          </cell>
          <cell r="N107">
            <v>2</v>
          </cell>
          <cell r="O107" t="str">
            <v>Pièces</v>
          </cell>
        </row>
        <row r="108">
          <cell r="A108" t="str">
            <v>BUPS00</v>
          </cell>
          <cell r="B108" t="str">
            <v>BU</v>
          </cell>
          <cell r="C108" t="str">
            <v>PS</v>
          </cell>
          <cell r="D108" t="str">
            <v>00</v>
          </cell>
          <cell r="E108" t="str">
            <v>BP</v>
          </cell>
          <cell r="F108" t="str">
            <v>MO Ing. photocop. num.</v>
          </cell>
          <cell r="G108" t="str">
            <v>N</v>
          </cell>
          <cell r="H108" t="str">
            <v>PDT</v>
          </cell>
          <cell r="I108" t="str">
            <v>2 - Bureautique</v>
          </cell>
          <cell r="J108" t="str">
            <v>BU 7 Autres services bur.</v>
          </cell>
          <cell r="K108" t="str">
            <v>Bureautique</v>
          </cell>
          <cell r="L108" t="str">
            <v>BP</v>
          </cell>
          <cell r="M108" t="str">
            <v>BU - MO Ingénierie</v>
          </cell>
          <cell r="N108">
            <v>3</v>
          </cell>
          <cell r="O108" t="str">
            <v>Services</v>
          </cell>
        </row>
        <row r="109">
          <cell r="A109" t="str">
            <v>BUPS09</v>
          </cell>
          <cell r="B109" t="str">
            <v>BU</v>
          </cell>
          <cell r="C109" t="str">
            <v>PS</v>
          </cell>
          <cell r="D109" t="str">
            <v>09</v>
          </cell>
          <cell r="E109" t="str">
            <v>BP</v>
          </cell>
          <cell r="F109" t="str">
            <v>MO Ing. photocop num. TST</v>
          </cell>
          <cell r="G109" t="str">
            <v>N</v>
          </cell>
          <cell r="H109" t="str">
            <v>PDT</v>
          </cell>
          <cell r="I109" t="str">
            <v>2 - Bureautique</v>
          </cell>
          <cell r="J109" t="str">
            <v>BU 7 Autres services bur.</v>
          </cell>
          <cell r="K109" t="str">
            <v>Bureautique</v>
          </cell>
          <cell r="L109" t="str">
            <v>BP</v>
          </cell>
          <cell r="M109" t="str">
            <v>BU - MO Ingénierie</v>
          </cell>
          <cell r="N109">
            <v>3</v>
          </cell>
          <cell r="O109" t="str">
            <v>Services</v>
          </cell>
        </row>
        <row r="110">
          <cell r="A110" t="str">
            <v>BUPS10</v>
          </cell>
          <cell r="B110" t="str">
            <v>BU</v>
          </cell>
          <cell r="C110" t="str">
            <v>PS</v>
          </cell>
          <cell r="D110" t="str">
            <v>10</v>
          </cell>
          <cell r="E110" t="str">
            <v>BP</v>
          </cell>
          <cell r="F110" t="str">
            <v>MO Ing. photocop. ana.</v>
          </cell>
          <cell r="G110" t="str">
            <v>N</v>
          </cell>
          <cell r="H110" t="str">
            <v>PDT</v>
          </cell>
          <cell r="I110" t="str">
            <v>2 - Bureautique</v>
          </cell>
          <cell r="J110" t="str">
            <v>BU 7 Autres services bur.</v>
          </cell>
          <cell r="K110" t="str">
            <v>Bureautique</v>
          </cell>
          <cell r="L110" t="str">
            <v>BP</v>
          </cell>
          <cell r="M110" t="str">
            <v>BU - MO Ingénierie</v>
          </cell>
          <cell r="N110">
            <v>3</v>
          </cell>
          <cell r="O110" t="str">
            <v>Services</v>
          </cell>
        </row>
        <row r="111">
          <cell r="A111" t="str">
            <v>BUPS19</v>
          </cell>
          <cell r="B111" t="str">
            <v>BU</v>
          </cell>
          <cell r="C111" t="str">
            <v>PS</v>
          </cell>
          <cell r="D111" t="str">
            <v>19</v>
          </cell>
          <cell r="E111" t="str">
            <v>BP</v>
          </cell>
          <cell r="F111" t="str">
            <v>MO Ing. photocop ana. TST</v>
          </cell>
          <cell r="G111" t="str">
            <v>N</v>
          </cell>
          <cell r="H111" t="str">
            <v>PDT</v>
          </cell>
          <cell r="I111" t="str">
            <v>2 - Bureautique</v>
          </cell>
          <cell r="J111" t="str">
            <v>BU 7 Autres services bur.</v>
          </cell>
          <cell r="K111" t="str">
            <v>Bureautique</v>
          </cell>
          <cell r="L111" t="str">
            <v>BP</v>
          </cell>
          <cell r="M111" t="str">
            <v>BU - MO Ingénierie</v>
          </cell>
          <cell r="N111">
            <v>3</v>
          </cell>
          <cell r="O111" t="str">
            <v>Services</v>
          </cell>
        </row>
        <row r="112">
          <cell r="A112" t="str">
            <v>BUPS20</v>
          </cell>
          <cell r="B112" t="str">
            <v>BU</v>
          </cell>
          <cell r="C112" t="str">
            <v>PS</v>
          </cell>
          <cell r="D112" t="str">
            <v>20</v>
          </cell>
          <cell r="E112" t="str">
            <v>BP</v>
          </cell>
          <cell r="F112" t="str">
            <v>MO Ing. fax</v>
          </cell>
          <cell r="G112" t="str">
            <v>N</v>
          </cell>
          <cell r="H112" t="str">
            <v>PDT</v>
          </cell>
          <cell r="I112" t="str">
            <v>2 - Bureautique</v>
          </cell>
          <cell r="J112" t="str">
            <v>BU 7 Autres services bur.</v>
          </cell>
          <cell r="K112" t="str">
            <v>Bureautique</v>
          </cell>
          <cell r="L112" t="str">
            <v>BP</v>
          </cell>
          <cell r="M112" t="str">
            <v>BU - MO Ingénierie</v>
          </cell>
          <cell r="N112">
            <v>3</v>
          </cell>
          <cell r="O112" t="str">
            <v>Services</v>
          </cell>
        </row>
        <row r="113">
          <cell r="A113" t="str">
            <v>BUPS29</v>
          </cell>
          <cell r="B113" t="str">
            <v>BU</v>
          </cell>
          <cell r="C113" t="str">
            <v>PS</v>
          </cell>
          <cell r="D113" t="str">
            <v>29</v>
          </cell>
          <cell r="E113" t="str">
            <v>BP</v>
          </cell>
          <cell r="F113" t="str">
            <v>MO Ing. fax TST</v>
          </cell>
          <cell r="G113" t="str">
            <v>N</v>
          </cell>
          <cell r="H113" t="str">
            <v>PDT</v>
          </cell>
          <cell r="I113" t="str">
            <v>2 - Bureautique</v>
          </cell>
          <cell r="J113" t="str">
            <v>BU 7 Autres services bur.</v>
          </cell>
          <cell r="K113" t="str">
            <v>Bureautique</v>
          </cell>
          <cell r="L113" t="str">
            <v>BP</v>
          </cell>
          <cell r="M113" t="str">
            <v>BU - MO Ingénierie</v>
          </cell>
          <cell r="N113">
            <v>3</v>
          </cell>
          <cell r="O113" t="str">
            <v>Services</v>
          </cell>
        </row>
        <row r="114">
          <cell r="A114" t="str">
            <v>BUPS30</v>
          </cell>
          <cell r="B114" t="str">
            <v>BU</v>
          </cell>
          <cell r="C114" t="str">
            <v>PS</v>
          </cell>
          <cell r="D114" t="str">
            <v>30</v>
          </cell>
          <cell r="E114" t="str">
            <v>BP</v>
          </cell>
          <cell r="F114" t="str">
            <v>MO Ing. duplicopieurs</v>
          </cell>
          <cell r="G114" t="str">
            <v>N</v>
          </cell>
          <cell r="H114" t="str">
            <v>PDT</v>
          </cell>
          <cell r="I114" t="str">
            <v>2 - Bureautique</v>
          </cell>
          <cell r="J114" t="str">
            <v>BU 7 Autres services bur.</v>
          </cell>
          <cell r="K114" t="str">
            <v>Informatique</v>
          </cell>
          <cell r="L114" t="str">
            <v>BP</v>
          </cell>
          <cell r="M114" t="str">
            <v>BU - MO Ingénierie</v>
          </cell>
          <cell r="N114">
            <v>3</v>
          </cell>
          <cell r="O114" t="str">
            <v>Services</v>
          </cell>
        </row>
        <row r="115">
          <cell r="A115" t="str">
            <v>BUPS39</v>
          </cell>
          <cell r="B115" t="str">
            <v>BU</v>
          </cell>
          <cell r="C115" t="str">
            <v>PS</v>
          </cell>
          <cell r="D115" t="str">
            <v>39</v>
          </cell>
          <cell r="E115" t="str">
            <v>BP</v>
          </cell>
          <cell r="F115" t="str">
            <v>MO Ing. duplicopieurs TST</v>
          </cell>
          <cell r="G115" t="str">
            <v>N</v>
          </cell>
          <cell r="H115" t="str">
            <v>PDT</v>
          </cell>
          <cell r="I115" t="str">
            <v>2 - Bureautique</v>
          </cell>
          <cell r="J115" t="str">
            <v>BU 7 Autres services bur.</v>
          </cell>
          <cell r="K115" t="str">
            <v>Informatique</v>
          </cell>
          <cell r="L115" t="str">
            <v>BP</v>
          </cell>
          <cell r="M115" t="str">
            <v>BU - MO Ingénierie</v>
          </cell>
          <cell r="N115">
            <v>3</v>
          </cell>
          <cell r="O115" t="str">
            <v>Services</v>
          </cell>
        </row>
        <row r="116">
          <cell r="A116" t="str">
            <v>BUPS40</v>
          </cell>
          <cell r="B116" t="str">
            <v>BU</v>
          </cell>
          <cell r="C116" t="str">
            <v>PS</v>
          </cell>
          <cell r="D116" t="str">
            <v>40</v>
          </cell>
          <cell r="E116" t="str">
            <v>BP</v>
          </cell>
          <cell r="F116" t="str">
            <v>MO Ing. PC/serveurs</v>
          </cell>
          <cell r="G116" t="str">
            <v>N</v>
          </cell>
          <cell r="H116" t="str">
            <v>PDT</v>
          </cell>
          <cell r="I116" t="str">
            <v>2 - Bureautique</v>
          </cell>
          <cell r="J116" t="str">
            <v>BU 7 Autres services bur.</v>
          </cell>
          <cell r="K116" t="str">
            <v>Informatique</v>
          </cell>
          <cell r="L116" t="str">
            <v>BP</v>
          </cell>
          <cell r="M116" t="str">
            <v>BU - MO Ingénierie</v>
          </cell>
          <cell r="N116">
            <v>3</v>
          </cell>
          <cell r="O116" t="str">
            <v>Services</v>
          </cell>
        </row>
        <row r="117">
          <cell r="A117" t="str">
            <v>BUPS49</v>
          </cell>
          <cell r="B117" t="str">
            <v>BU</v>
          </cell>
          <cell r="C117" t="str">
            <v>PS</v>
          </cell>
          <cell r="D117" t="str">
            <v>49</v>
          </cell>
          <cell r="E117" t="str">
            <v>BP</v>
          </cell>
          <cell r="F117" t="str">
            <v>MO Ing. PC/serveur TST</v>
          </cell>
          <cell r="G117" t="str">
            <v>N</v>
          </cell>
          <cell r="H117" t="str">
            <v>PDT</v>
          </cell>
          <cell r="I117" t="str">
            <v>2 - Bureautique</v>
          </cell>
          <cell r="J117" t="str">
            <v>BU 7 Autres services bur.</v>
          </cell>
          <cell r="K117" t="str">
            <v>Informatique</v>
          </cell>
          <cell r="L117" t="str">
            <v>BP</v>
          </cell>
          <cell r="M117" t="str">
            <v>BU - MO Ingénierie</v>
          </cell>
          <cell r="N117">
            <v>3</v>
          </cell>
          <cell r="O117" t="str">
            <v>Services</v>
          </cell>
        </row>
        <row r="118">
          <cell r="A118" t="str">
            <v>BUPS50</v>
          </cell>
          <cell r="B118" t="str">
            <v>BU</v>
          </cell>
          <cell r="C118" t="str">
            <v>PS</v>
          </cell>
          <cell r="D118" t="str">
            <v>50</v>
          </cell>
          <cell r="E118" t="str">
            <v>BP</v>
          </cell>
          <cell r="F118" t="str">
            <v>MO Ing. imprimantes</v>
          </cell>
          <cell r="G118" t="str">
            <v>N</v>
          </cell>
          <cell r="H118" t="str">
            <v>PDT</v>
          </cell>
          <cell r="I118" t="str">
            <v>2 - Bureautique</v>
          </cell>
          <cell r="J118" t="str">
            <v>BU 7 Autres services bur.</v>
          </cell>
          <cell r="K118" t="str">
            <v>Informatique</v>
          </cell>
          <cell r="L118" t="str">
            <v>BP</v>
          </cell>
          <cell r="M118" t="str">
            <v>BU - MO Ingénierie</v>
          </cell>
          <cell r="N118">
            <v>3</v>
          </cell>
          <cell r="O118" t="str">
            <v>Services</v>
          </cell>
        </row>
        <row r="119">
          <cell r="A119" t="str">
            <v>BUPS59</v>
          </cell>
          <cell r="B119" t="str">
            <v>BU</v>
          </cell>
          <cell r="C119" t="str">
            <v>PS</v>
          </cell>
          <cell r="D119" t="str">
            <v>59</v>
          </cell>
          <cell r="E119" t="str">
            <v>BP</v>
          </cell>
          <cell r="F119" t="str">
            <v>MO Ing. imprimante TST</v>
          </cell>
          <cell r="G119" t="str">
            <v>N</v>
          </cell>
          <cell r="H119" t="str">
            <v>PDT</v>
          </cell>
          <cell r="I119" t="str">
            <v>2 - Bureautique</v>
          </cell>
          <cell r="J119" t="str">
            <v>BU 7 Autres services bur.</v>
          </cell>
          <cell r="K119" t="str">
            <v>Informatique</v>
          </cell>
          <cell r="L119" t="str">
            <v>BP</v>
          </cell>
          <cell r="M119" t="str">
            <v>BU - MO Ingénierie</v>
          </cell>
          <cell r="N119">
            <v>3</v>
          </cell>
          <cell r="O119" t="str">
            <v>Services</v>
          </cell>
        </row>
        <row r="120">
          <cell r="A120" t="str">
            <v>BUPS90</v>
          </cell>
          <cell r="B120" t="str">
            <v>BU</v>
          </cell>
          <cell r="C120" t="str">
            <v>PS</v>
          </cell>
          <cell r="D120" t="str">
            <v>90</v>
          </cell>
          <cell r="E120" t="str">
            <v>BP</v>
          </cell>
          <cell r="F120" t="str">
            <v>MO Ing. Autres</v>
          </cell>
          <cell r="G120" t="str">
            <v>N</v>
          </cell>
          <cell r="H120" t="str">
            <v>PDT</v>
          </cell>
          <cell r="I120" t="str">
            <v>2 - Bureautique</v>
          </cell>
          <cell r="J120" t="str">
            <v>BU 7 Autres services bur.</v>
          </cell>
          <cell r="K120" t="str">
            <v>Bureautique</v>
          </cell>
          <cell r="L120" t="str">
            <v>BP</v>
          </cell>
          <cell r="M120" t="str">
            <v>BU - Autres MB</v>
          </cell>
          <cell r="N120">
            <v>3</v>
          </cell>
          <cell r="O120" t="str">
            <v>Services</v>
          </cell>
        </row>
        <row r="121">
          <cell r="A121" t="str">
            <v>BUPS99</v>
          </cell>
          <cell r="B121" t="str">
            <v>BU</v>
          </cell>
          <cell r="C121" t="str">
            <v>PS</v>
          </cell>
          <cell r="D121" t="str">
            <v>99</v>
          </cell>
          <cell r="E121" t="str">
            <v>BP</v>
          </cell>
          <cell r="F121" t="str">
            <v>MO Ing. Autres TST</v>
          </cell>
          <cell r="G121" t="str">
            <v>N</v>
          </cell>
          <cell r="H121" t="str">
            <v>PDT</v>
          </cell>
          <cell r="I121" t="str">
            <v>2 - Bureautique</v>
          </cell>
          <cell r="J121" t="str">
            <v>BU 7 Autres services bur.</v>
          </cell>
          <cell r="K121" t="str">
            <v>Climatisation</v>
          </cell>
          <cell r="L121" t="str">
            <v>BP</v>
          </cell>
          <cell r="M121" t="str">
            <v>CP - Contrat d'entretien</v>
          </cell>
          <cell r="N121">
            <v>3</v>
          </cell>
          <cell r="O121" t="str">
            <v>Services</v>
          </cell>
        </row>
        <row r="122">
          <cell r="A122" t="str">
            <v>CPCE00</v>
          </cell>
          <cell r="B122" t="str">
            <v>CP</v>
          </cell>
          <cell r="C122" t="str">
            <v>CE</v>
          </cell>
          <cell r="D122" t="str">
            <v>00</v>
          </cell>
          <cell r="E122" t="str">
            <v>CE</v>
          </cell>
          <cell r="F122" t="str">
            <v>CE Windows</v>
          </cell>
          <cell r="G122" t="str">
            <v>N</v>
          </cell>
          <cell r="H122" t="str">
            <v>PDT</v>
          </cell>
          <cell r="I122" t="str">
            <v>3 - Clim/¨Protection</v>
          </cell>
          <cell r="J122" t="str">
            <v>CP 4 Contrats d'entretien C/P</v>
          </cell>
          <cell r="K122" t="str">
            <v>Climatisation</v>
          </cell>
          <cell r="L122" t="str">
            <v>CE</v>
          </cell>
          <cell r="M122" t="str">
            <v>CP - Contrat d'entretien</v>
          </cell>
          <cell r="N122">
            <v>3</v>
          </cell>
          <cell r="O122" t="str">
            <v>Services</v>
          </cell>
        </row>
        <row r="123">
          <cell r="A123" t="str">
            <v>CPCE01</v>
          </cell>
          <cell r="B123" t="str">
            <v>CP</v>
          </cell>
          <cell r="C123" t="str">
            <v>CE</v>
          </cell>
          <cell r="D123" t="str">
            <v>01</v>
          </cell>
          <cell r="E123" t="str">
            <v>CE</v>
          </cell>
          <cell r="F123" t="str">
            <v>CE Split</v>
          </cell>
          <cell r="G123" t="str">
            <v>N</v>
          </cell>
          <cell r="H123" t="str">
            <v>PDT</v>
          </cell>
          <cell r="I123" t="str">
            <v>3 - Clim/¨Protection</v>
          </cell>
          <cell r="J123" t="str">
            <v>CP 4 Contrats d'entretien C/P</v>
          </cell>
          <cell r="K123" t="str">
            <v>Climatisation</v>
          </cell>
          <cell r="L123" t="str">
            <v>CE</v>
          </cell>
          <cell r="M123" t="str">
            <v>CP - Contrat d'entretien</v>
          </cell>
          <cell r="N123">
            <v>3</v>
          </cell>
          <cell r="O123" t="str">
            <v>Services</v>
          </cell>
        </row>
        <row r="124">
          <cell r="A124" t="str">
            <v>CPCE02</v>
          </cell>
          <cell r="B124" t="str">
            <v>CP</v>
          </cell>
          <cell r="C124" t="str">
            <v>CE</v>
          </cell>
          <cell r="D124" t="str">
            <v>02</v>
          </cell>
          <cell r="E124" t="str">
            <v>CE</v>
          </cell>
          <cell r="F124" t="str">
            <v>Autres rubriques de la MB</v>
          </cell>
          <cell r="G124" t="str">
            <v>N</v>
          </cell>
          <cell r="H124" t="str">
            <v>PDT</v>
          </cell>
          <cell r="I124" t="str">
            <v>3 - Clim/¨Protection</v>
          </cell>
          <cell r="J124" t="str">
            <v>CP 4 Contrats d'entretien C/P</v>
          </cell>
          <cell r="K124" t="str">
            <v>Climatisation</v>
          </cell>
          <cell r="L124" t="str">
            <v>CE</v>
          </cell>
          <cell r="M124" t="str">
            <v>CP - Contrat d'entretien</v>
          </cell>
          <cell r="N124">
            <v>3</v>
          </cell>
          <cell r="O124" t="str">
            <v>Services</v>
          </cell>
        </row>
        <row r="125">
          <cell r="A125" t="str">
            <v>CPCE10</v>
          </cell>
          <cell r="B125" t="str">
            <v>CP</v>
          </cell>
          <cell r="C125" t="str">
            <v>CE</v>
          </cell>
          <cell r="D125" t="str">
            <v>10</v>
          </cell>
          <cell r="E125" t="str">
            <v>CE</v>
          </cell>
          <cell r="F125" t="str">
            <v>CE Prot. Vol</v>
          </cell>
          <cell r="G125" t="str">
            <v>N</v>
          </cell>
          <cell r="H125" t="str">
            <v>PDT</v>
          </cell>
          <cell r="I125" t="str">
            <v>3 - Clim/¨Protection</v>
          </cell>
          <cell r="J125" t="str">
            <v>CP 4 Contrats d'entretien C/P</v>
          </cell>
          <cell r="K125" t="str">
            <v>Climatisation</v>
          </cell>
          <cell r="L125" t="str">
            <v>CE</v>
          </cell>
          <cell r="M125" t="str">
            <v>CP - Contrat d'entretien</v>
          </cell>
          <cell r="N125">
            <v>3</v>
          </cell>
          <cell r="O125" t="str">
            <v>Services</v>
          </cell>
        </row>
        <row r="126">
          <cell r="A126" t="str">
            <v>CPCE20</v>
          </cell>
          <cell r="B126" t="str">
            <v>CP</v>
          </cell>
          <cell r="C126" t="str">
            <v>CE</v>
          </cell>
          <cell r="D126" t="str">
            <v>20</v>
          </cell>
          <cell r="E126" t="str">
            <v>CE</v>
          </cell>
          <cell r="F126" t="str">
            <v>CE Prot. Incendie</v>
          </cell>
          <cell r="G126" t="str">
            <v>N</v>
          </cell>
          <cell r="H126" t="str">
            <v>PDT</v>
          </cell>
          <cell r="I126" t="str">
            <v>3 - Clim/¨Protection</v>
          </cell>
          <cell r="J126" t="str">
            <v>CP 4 Contrats d'entretien C/P</v>
          </cell>
          <cell r="K126" t="str">
            <v>Informatique</v>
          </cell>
          <cell r="L126" t="str">
            <v>CE</v>
          </cell>
          <cell r="M126" t="str">
            <v>CP - Contrat d'entretien</v>
          </cell>
          <cell r="N126">
            <v>3</v>
          </cell>
          <cell r="O126" t="str">
            <v>Services</v>
          </cell>
        </row>
        <row r="127">
          <cell r="A127" t="str">
            <v>CPCE30</v>
          </cell>
          <cell r="B127" t="str">
            <v>CP</v>
          </cell>
          <cell r="C127" t="str">
            <v>CE</v>
          </cell>
          <cell r="D127" t="str">
            <v>30</v>
          </cell>
          <cell r="E127" t="str">
            <v>CE</v>
          </cell>
          <cell r="F127" t="str">
            <v>CE Prot. elec</v>
          </cell>
          <cell r="G127" t="str">
            <v>N</v>
          </cell>
          <cell r="H127" t="str">
            <v>PDT</v>
          </cell>
          <cell r="I127" t="str">
            <v>3 - Clim/¨Protection</v>
          </cell>
          <cell r="J127" t="str">
            <v>CP 4 Contrats d'entretien C/P</v>
          </cell>
          <cell r="K127" t="str">
            <v>Climatisation</v>
          </cell>
          <cell r="L127" t="str">
            <v>CE</v>
          </cell>
          <cell r="M127" t="str">
            <v>Climatiseurs</v>
          </cell>
          <cell r="N127">
            <v>3</v>
          </cell>
          <cell r="O127" t="str">
            <v>Services</v>
          </cell>
        </row>
        <row r="128">
          <cell r="A128" t="str">
            <v>CPCH00</v>
          </cell>
          <cell r="B128" t="str">
            <v>CP</v>
          </cell>
          <cell r="C128" t="str">
            <v>CH</v>
          </cell>
          <cell r="D128" t="str">
            <v>00</v>
          </cell>
          <cell r="E128" t="str">
            <v>99</v>
          </cell>
          <cell r="F128" t="str">
            <v>Affaires Clim°-Prot°</v>
          </cell>
          <cell r="G128" t="str">
            <v>N</v>
          </cell>
          <cell r="H128" t="str">
            <v>PDT</v>
          </cell>
          <cell r="I128" t="str">
            <v>3 - Clim/¨Protection</v>
          </cell>
          <cell r="J128" t="str">
            <v>CP 5 Chantiers</v>
          </cell>
          <cell r="K128" t="str">
            <v>Climatisation</v>
          </cell>
          <cell r="L128" t="str">
            <v>99</v>
          </cell>
          <cell r="M128" t="str">
            <v>Climatiseurs</v>
          </cell>
          <cell r="N128">
            <v>3</v>
          </cell>
          <cell r="O128" t="str">
            <v>Services</v>
          </cell>
        </row>
        <row r="129">
          <cell r="A129" t="str">
            <v>CPMA00</v>
          </cell>
          <cell r="B129" t="str">
            <v>CP</v>
          </cell>
          <cell r="C129" t="str">
            <v>MA</v>
          </cell>
          <cell r="D129" t="str">
            <v>00</v>
          </cell>
          <cell r="E129" t="str">
            <v>CL</v>
          </cell>
          <cell r="F129" t="str">
            <v>Windows</v>
          </cell>
          <cell r="G129" t="str">
            <v>F</v>
          </cell>
          <cell r="H129" t="str">
            <v>PDT</v>
          </cell>
          <cell r="I129" t="str">
            <v>3 - Clim/¨Protection</v>
          </cell>
          <cell r="J129" t="str">
            <v>CP 1 Climatiseurs</v>
          </cell>
          <cell r="K129" t="str">
            <v>Climatisation</v>
          </cell>
          <cell r="L129" t="str">
            <v>CL</v>
          </cell>
          <cell r="M129" t="str">
            <v>Climatiseurs</v>
          </cell>
          <cell r="N129">
            <v>1</v>
          </cell>
          <cell r="O129" t="str">
            <v>Matériel</v>
          </cell>
        </row>
        <row r="130">
          <cell r="A130" t="str">
            <v>CPMA01</v>
          </cell>
          <cell r="B130" t="str">
            <v>CP</v>
          </cell>
          <cell r="C130" t="str">
            <v>MA</v>
          </cell>
          <cell r="D130" t="str">
            <v>01</v>
          </cell>
          <cell r="E130" t="str">
            <v>CL</v>
          </cell>
          <cell r="F130" t="str">
            <v>Split</v>
          </cell>
          <cell r="G130" t="str">
            <v>F</v>
          </cell>
          <cell r="H130" t="str">
            <v>PDT</v>
          </cell>
          <cell r="I130" t="str">
            <v>3 - Clim/¨Protection</v>
          </cell>
          <cell r="J130" t="str">
            <v>CP 1 Climatiseurs</v>
          </cell>
          <cell r="K130" t="str">
            <v>Climatisation</v>
          </cell>
          <cell r="L130" t="str">
            <v>CL</v>
          </cell>
          <cell r="M130" t="str">
            <v>CP - consommables</v>
          </cell>
          <cell r="N130">
            <v>1</v>
          </cell>
          <cell r="O130" t="str">
            <v>Matériel</v>
          </cell>
        </row>
        <row r="131">
          <cell r="A131" t="str">
            <v>CPMA02</v>
          </cell>
          <cell r="B131" t="str">
            <v>CP</v>
          </cell>
          <cell r="C131" t="str">
            <v>MA</v>
          </cell>
          <cell r="D131" t="str">
            <v>02</v>
          </cell>
          <cell r="E131" t="str">
            <v>CL</v>
          </cell>
          <cell r="F131" t="str">
            <v>Autres mats climatisation</v>
          </cell>
          <cell r="G131" t="str">
            <v>F</v>
          </cell>
          <cell r="H131" t="str">
            <v>PDT</v>
          </cell>
          <cell r="I131" t="str">
            <v>3 - Clim/¨Protection</v>
          </cell>
          <cell r="J131" t="str">
            <v>CP 1 Climatiseurs</v>
          </cell>
          <cell r="K131" t="str">
            <v>Climatisation</v>
          </cell>
          <cell r="L131" t="str">
            <v>CL</v>
          </cell>
          <cell r="M131" t="str">
            <v>CP - divers matériels</v>
          </cell>
          <cell r="N131">
            <v>1</v>
          </cell>
          <cell r="O131" t="str">
            <v>Matériel</v>
          </cell>
        </row>
        <row r="132">
          <cell r="A132" t="str">
            <v>CPMA03</v>
          </cell>
          <cell r="B132" t="str">
            <v>CP</v>
          </cell>
          <cell r="C132" t="str">
            <v>MA</v>
          </cell>
          <cell r="D132" t="str">
            <v>03</v>
          </cell>
          <cell r="E132" t="str">
            <v>CC</v>
          </cell>
          <cell r="F132" t="str">
            <v>Conso. climatisation</v>
          </cell>
          <cell r="G132" t="str">
            <v>F</v>
          </cell>
          <cell r="H132" t="str">
            <v>PDT</v>
          </cell>
          <cell r="I132" t="str">
            <v>3 - Clim/¨Protection</v>
          </cell>
          <cell r="J132" t="str">
            <v>CP 1 Climatiseurs</v>
          </cell>
          <cell r="K132" t="str">
            <v>Climatisation</v>
          </cell>
          <cell r="L132" t="str">
            <v>CC</v>
          </cell>
          <cell r="M132" t="str">
            <v>CP - consommables</v>
          </cell>
          <cell r="N132">
            <v>1</v>
          </cell>
          <cell r="O132" t="str">
            <v>Matériel</v>
          </cell>
        </row>
        <row r="133">
          <cell r="A133" t="str">
            <v>CPMA10</v>
          </cell>
          <cell r="B133" t="str">
            <v>CP</v>
          </cell>
          <cell r="C133" t="str">
            <v>MA</v>
          </cell>
          <cell r="D133" t="str">
            <v>10</v>
          </cell>
          <cell r="E133" t="str">
            <v>CD</v>
          </cell>
          <cell r="F133" t="str">
            <v>Prot. Vol / Divers mats</v>
          </cell>
          <cell r="G133" t="str">
            <v>F</v>
          </cell>
          <cell r="H133" t="str">
            <v>PDT</v>
          </cell>
          <cell r="I133" t="str">
            <v>3 - Clim/¨Protection</v>
          </cell>
          <cell r="J133" t="str">
            <v>CP 3 Divers Prot. Extincteurs</v>
          </cell>
          <cell r="K133" t="str">
            <v>Protection</v>
          </cell>
          <cell r="L133" t="str">
            <v>CD</v>
          </cell>
          <cell r="M133" t="str">
            <v>Extincteurs</v>
          </cell>
          <cell r="N133">
            <v>1</v>
          </cell>
          <cell r="O133" t="str">
            <v>Matériel</v>
          </cell>
        </row>
        <row r="134">
          <cell r="A134" t="str">
            <v>CPMA11</v>
          </cell>
          <cell r="B134" t="str">
            <v>CP</v>
          </cell>
          <cell r="C134" t="str">
            <v>MA</v>
          </cell>
          <cell r="D134" t="str">
            <v>11</v>
          </cell>
          <cell r="E134" t="str">
            <v>CC</v>
          </cell>
          <cell r="F134" t="str">
            <v>Prot. Vol / Conso.</v>
          </cell>
          <cell r="G134" t="str">
            <v>F</v>
          </cell>
          <cell r="H134" t="str">
            <v>PDT</v>
          </cell>
          <cell r="I134" t="str">
            <v>3 - Clim/¨Protection</v>
          </cell>
          <cell r="J134" t="str">
            <v>CP 3 Divers Prot. Extincteurs</v>
          </cell>
          <cell r="K134" t="str">
            <v>Protection</v>
          </cell>
          <cell r="L134" t="str">
            <v>CC</v>
          </cell>
          <cell r="M134" t="str">
            <v>CP - consommables</v>
          </cell>
          <cell r="N134">
            <v>1</v>
          </cell>
          <cell r="O134" t="str">
            <v>Matériel</v>
          </cell>
        </row>
        <row r="135">
          <cell r="A135" t="str">
            <v>CPMA20</v>
          </cell>
          <cell r="B135" t="str">
            <v>CP</v>
          </cell>
          <cell r="C135" t="str">
            <v>MA</v>
          </cell>
          <cell r="D135" t="str">
            <v>20</v>
          </cell>
          <cell r="E135" t="str">
            <v>EX</v>
          </cell>
          <cell r="F135" t="str">
            <v>Prot. Incendie / Extinct</v>
          </cell>
          <cell r="G135" t="str">
            <v>F</v>
          </cell>
          <cell r="H135" t="str">
            <v>PDT</v>
          </cell>
          <cell r="I135" t="str">
            <v>3 - Clim/¨Protection</v>
          </cell>
          <cell r="J135" t="str">
            <v>CP 3 Divers Prot. Extincteurs</v>
          </cell>
          <cell r="K135" t="str">
            <v>Protection</v>
          </cell>
          <cell r="L135" t="str">
            <v>EX</v>
          </cell>
          <cell r="M135" t="str">
            <v>Onduleurs</v>
          </cell>
          <cell r="N135">
            <v>1</v>
          </cell>
          <cell r="O135" t="str">
            <v>Matériel</v>
          </cell>
        </row>
        <row r="136">
          <cell r="A136" t="str">
            <v>CPMA21</v>
          </cell>
          <cell r="B136" t="str">
            <v>CP</v>
          </cell>
          <cell r="C136" t="str">
            <v>MA</v>
          </cell>
          <cell r="D136" t="str">
            <v>21</v>
          </cell>
          <cell r="E136" t="str">
            <v>CC</v>
          </cell>
          <cell r="F136" t="str">
            <v>Prot. Incendie / Cons&amp;acc</v>
          </cell>
          <cell r="G136" t="str">
            <v>F</v>
          </cell>
          <cell r="H136" t="str">
            <v>PDT</v>
          </cell>
          <cell r="I136" t="str">
            <v>3 - Clim/¨Protection</v>
          </cell>
          <cell r="J136" t="str">
            <v>CP 3 Divers Prot. Extincteurs</v>
          </cell>
          <cell r="K136" t="str">
            <v>Protection</v>
          </cell>
          <cell r="L136" t="str">
            <v>CC</v>
          </cell>
          <cell r="M136" t="str">
            <v>CP - consommables</v>
          </cell>
          <cell r="N136">
            <v>1</v>
          </cell>
          <cell r="O136" t="str">
            <v>Matériel</v>
          </cell>
        </row>
        <row r="137">
          <cell r="A137" t="str">
            <v>CPMA30</v>
          </cell>
          <cell r="B137" t="str">
            <v>CP</v>
          </cell>
          <cell r="C137" t="str">
            <v>MA</v>
          </cell>
          <cell r="D137" t="str">
            <v>30</v>
          </cell>
          <cell r="E137" t="str">
            <v>ON</v>
          </cell>
          <cell r="F137" t="str">
            <v>Prot. elec / Onduleurs</v>
          </cell>
          <cell r="G137" t="str">
            <v>F</v>
          </cell>
          <cell r="H137" t="str">
            <v>PDT</v>
          </cell>
          <cell r="I137" t="str">
            <v>3 - Clim/¨Protection</v>
          </cell>
          <cell r="J137" t="str">
            <v>CP 2 Onduleurs</v>
          </cell>
          <cell r="K137" t="str">
            <v>Protection</v>
          </cell>
          <cell r="L137" t="str">
            <v>ON</v>
          </cell>
          <cell r="M137" t="str">
            <v>CP - Contrat d'entretien</v>
          </cell>
          <cell r="N137">
            <v>1</v>
          </cell>
          <cell r="O137" t="str">
            <v>Matériel</v>
          </cell>
        </row>
        <row r="138">
          <cell r="A138" t="str">
            <v>CPMA31</v>
          </cell>
          <cell r="B138" t="str">
            <v>CP</v>
          </cell>
          <cell r="C138" t="str">
            <v>MA</v>
          </cell>
          <cell r="D138" t="str">
            <v>31</v>
          </cell>
          <cell r="E138" t="str">
            <v>CC</v>
          </cell>
          <cell r="F138" t="str">
            <v>Prot. elec / Cons&amp;acc</v>
          </cell>
          <cell r="G138" t="str">
            <v>F</v>
          </cell>
          <cell r="H138" t="str">
            <v>PDT</v>
          </cell>
          <cell r="I138" t="str">
            <v>3 - Clim/¨Protection</v>
          </cell>
          <cell r="J138" t="str">
            <v>CP 2 Onduleurs</v>
          </cell>
          <cell r="K138" t="str">
            <v>Protection</v>
          </cell>
          <cell r="L138" t="str">
            <v>CC</v>
          </cell>
          <cell r="M138" t="str">
            <v>CP - Contrat d'entretien</v>
          </cell>
          <cell r="N138">
            <v>1</v>
          </cell>
          <cell r="O138" t="str">
            <v>Matériel</v>
          </cell>
        </row>
        <row r="139">
          <cell r="A139" t="str">
            <v>CPMB02</v>
          </cell>
          <cell r="B139" t="str">
            <v>CP</v>
          </cell>
          <cell r="C139" t="str">
            <v>MB</v>
          </cell>
          <cell r="D139" t="str">
            <v>02</v>
          </cell>
          <cell r="E139" t="str">
            <v>CB</v>
          </cell>
          <cell r="F139" t="str">
            <v>Revient  ASP hors-stock</v>
          </cell>
          <cell r="G139" t="str">
            <v>N</v>
          </cell>
          <cell r="H139" t="str">
            <v>PDT</v>
          </cell>
          <cell r="I139" t="str">
            <v>3 - Clim/¨Protection</v>
          </cell>
          <cell r="J139" t="str">
            <v>CP 3 Autres services C/P</v>
          </cell>
          <cell r="K139" t="str">
            <v>Protection</v>
          </cell>
          <cell r="L139" t="str">
            <v>CB</v>
          </cell>
          <cell r="M139" t="str">
            <v>CP - Contrat d'entretien</v>
          </cell>
          <cell r="N139">
            <v>3</v>
          </cell>
          <cell r="O139" t="str">
            <v>Services</v>
          </cell>
        </row>
        <row r="140">
          <cell r="A140" t="str">
            <v>CPMO00</v>
          </cell>
          <cell r="B140" t="str">
            <v>CP</v>
          </cell>
          <cell r="C140" t="str">
            <v>MO</v>
          </cell>
          <cell r="D140" t="str">
            <v>00</v>
          </cell>
          <cell r="E140" t="str">
            <v>C1</v>
          </cell>
          <cell r="F140" t="str">
            <v>MO SAV Clim</v>
          </cell>
          <cell r="G140" t="str">
            <v>N</v>
          </cell>
          <cell r="H140" t="str">
            <v>PDT</v>
          </cell>
          <cell r="I140" t="str">
            <v>3 - Clim/¨Protection</v>
          </cell>
          <cell r="J140" t="str">
            <v>CP 3 Autres services C/P</v>
          </cell>
          <cell r="K140" t="str">
            <v>Climatisation</v>
          </cell>
          <cell r="L140" t="str">
            <v>C1</v>
          </cell>
          <cell r="M140" t="str">
            <v>CP - Contrat d'entretien</v>
          </cell>
          <cell r="N140">
            <v>3</v>
          </cell>
          <cell r="O140" t="str">
            <v>Services</v>
          </cell>
        </row>
        <row r="141">
          <cell r="A141" t="str">
            <v>CPMO09</v>
          </cell>
          <cell r="B141" t="str">
            <v>CP</v>
          </cell>
          <cell r="C141" t="str">
            <v>MO</v>
          </cell>
          <cell r="D141" t="str">
            <v>09</v>
          </cell>
          <cell r="E141" t="str">
            <v>C1</v>
          </cell>
          <cell r="F141" t="str">
            <v>MO SAV Clim TST</v>
          </cell>
          <cell r="G141" t="str">
            <v>N</v>
          </cell>
          <cell r="H141" t="str">
            <v>PDT</v>
          </cell>
          <cell r="I141" t="str">
            <v>3 - Clim/¨Protection</v>
          </cell>
          <cell r="J141" t="str">
            <v>CP 3 Autres services C/P</v>
          </cell>
          <cell r="K141" t="str">
            <v>Climatisation</v>
          </cell>
          <cell r="L141" t="str">
            <v>C1</v>
          </cell>
          <cell r="M141" t="str">
            <v>CP - Contrat d'entretien</v>
          </cell>
          <cell r="N141">
            <v>3</v>
          </cell>
          <cell r="O141" t="str">
            <v>Services</v>
          </cell>
        </row>
        <row r="142">
          <cell r="A142" t="str">
            <v>CPMO10</v>
          </cell>
          <cell r="B142" t="str">
            <v>CP</v>
          </cell>
          <cell r="C142" t="str">
            <v>MO</v>
          </cell>
          <cell r="D142" t="str">
            <v>10</v>
          </cell>
          <cell r="E142" t="str">
            <v>C1</v>
          </cell>
          <cell r="F142" t="str">
            <v>MO SAV Prot. Vol</v>
          </cell>
          <cell r="G142" t="str">
            <v>N</v>
          </cell>
          <cell r="H142" t="str">
            <v>PDT</v>
          </cell>
          <cell r="I142" t="str">
            <v>3 - Clim/¨Protection</v>
          </cell>
          <cell r="J142" t="str">
            <v>CP 3 Autres services C/P</v>
          </cell>
          <cell r="K142" t="str">
            <v>Protection</v>
          </cell>
          <cell r="L142" t="str">
            <v>C1</v>
          </cell>
          <cell r="M142" t="str">
            <v>CP - Contrat d'entretien</v>
          </cell>
          <cell r="N142">
            <v>3</v>
          </cell>
          <cell r="O142" t="str">
            <v>Services</v>
          </cell>
        </row>
        <row r="143">
          <cell r="A143" t="str">
            <v>CPMO19</v>
          </cell>
          <cell r="B143" t="str">
            <v>CP</v>
          </cell>
          <cell r="C143" t="str">
            <v>MO</v>
          </cell>
          <cell r="D143" t="str">
            <v>19</v>
          </cell>
          <cell r="E143" t="str">
            <v>C1</v>
          </cell>
          <cell r="F143" t="str">
            <v>MO SAV Prot. Vol TST</v>
          </cell>
          <cell r="G143" t="str">
            <v>N</v>
          </cell>
          <cell r="H143" t="str">
            <v>PDT</v>
          </cell>
          <cell r="I143" t="str">
            <v>3 - Clim/¨Protection</v>
          </cell>
          <cell r="J143" t="str">
            <v>CP 3 Autres services C/P</v>
          </cell>
          <cell r="K143" t="str">
            <v>Protection</v>
          </cell>
          <cell r="L143" t="str">
            <v>C1</v>
          </cell>
          <cell r="M143" t="str">
            <v>CP - Contrat d'entretien</v>
          </cell>
          <cell r="N143">
            <v>3</v>
          </cell>
          <cell r="O143" t="str">
            <v>Services</v>
          </cell>
        </row>
        <row r="144">
          <cell r="A144" t="str">
            <v>CPMO20</v>
          </cell>
          <cell r="B144" t="str">
            <v>CP</v>
          </cell>
          <cell r="C144" t="str">
            <v>MO</v>
          </cell>
          <cell r="D144" t="str">
            <v>20</v>
          </cell>
          <cell r="E144" t="str">
            <v>C1</v>
          </cell>
          <cell r="F144" t="str">
            <v>MO SAV Prot. Incendie</v>
          </cell>
          <cell r="G144" t="str">
            <v>N</v>
          </cell>
          <cell r="H144" t="str">
            <v>PDT</v>
          </cell>
          <cell r="I144" t="str">
            <v>3 - Clim/¨Protection</v>
          </cell>
          <cell r="J144" t="str">
            <v>CP 3 Autres services C/P</v>
          </cell>
          <cell r="K144" t="str">
            <v>Protection</v>
          </cell>
          <cell r="L144" t="str">
            <v>C1</v>
          </cell>
          <cell r="M144" t="str">
            <v>CP - Contrat d'entretien</v>
          </cell>
          <cell r="N144">
            <v>3</v>
          </cell>
          <cell r="O144" t="str">
            <v>Services</v>
          </cell>
        </row>
        <row r="145">
          <cell r="A145" t="str">
            <v>CPMO29</v>
          </cell>
          <cell r="B145" t="str">
            <v>CP</v>
          </cell>
          <cell r="C145" t="str">
            <v>MO</v>
          </cell>
          <cell r="D145" t="str">
            <v>29</v>
          </cell>
          <cell r="E145" t="str">
            <v>C1</v>
          </cell>
          <cell r="F145" t="str">
            <v>MO SAV Prot. Incendie TST</v>
          </cell>
          <cell r="G145" t="str">
            <v>N</v>
          </cell>
          <cell r="H145" t="str">
            <v>PDT</v>
          </cell>
          <cell r="I145" t="str">
            <v>3 - Clim/¨Protection</v>
          </cell>
          <cell r="J145" t="str">
            <v>CP 3 Autres services C/P</v>
          </cell>
          <cell r="K145" t="str">
            <v>Protection</v>
          </cell>
          <cell r="L145" t="str">
            <v>C1</v>
          </cell>
          <cell r="M145" t="str">
            <v>CP - pièces de rechange</v>
          </cell>
          <cell r="N145">
            <v>3</v>
          </cell>
          <cell r="O145" t="str">
            <v>Services</v>
          </cell>
        </row>
        <row r="146">
          <cell r="A146" t="str">
            <v>CPMO30</v>
          </cell>
          <cell r="B146" t="str">
            <v>CP</v>
          </cell>
          <cell r="C146" t="str">
            <v>MO</v>
          </cell>
          <cell r="D146" t="str">
            <v>30</v>
          </cell>
          <cell r="E146" t="str">
            <v>C1</v>
          </cell>
          <cell r="F146" t="str">
            <v>MO SAV Prot. elec</v>
          </cell>
          <cell r="G146" t="str">
            <v>N</v>
          </cell>
          <cell r="H146" t="str">
            <v>PDT</v>
          </cell>
          <cell r="I146" t="str">
            <v>3 - Clim/¨Protection</v>
          </cell>
          <cell r="J146" t="str">
            <v>CP 3 Autres services C/P</v>
          </cell>
          <cell r="K146" t="str">
            <v>Protection</v>
          </cell>
          <cell r="L146" t="str">
            <v>C1</v>
          </cell>
          <cell r="M146" t="str">
            <v>CP - pièces de rechange</v>
          </cell>
          <cell r="N146">
            <v>3</v>
          </cell>
          <cell r="O146" t="str">
            <v>Services</v>
          </cell>
        </row>
        <row r="147">
          <cell r="A147" t="str">
            <v>CPMO39</v>
          </cell>
          <cell r="B147" t="str">
            <v>CP</v>
          </cell>
          <cell r="C147" t="str">
            <v>MO</v>
          </cell>
          <cell r="D147" t="str">
            <v>39</v>
          </cell>
          <cell r="E147" t="str">
            <v>C1</v>
          </cell>
          <cell r="F147" t="str">
            <v>MO SAV Prot. elec TST</v>
          </cell>
          <cell r="G147" t="str">
            <v>N</v>
          </cell>
          <cell r="H147" t="str">
            <v>PDT</v>
          </cell>
          <cell r="I147" t="str">
            <v>3 - Clim/¨Protection</v>
          </cell>
          <cell r="J147" t="str">
            <v>CP 3 Autres services C/P</v>
          </cell>
          <cell r="K147" t="str">
            <v>Protection</v>
          </cell>
          <cell r="L147" t="str">
            <v>C1</v>
          </cell>
          <cell r="M147" t="str">
            <v>CP - pièces de rechange</v>
          </cell>
          <cell r="N147">
            <v>3</v>
          </cell>
          <cell r="O147" t="str">
            <v>Services</v>
          </cell>
        </row>
        <row r="148">
          <cell r="A148" t="str">
            <v>CPPR00</v>
          </cell>
          <cell r="B148" t="str">
            <v>CP</v>
          </cell>
          <cell r="C148" t="str">
            <v>PR</v>
          </cell>
          <cell r="D148" t="str">
            <v>00</v>
          </cell>
          <cell r="E148" t="str">
            <v>CR</v>
          </cell>
          <cell r="F148" t="str">
            <v>PR Windows</v>
          </cell>
          <cell r="G148" t="str">
            <v>F</v>
          </cell>
          <cell r="H148" t="str">
            <v>PDT</v>
          </cell>
          <cell r="I148" t="str">
            <v>3 - Clim/¨Protection</v>
          </cell>
          <cell r="J148" t="str">
            <v>CP 3 Autres services C/P</v>
          </cell>
          <cell r="K148" t="str">
            <v>Climatisation</v>
          </cell>
          <cell r="L148" t="str">
            <v>CR</v>
          </cell>
          <cell r="M148" t="str">
            <v>CP - pièces de rechange</v>
          </cell>
          <cell r="N148">
            <v>2</v>
          </cell>
          <cell r="O148" t="str">
            <v>Pièces</v>
          </cell>
        </row>
        <row r="149">
          <cell r="A149" t="str">
            <v>CPPR01</v>
          </cell>
          <cell r="B149" t="str">
            <v>CP</v>
          </cell>
          <cell r="C149" t="str">
            <v>PR</v>
          </cell>
          <cell r="D149" t="str">
            <v>01</v>
          </cell>
          <cell r="E149" t="str">
            <v>CR</v>
          </cell>
          <cell r="F149" t="str">
            <v>PR Split</v>
          </cell>
          <cell r="G149" t="str">
            <v>F</v>
          </cell>
          <cell r="H149" t="str">
            <v>PDT</v>
          </cell>
          <cell r="I149" t="str">
            <v>3 - Clim/¨Protection</v>
          </cell>
          <cell r="J149" t="str">
            <v>CP 3 Autres services C/P</v>
          </cell>
          <cell r="K149" t="str">
            <v>Climatisation</v>
          </cell>
          <cell r="L149" t="str">
            <v>CR</v>
          </cell>
          <cell r="M149" t="str">
            <v>CP - pièces de rechange</v>
          </cell>
          <cell r="N149">
            <v>2</v>
          </cell>
          <cell r="O149" t="str">
            <v>Pièces</v>
          </cell>
        </row>
        <row r="150">
          <cell r="A150" t="str">
            <v>CPPR02</v>
          </cell>
          <cell r="B150" t="str">
            <v>CP</v>
          </cell>
          <cell r="C150" t="str">
            <v>PR</v>
          </cell>
          <cell r="D150" t="str">
            <v>02</v>
          </cell>
          <cell r="E150" t="str">
            <v>CR</v>
          </cell>
          <cell r="F150" t="str">
            <v>PR Autres mats clim</v>
          </cell>
          <cell r="G150" t="str">
            <v>F</v>
          </cell>
          <cell r="H150" t="str">
            <v>PDT</v>
          </cell>
          <cell r="I150" t="str">
            <v>3 - Clim/¨Protection</v>
          </cell>
          <cell r="J150" t="str">
            <v>CP 3 Autres services C/P</v>
          </cell>
          <cell r="K150" t="str">
            <v>Climatisation</v>
          </cell>
          <cell r="L150" t="str">
            <v>CR</v>
          </cell>
          <cell r="M150" t="str">
            <v>CP - pièces de rechange</v>
          </cell>
          <cell r="N150">
            <v>2</v>
          </cell>
          <cell r="O150" t="str">
            <v>Pièces</v>
          </cell>
        </row>
        <row r="151">
          <cell r="A151" t="str">
            <v>CPPR10</v>
          </cell>
          <cell r="B151" t="str">
            <v>CP</v>
          </cell>
          <cell r="C151" t="str">
            <v>PR</v>
          </cell>
          <cell r="D151" t="str">
            <v>10</v>
          </cell>
          <cell r="E151" t="str">
            <v>CR</v>
          </cell>
          <cell r="F151" t="str">
            <v>PR Prot. Vol</v>
          </cell>
          <cell r="G151" t="str">
            <v>F</v>
          </cell>
          <cell r="H151" t="str">
            <v>PDT</v>
          </cell>
          <cell r="I151" t="str">
            <v>3 - Clim/¨Protection</v>
          </cell>
          <cell r="J151" t="str">
            <v>CP 3 Autres services C/P</v>
          </cell>
          <cell r="K151" t="str">
            <v>Protection</v>
          </cell>
          <cell r="L151" t="str">
            <v>CR</v>
          </cell>
          <cell r="M151" t="str">
            <v>CP - MO Ingénierie</v>
          </cell>
          <cell r="N151">
            <v>2</v>
          </cell>
          <cell r="O151" t="str">
            <v>Pièces</v>
          </cell>
        </row>
        <row r="152">
          <cell r="A152" t="str">
            <v>CPPR20</v>
          </cell>
          <cell r="B152" t="str">
            <v>CP</v>
          </cell>
          <cell r="C152" t="str">
            <v>PR</v>
          </cell>
          <cell r="D152" t="str">
            <v>20</v>
          </cell>
          <cell r="E152" t="str">
            <v>CR</v>
          </cell>
          <cell r="F152" t="str">
            <v>PR Prot. Incendie</v>
          </cell>
          <cell r="G152" t="str">
            <v>F</v>
          </cell>
          <cell r="H152" t="str">
            <v>PDT</v>
          </cell>
          <cell r="I152" t="str">
            <v>3 - Clim/¨Protection</v>
          </cell>
          <cell r="J152" t="str">
            <v>CP 3 Autres services C/P</v>
          </cell>
          <cell r="K152" t="str">
            <v>Protection</v>
          </cell>
          <cell r="L152" t="str">
            <v>CR</v>
          </cell>
          <cell r="M152" t="str">
            <v>CP - MO Ingénierie</v>
          </cell>
          <cell r="N152">
            <v>2</v>
          </cell>
          <cell r="O152" t="str">
            <v>Pièces</v>
          </cell>
        </row>
        <row r="153">
          <cell r="A153" t="str">
            <v>CPPR30</v>
          </cell>
          <cell r="B153" t="str">
            <v>CP</v>
          </cell>
          <cell r="C153" t="str">
            <v>PR</v>
          </cell>
          <cell r="D153" t="str">
            <v>30</v>
          </cell>
          <cell r="E153" t="str">
            <v>CR</v>
          </cell>
          <cell r="F153" t="str">
            <v>PR Prot. elec</v>
          </cell>
          <cell r="G153" t="str">
            <v>F</v>
          </cell>
          <cell r="H153" t="str">
            <v>PDT</v>
          </cell>
          <cell r="I153" t="str">
            <v>3 - Clim/¨Protection</v>
          </cell>
          <cell r="J153" t="str">
            <v>CP 3 Autres services C/P</v>
          </cell>
          <cell r="K153" t="str">
            <v>Protection</v>
          </cell>
          <cell r="L153" t="str">
            <v>CR</v>
          </cell>
          <cell r="M153" t="str">
            <v>CP - MO Ingénierie</v>
          </cell>
          <cell r="N153">
            <v>2</v>
          </cell>
          <cell r="O153" t="str">
            <v>Pièces</v>
          </cell>
        </row>
        <row r="154">
          <cell r="A154" t="str">
            <v>CPPS00</v>
          </cell>
          <cell r="B154" t="str">
            <v>CP</v>
          </cell>
          <cell r="C154" t="str">
            <v>PS</v>
          </cell>
          <cell r="D154" t="str">
            <v>00</v>
          </cell>
          <cell r="E154" t="str">
            <v>CP</v>
          </cell>
          <cell r="F154" t="str">
            <v>MO Ing. Clim</v>
          </cell>
          <cell r="G154" t="str">
            <v>N</v>
          </cell>
          <cell r="H154" t="str">
            <v>PDT</v>
          </cell>
          <cell r="I154" t="str">
            <v>3 - Clim/¨Protection</v>
          </cell>
          <cell r="J154" t="str">
            <v>CP 3 Autres services C/P</v>
          </cell>
          <cell r="K154" t="str">
            <v>Climatisation</v>
          </cell>
          <cell r="L154" t="str">
            <v>CP</v>
          </cell>
          <cell r="M154" t="str">
            <v>CP - MO Ingénierie</v>
          </cell>
          <cell r="N154">
            <v>3</v>
          </cell>
          <cell r="O154" t="str">
            <v>Services</v>
          </cell>
        </row>
        <row r="155">
          <cell r="A155" t="str">
            <v>CPPS09</v>
          </cell>
          <cell r="B155" t="str">
            <v>CP</v>
          </cell>
          <cell r="C155" t="str">
            <v>PS</v>
          </cell>
          <cell r="D155" t="str">
            <v>09</v>
          </cell>
          <cell r="E155" t="str">
            <v>CP</v>
          </cell>
          <cell r="F155" t="str">
            <v>MO Ing. Clim TST</v>
          </cell>
          <cell r="G155" t="str">
            <v>N</v>
          </cell>
          <cell r="H155" t="str">
            <v>PDT</v>
          </cell>
          <cell r="I155" t="str">
            <v>3 - Clim/¨Protection</v>
          </cell>
          <cell r="J155" t="str">
            <v>CP 3 Autres services C/P</v>
          </cell>
          <cell r="K155" t="str">
            <v>Climatisation</v>
          </cell>
          <cell r="L155" t="str">
            <v>CP</v>
          </cell>
          <cell r="M155" t="str">
            <v>CP - MO Ingénierie</v>
          </cell>
          <cell r="N155">
            <v>3</v>
          </cell>
          <cell r="O155" t="str">
            <v>Services</v>
          </cell>
        </row>
        <row r="156">
          <cell r="A156" t="str">
            <v>CPPS10</v>
          </cell>
          <cell r="B156" t="str">
            <v>CP</v>
          </cell>
          <cell r="C156" t="str">
            <v>PS</v>
          </cell>
          <cell r="D156" t="str">
            <v>10</v>
          </cell>
          <cell r="E156" t="str">
            <v>CP</v>
          </cell>
          <cell r="F156" t="str">
            <v>MO Ing. Prot. Vol</v>
          </cell>
          <cell r="G156" t="str">
            <v>N</v>
          </cell>
          <cell r="H156" t="str">
            <v>PDT</v>
          </cell>
          <cell r="I156" t="str">
            <v>3 - Clim/¨Protection</v>
          </cell>
          <cell r="J156" t="str">
            <v>CP 3 Autres services C/P</v>
          </cell>
          <cell r="K156" t="str">
            <v>Protection</v>
          </cell>
          <cell r="L156" t="str">
            <v>CP</v>
          </cell>
          <cell r="M156" t="str">
            <v>CP - MO Ingénierie</v>
          </cell>
          <cell r="N156">
            <v>3</v>
          </cell>
          <cell r="O156" t="str">
            <v>Services</v>
          </cell>
        </row>
        <row r="157">
          <cell r="A157" t="str">
            <v>CPPS19</v>
          </cell>
          <cell r="B157" t="str">
            <v>CP</v>
          </cell>
          <cell r="C157" t="str">
            <v>PS</v>
          </cell>
          <cell r="D157" t="str">
            <v>19</v>
          </cell>
          <cell r="E157" t="str">
            <v>CP</v>
          </cell>
          <cell r="F157" t="str">
            <v>MO Ing. Prot. Vol TST</v>
          </cell>
          <cell r="G157" t="str">
            <v>N</v>
          </cell>
          <cell r="H157" t="str">
            <v>PDT</v>
          </cell>
          <cell r="I157" t="str">
            <v>3 - Clim/¨Protection</v>
          </cell>
          <cell r="J157" t="str">
            <v>CP 3 Autres services C/P</v>
          </cell>
          <cell r="K157" t="str">
            <v>Protection</v>
          </cell>
          <cell r="L157" t="str">
            <v>CP</v>
          </cell>
          <cell r="M157" t="str">
            <v>CP - MO Ingénierie</v>
          </cell>
          <cell r="N157">
            <v>3</v>
          </cell>
          <cell r="O157" t="str">
            <v>Services</v>
          </cell>
        </row>
        <row r="158">
          <cell r="A158" t="str">
            <v>CPPS20</v>
          </cell>
          <cell r="B158" t="str">
            <v>CP</v>
          </cell>
          <cell r="C158" t="str">
            <v>PS</v>
          </cell>
          <cell r="D158" t="str">
            <v>20</v>
          </cell>
          <cell r="E158" t="str">
            <v>CP</v>
          </cell>
          <cell r="F158" t="str">
            <v>MO Ing. Prot.Incendie</v>
          </cell>
          <cell r="G158" t="str">
            <v>N</v>
          </cell>
          <cell r="H158" t="str">
            <v>PDT</v>
          </cell>
          <cell r="I158" t="str">
            <v>3 - Clim/¨Protection</v>
          </cell>
          <cell r="J158" t="str">
            <v>CP 3 Autres services C/P</v>
          </cell>
          <cell r="K158" t="str">
            <v>Protection</v>
          </cell>
          <cell r="L158" t="str">
            <v>CP</v>
          </cell>
          <cell r="M158" t="str">
            <v>CP - MO Ingénierie</v>
          </cell>
          <cell r="N158">
            <v>3</v>
          </cell>
          <cell r="O158" t="str">
            <v>Services</v>
          </cell>
        </row>
        <row r="159">
          <cell r="A159" t="str">
            <v>CPPS29</v>
          </cell>
          <cell r="B159" t="str">
            <v>CP</v>
          </cell>
          <cell r="C159" t="str">
            <v>PS</v>
          </cell>
          <cell r="D159" t="str">
            <v>29</v>
          </cell>
          <cell r="E159" t="str">
            <v>CP</v>
          </cell>
          <cell r="F159" t="str">
            <v>MO Ing. Prot.Incendie TST</v>
          </cell>
          <cell r="G159" t="str">
            <v>N</v>
          </cell>
          <cell r="H159" t="str">
            <v>PDT</v>
          </cell>
          <cell r="I159" t="str">
            <v>3 - Clim/¨Protection</v>
          </cell>
          <cell r="J159" t="str">
            <v>CP 3 Autres services C/P</v>
          </cell>
          <cell r="K159" t="str">
            <v>Protection</v>
          </cell>
          <cell r="L159" t="str">
            <v>CP</v>
          </cell>
          <cell r="M159" t="str">
            <v>CP - Autres MB</v>
          </cell>
          <cell r="N159">
            <v>3</v>
          </cell>
          <cell r="O159" t="str">
            <v>Services</v>
          </cell>
        </row>
        <row r="160">
          <cell r="A160" t="str">
            <v>CPPS30</v>
          </cell>
          <cell r="B160" t="str">
            <v>CP</v>
          </cell>
          <cell r="C160" t="str">
            <v>PS</v>
          </cell>
          <cell r="D160" t="str">
            <v>30</v>
          </cell>
          <cell r="E160" t="str">
            <v>CP</v>
          </cell>
          <cell r="F160" t="str">
            <v>MO Ing. Prot. elec</v>
          </cell>
          <cell r="G160" t="str">
            <v>N</v>
          </cell>
          <cell r="H160" t="str">
            <v>PDT</v>
          </cell>
          <cell r="I160" t="str">
            <v>3 - Clim/¨Protection</v>
          </cell>
          <cell r="J160" t="str">
            <v>CP 3 Autres services C/P</v>
          </cell>
          <cell r="K160" t="str">
            <v>Protection</v>
          </cell>
          <cell r="L160" t="str">
            <v>CP</v>
          </cell>
          <cell r="M160" t="str">
            <v>IN - Contrat d'entretien</v>
          </cell>
          <cell r="N160">
            <v>3</v>
          </cell>
          <cell r="O160" t="str">
            <v>Services</v>
          </cell>
        </row>
        <row r="161">
          <cell r="A161" t="str">
            <v>CPPS39</v>
          </cell>
          <cell r="B161" t="str">
            <v>CP</v>
          </cell>
          <cell r="C161" t="str">
            <v>PS</v>
          </cell>
          <cell r="D161" t="str">
            <v>39</v>
          </cell>
          <cell r="E161" t="str">
            <v>CP</v>
          </cell>
          <cell r="F161" t="str">
            <v>MO Ing. Prot. elec TST</v>
          </cell>
          <cell r="G161" t="str">
            <v>N</v>
          </cell>
          <cell r="H161" t="str">
            <v>PDT</v>
          </cell>
          <cell r="I161" t="str">
            <v>3 - Clim/¨Protection</v>
          </cell>
          <cell r="J161" t="str">
            <v>CP 3 Autres services C/P</v>
          </cell>
          <cell r="K161" t="str">
            <v>Protection</v>
          </cell>
          <cell r="L161" t="str">
            <v>CP</v>
          </cell>
          <cell r="M161" t="str">
            <v>IN - Contrat d'entretien</v>
          </cell>
          <cell r="N161">
            <v>3</v>
          </cell>
          <cell r="O161" t="str">
            <v>Services</v>
          </cell>
        </row>
        <row r="162">
          <cell r="A162" t="str">
            <v>INCE00</v>
          </cell>
          <cell r="B162" t="str">
            <v>IN</v>
          </cell>
          <cell r="C162" t="str">
            <v>CE</v>
          </cell>
          <cell r="D162" t="str">
            <v>00</v>
          </cell>
          <cell r="E162" t="str">
            <v>IE</v>
          </cell>
          <cell r="F162" t="str">
            <v>CE autres mainf ou mini</v>
          </cell>
          <cell r="G162" t="str">
            <v>N</v>
          </cell>
          <cell r="H162" t="str">
            <v>SOL</v>
          </cell>
          <cell r="I162" t="str">
            <v>4 - Informatique</v>
          </cell>
          <cell r="J162" t="str">
            <v>IN 5 Contrats d'entretien info.</v>
          </cell>
          <cell r="K162" t="str">
            <v>Midrange Systems</v>
          </cell>
          <cell r="L162" t="str">
            <v>IE</v>
          </cell>
          <cell r="M162" t="str">
            <v>IN - Contrat d'entretien</v>
          </cell>
          <cell r="N162">
            <v>3</v>
          </cell>
          <cell r="O162" t="str">
            <v>Services</v>
          </cell>
        </row>
        <row r="163">
          <cell r="A163" t="str">
            <v>INCE01</v>
          </cell>
          <cell r="B163" t="str">
            <v>IN</v>
          </cell>
          <cell r="C163" t="str">
            <v>CE</v>
          </cell>
          <cell r="D163" t="str">
            <v>01</v>
          </cell>
          <cell r="E163" t="str">
            <v>IE</v>
          </cell>
          <cell r="F163" t="str">
            <v>CE SWS pour IBM zSeries</v>
          </cell>
          <cell r="G163" t="str">
            <v>N</v>
          </cell>
          <cell r="H163" t="str">
            <v>SOL</v>
          </cell>
          <cell r="I163" t="str">
            <v>4 - Informatique</v>
          </cell>
          <cell r="J163" t="str">
            <v>IN 5 Contrats d'entretien info.</v>
          </cell>
          <cell r="K163" t="str">
            <v>Midrange Systems</v>
          </cell>
          <cell r="L163" t="str">
            <v>IE</v>
          </cell>
          <cell r="M163" t="str">
            <v>IN - Contrat d'entretien</v>
          </cell>
          <cell r="N163">
            <v>3</v>
          </cell>
          <cell r="O163" t="str">
            <v>Services</v>
          </cell>
        </row>
        <row r="164">
          <cell r="A164" t="str">
            <v>INCE10</v>
          </cell>
          <cell r="B164" t="str">
            <v>IN</v>
          </cell>
          <cell r="C164" t="str">
            <v>CE</v>
          </cell>
          <cell r="D164" t="str">
            <v>10</v>
          </cell>
          <cell r="E164" t="str">
            <v>IE</v>
          </cell>
          <cell r="F164" t="str">
            <v>CE HW pour IBM pSeries</v>
          </cell>
          <cell r="G164" t="str">
            <v>N</v>
          </cell>
          <cell r="H164" t="str">
            <v>SOL</v>
          </cell>
          <cell r="I164" t="str">
            <v>4 - Informatique</v>
          </cell>
          <cell r="J164" t="str">
            <v>IN 5 Contrats d'entretien info.</v>
          </cell>
          <cell r="K164" t="str">
            <v>Midrange Systems</v>
          </cell>
          <cell r="L164" t="str">
            <v>IE</v>
          </cell>
          <cell r="M164" t="str">
            <v>IN - Contrat d'entretien</v>
          </cell>
          <cell r="N164">
            <v>3</v>
          </cell>
          <cell r="O164" t="str">
            <v>Services</v>
          </cell>
        </row>
        <row r="165">
          <cell r="A165" t="str">
            <v>INCE11</v>
          </cell>
          <cell r="B165" t="str">
            <v>IN</v>
          </cell>
          <cell r="C165" t="str">
            <v>CE</v>
          </cell>
          <cell r="D165" t="str">
            <v>11</v>
          </cell>
          <cell r="E165" t="str">
            <v>IE</v>
          </cell>
          <cell r="F165" t="str">
            <v>CE SWS pour IBM pSeries</v>
          </cell>
          <cell r="G165" t="str">
            <v>N</v>
          </cell>
          <cell r="H165" t="str">
            <v>SOL</v>
          </cell>
          <cell r="I165" t="str">
            <v>4 - Informatique</v>
          </cell>
          <cell r="J165" t="str">
            <v>IN 5 Contrats d'entretien info.</v>
          </cell>
          <cell r="K165" t="str">
            <v>Midrange Systems</v>
          </cell>
          <cell r="L165" t="str">
            <v>IE</v>
          </cell>
          <cell r="M165" t="str">
            <v>IN - Contrat d'entretien</v>
          </cell>
          <cell r="N165">
            <v>3</v>
          </cell>
          <cell r="O165" t="str">
            <v>Services</v>
          </cell>
        </row>
        <row r="166">
          <cell r="A166" t="str">
            <v>INCE20</v>
          </cell>
          <cell r="B166" t="str">
            <v>IN</v>
          </cell>
          <cell r="C166" t="str">
            <v>CE</v>
          </cell>
          <cell r="D166" t="str">
            <v>20</v>
          </cell>
          <cell r="E166" t="str">
            <v>IE</v>
          </cell>
          <cell r="F166" t="str">
            <v>CE HW pour IBM iSeries</v>
          </cell>
          <cell r="G166" t="str">
            <v>N</v>
          </cell>
          <cell r="H166" t="str">
            <v>SOL</v>
          </cell>
          <cell r="I166" t="str">
            <v>4 - Informatique</v>
          </cell>
          <cell r="J166" t="str">
            <v>IN 5 Contrats d'entretien info.</v>
          </cell>
          <cell r="K166" t="str">
            <v>Midrange Systems</v>
          </cell>
          <cell r="L166" t="str">
            <v>IE</v>
          </cell>
          <cell r="M166" t="str">
            <v>IN - Contrat d'entretien</v>
          </cell>
          <cell r="N166">
            <v>3</v>
          </cell>
          <cell r="O166" t="str">
            <v>Services</v>
          </cell>
        </row>
        <row r="167">
          <cell r="A167" t="str">
            <v>INCE21</v>
          </cell>
          <cell r="B167" t="str">
            <v>IN</v>
          </cell>
          <cell r="C167" t="str">
            <v>CE</v>
          </cell>
          <cell r="D167" t="str">
            <v>21</v>
          </cell>
          <cell r="E167" t="str">
            <v>IE</v>
          </cell>
          <cell r="F167" t="str">
            <v>CE SWS pour IBM iSeries</v>
          </cell>
          <cell r="G167" t="str">
            <v>N</v>
          </cell>
          <cell r="H167" t="str">
            <v>SOL</v>
          </cell>
          <cell r="I167" t="str">
            <v>4 - Informatique</v>
          </cell>
          <cell r="J167" t="str">
            <v>IN 5 Contrats d'entretien info.</v>
          </cell>
          <cell r="K167" t="str">
            <v>Midrange Systems</v>
          </cell>
          <cell r="L167" t="str">
            <v>IE</v>
          </cell>
          <cell r="M167" t="str">
            <v>IN - Contrat d'entretien</v>
          </cell>
          <cell r="N167">
            <v>3</v>
          </cell>
          <cell r="O167" t="str">
            <v>Services</v>
          </cell>
        </row>
        <row r="168">
          <cell r="A168" t="str">
            <v>INCE30</v>
          </cell>
          <cell r="B168" t="str">
            <v>IN</v>
          </cell>
          <cell r="C168" t="str">
            <v>CE</v>
          </cell>
          <cell r="D168" t="str">
            <v>30</v>
          </cell>
          <cell r="E168" t="str">
            <v>IE</v>
          </cell>
          <cell r="F168" t="str">
            <v>CE imp -systeme- IBM</v>
          </cell>
          <cell r="G168" t="str">
            <v>N</v>
          </cell>
          <cell r="H168" t="str">
            <v>SOL</v>
          </cell>
          <cell r="I168" t="str">
            <v>4 - Informatique</v>
          </cell>
          <cell r="J168" t="str">
            <v>IN 5 Contrats d'entretien info.</v>
          </cell>
          <cell r="K168" t="str">
            <v>Midrange Systems</v>
          </cell>
          <cell r="L168" t="str">
            <v>IE</v>
          </cell>
          <cell r="M168" t="str">
            <v>IN - MO Formation</v>
          </cell>
          <cell r="N168">
            <v>3</v>
          </cell>
          <cell r="O168" t="str">
            <v>Services</v>
          </cell>
        </row>
        <row r="169">
          <cell r="A169" t="str">
            <v>INCE40</v>
          </cell>
          <cell r="B169" t="str">
            <v>IN</v>
          </cell>
          <cell r="C169" t="str">
            <v>CE</v>
          </cell>
          <cell r="D169" t="str">
            <v>40</v>
          </cell>
          <cell r="E169" t="str">
            <v>IE</v>
          </cell>
          <cell r="F169" t="str">
            <v>CE HW pour IBM zSeries</v>
          </cell>
          <cell r="G169" t="str">
            <v>N</v>
          </cell>
          <cell r="H169" t="str">
            <v>SOL</v>
          </cell>
          <cell r="I169" t="str">
            <v>4 - Informatique</v>
          </cell>
          <cell r="J169" t="str">
            <v>IN 5 Contrats d'entretien info.</v>
          </cell>
          <cell r="K169" t="str">
            <v>Midrange Systems</v>
          </cell>
          <cell r="L169" t="str">
            <v>IE</v>
          </cell>
          <cell r="M169" t="str">
            <v>IN - MO Formation</v>
          </cell>
          <cell r="N169">
            <v>3</v>
          </cell>
          <cell r="O169" t="str">
            <v>Services</v>
          </cell>
        </row>
        <row r="170">
          <cell r="A170" t="str">
            <v>INCH00</v>
          </cell>
          <cell r="B170" t="str">
            <v>IN</v>
          </cell>
          <cell r="C170" t="str">
            <v>CH</v>
          </cell>
          <cell r="D170" t="str">
            <v>00</v>
          </cell>
          <cell r="E170" t="str">
            <v>99</v>
          </cell>
          <cell r="F170" t="str">
            <v>Affaires Informatique</v>
          </cell>
          <cell r="G170" t="str">
            <v>N</v>
          </cell>
          <cell r="H170" t="str">
            <v>SOL</v>
          </cell>
          <cell r="I170" t="str">
            <v>4 - Informatique</v>
          </cell>
          <cell r="J170" t="str">
            <v>IN 8 Chantiers</v>
          </cell>
          <cell r="K170" t="str">
            <v>Midrange Systems</v>
          </cell>
          <cell r="L170" t="str">
            <v>99</v>
          </cell>
          <cell r="M170" t="str">
            <v>IN - MO Formation</v>
          </cell>
          <cell r="N170">
            <v>3</v>
          </cell>
          <cell r="O170" t="str">
            <v>Services</v>
          </cell>
        </row>
        <row r="171">
          <cell r="A171" t="str">
            <v>INFM00</v>
          </cell>
          <cell r="B171" t="str">
            <v>IN</v>
          </cell>
          <cell r="C171" t="str">
            <v>FM</v>
          </cell>
          <cell r="D171" t="str">
            <v>00</v>
          </cell>
          <cell r="E171" t="str">
            <v>IF</v>
          </cell>
          <cell r="F171" t="str">
            <v>Form HW/SWS IBM zSeries</v>
          </cell>
          <cell r="G171" t="str">
            <v>N</v>
          </cell>
          <cell r="H171" t="str">
            <v>SOL</v>
          </cell>
          <cell r="I171" t="str">
            <v>4 - Informatique</v>
          </cell>
          <cell r="J171" t="str">
            <v>IN 6 Formation</v>
          </cell>
          <cell r="K171" t="str">
            <v>Midrange Systems</v>
          </cell>
          <cell r="L171" t="str">
            <v>IF</v>
          </cell>
          <cell r="M171" t="str">
            <v>IN - MO Formation</v>
          </cell>
          <cell r="N171">
            <v>3</v>
          </cell>
          <cell r="O171" t="str">
            <v>Services</v>
          </cell>
        </row>
        <row r="172">
          <cell r="A172" t="str">
            <v>INFM09</v>
          </cell>
          <cell r="B172" t="str">
            <v>IN</v>
          </cell>
          <cell r="C172" t="str">
            <v>FM</v>
          </cell>
          <cell r="D172" t="str">
            <v>09</v>
          </cell>
          <cell r="E172" t="str">
            <v>IF</v>
          </cell>
          <cell r="F172" t="str">
            <v>Form HW/SWS strt zSerie</v>
          </cell>
          <cell r="G172" t="str">
            <v>N</v>
          </cell>
          <cell r="H172" t="str">
            <v>SOL</v>
          </cell>
          <cell r="I172" t="str">
            <v>4 - Informatique</v>
          </cell>
          <cell r="J172" t="str">
            <v>IN 6 Formation</v>
          </cell>
          <cell r="K172" t="str">
            <v>Midrange Systems</v>
          </cell>
          <cell r="L172" t="str">
            <v>IF</v>
          </cell>
          <cell r="M172" t="str">
            <v>IN - MO Formation</v>
          </cell>
          <cell r="N172">
            <v>3</v>
          </cell>
          <cell r="O172" t="str">
            <v>Services</v>
          </cell>
        </row>
        <row r="173">
          <cell r="A173" t="str">
            <v>INFM10</v>
          </cell>
          <cell r="B173" t="str">
            <v>IN</v>
          </cell>
          <cell r="C173" t="str">
            <v>FM</v>
          </cell>
          <cell r="D173" t="str">
            <v>10</v>
          </cell>
          <cell r="E173" t="str">
            <v>IF</v>
          </cell>
          <cell r="F173" t="str">
            <v>Form HW/SWS IBM pSeries</v>
          </cell>
          <cell r="G173" t="str">
            <v>N</v>
          </cell>
          <cell r="H173" t="str">
            <v>SOL</v>
          </cell>
          <cell r="I173" t="str">
            <v>4 - Informatique</v>
          </cell>
          <cell r="J173" t="str">
            <v>IN 6 Formation</v>
          </cell>
          <cell r="K173" t="str">
            <v>Midrange Systems</v>
          </cell>
          <cell r="L173" t="str">
            <v>IF</v>
          </cell>
          <cell r="M173" t="str">
            <v>IN - MO Formation</v>
          </cell>
          <cell r="N173">
            <v>3</v>
          </cell>
          <cell r="O173" t="str">
            <v>Services</v>
          </cell>
        </row>
        <row r="174">
          <cell r="A174" t="str">
            <v>INFM19</v>
          </cell>
          <cell r="B174" t="str">
            <v>IN</v>
          </cell>
          <cell r="C174" t="str">
            <v>FM</v>
          </cell>
          <cell r="D174" t="str">
            <v>19</v>
          </cell>
          <cell r="E174" t="str">
            <v>IF</v>
          </cell>
          <cell r="F174" t="str">
            <v>Form HW/SWS strt pSeries</v>
          </cell>
          <cell r="G174" t="str">
            <v>N</v>
          </cell>
          <cell r="H174" t="str">
            <v>SOL</v>
          </cell>
          <cell r="I174" t="str">
            <v>4 - Informatique</v>
          </cell>
          <cell r="J174" t="str">
            <v>IN 6 Formation</v>
          </cell>
          <cell r="K174" t="str">
            <v>Midrange Systems</v>
          </cell>
          <cell r="L174" t="str">
            <v>IF</v>
          </cell>
          <cell r="M174" t="str">
            <v>IN - MO Formation</v>
          </cell>
          <cell r="N174">
            <v>3</v>
          </cell>
          <cell r="O174" t="str">
            <v>Services</v>
          </cell>
        </row>
        <row r="175">
          <cell r="A175" t="str">
            <v>INFM20</v>
          </cell>
          <cell r="B175" t="str">
            <v>IN</v>
          </cell>
          <cell r="C175" t="str">
            <v>FM</v>
          </cell>
          <cell r="D175" t="str">
            <v>20</v>
          </cell>
          <cell r="E175" t="str">
            <v>IF</v>
          </cell>
          <cell r="F175" t="str">
            <v>Form HW/SWS IBM iSeries</v>
          </cell>
          <cell r="G175" t="str">
            <v>N</v>
          </cell>
          <cell r="H175" t="str">
            <v>SOL</v>
          </cell>
          <cell r="I175" t="str">
            <v>4 - Informatique</v>
          </cell>
          <cell r="J175" t="str">
            <v>IN 6 Formation</v>
          </cell>
          <cell r="K175" t="str">
            <v>Midrange Systems</v>
          </cell>
          <cell r="L175" t="str">
            <v>IF</v>
          </cell>
          <cell r="M175" t="str">
            <v>IN - MO Formation</v>
          </cell>
          <cell r="N175">
            <v>3</v>
          </cell>
          <cell r="O175" t="str">
            <v>Services</v>
          </cell>
        </row>
        <row r="176">
          <cell r="A176" t="str">
            <v>INFM29</v>
          </cell>
          <cell r="B176" t="str">
            <v>IN</v>
          </cell>
          <cell r="C176" t="str">
            <v>FM</v>
          </cell>
          <cell r="D176" t="str">
            <v>29</v>
          </cell>
          <cell r="E176" t="str">
            <v>IF</v>
          </cell>
          <cell r="F176" t="str">
            <v>Form HW/SWS strt iSeries</v>
          </cell>
          <cell r="G176" t="str">
            <v>N</v>
          </cell>
          <cell r="H176" t="str">
            <v>SOL</v>
          </cell>
          <cell r="I176" t="str">
            <v>4 - Informatique</v>
          </cell>
          <cell r="J176" t="str">
            <v>IN 6 Formation</v>
          </cell>
          <cell r="K176" t="str">
            <v>Midrange Systems</v>
          </cell>
          <cell r="L176" t="str">
            <v>IF</v>
          </cell>
          <cell r="M176" t="str">
            <v>IN - MO Formation</v>
          </cell>
          <cell r="N176">
            <v>3</v>
          </cell>
          <cell r="O176" t="str">
            <v>Services</v>
          </cell>
        </row>
        <row r="177">
          <cell r="A177" t="str">
            <v>INFM30</v>
          </cell>
          <cell r="B177" t="str">
            <v>IN</v>
          </cell>
          <cell r="C177" t="str">
            <v>FM</v>
          </cell>
          <cell r="D177" t="str">
            <v>30</v>
          </cell>
          <cell r="E177" t="str">
            <v>IF</v>
          </cell>
          <cell r="F177" t="str">
            <v>Form HW/SWS imp sys IBM</v>
          </cell>
          <cell r="G177" t="str">
            <v>N</v>
          </cell>
          <cell r="H177" t="str">
            <v>SOL</v>
          </cell>
          <cell r="I177" t="str">
            <v>4 - Informatique</v>
          </cell>
          <cell r="J177" t="str">
            <v>IN 6 Formation</v>
          </cell>
          <cell r="K177" t="str">
            <v>Midrange Systems</v>
          </cell>
          <cell r="L177" t="str">
            <v>IF</v>
          </cell>
          <cell r="M177" t="str">
            <v>IN - MO Formation</v>
          </cell>
          <cell r="N177">
            <v>3</v>
          </cell>
          <cell r="O177" t="str">
            <v>Services</v>
          </cell>
        </row>
        <row r="178">
          <cell r="A178" t="str">
            <v>INFM39</v>
          </cell>
          <cell r="B178" t="str">
            <v>IN</v>
          </cell>
          <cell r="C178" t="str">
            <v>FM</v>
          </cell>
          <cell r="D178" t="str">
            <v>39</v>
          </cell>
          <cell r="E178" t="str">
            <v>IF</v>
          </cell>
          <cell r="F178" t="str">
            <v>Form HW/SWS strt impsys I</v>
          </cell>
          <cell r="G178" t="str">
            <v>N</v>
          </cell>
          <cell r="H178" t="str">
            <v>SOL</v>
          </cell>
          <cell r="I178" t="str">
            <v>4 - Informatique</v>
          </cell>
          <cell r="J178" t="str">
            <v>IN 6 Formation</v>
          </cell>
          <cell r="K178" t="str">
            <v>Midrange Systems</v>
          </cell>
          <cell r="L178" t="str">
            <v>IF</v>
          </cell>
          <cell r="M178" t="str">
            <v>OS mini/mainframe</v>
          </cell>
          <cell r="N178">
            <v>3</v>
          </cell>
          <cell r="O178" t="str">
            <v>Services</v>
          </cell>
        </row>
        <row r="179">
          <cell r="A179" t="str">
            <v>INFM90</v>
          </cell>
          <cell r="B179" t="str">
            <v>IN</v>
          </cell>
          <cell r="C179" t="str">
            <v>FM</v>
          </cell>
          <cell r="D179" t="str">
            <v>90</v>
          </cell>
          <cell r="E179" t="str">
            <v>IF</v>
          </cell>
          <cell r="F179" t="str">
            <v>Form HW/SWS autres mats</v>
          </cell>
          <cell r="G179" t="str">
            <v>N</v>
          </cell>
          <cell r="H179" t="str">
            <v>SOL</v>
          </cell>
          <cell r="I179" t="str">
            <v>4 - Informatique</v>
          </cell>
          <cell r="J179" t="str">
            <v>IN 6 Formation</v>
          </cell>
          <cell r="K179" t="str">
            <v>Midrange Systems</v>
          </cell>
          <cell r="L179" t="str">
            <v>IF</v>
          </cell>
          <cell r="M179" t="str">
            <v>Logiciels mini hors-système</v>
          </cell>
          <cell r="N179">
            <v>3</v>
          </cell>
          <cell r="O179" t="str">
            <v>Services</v>
          </cell>
        </row>
        <row r="180">
          <cell r="A180" t="str">
            <v>INFM99</v>
          </cell>
          <cell r="B180" t="str">
            <v>IN</v>
          </cell>
          <cell r="C180" t="str">
            <v>FM</v>
          </cell>
          <cell r="D180" t="str">
            <v>99</v>
          </cell>
          <cell r="E180" t="str">
            <v>IF</v>
          </cell>
          <cell r="F180" t="str">
            <v>Form HW/SWS autres ma TST</v>
          </cell>
          <cell r="G180" t="str">
            <v>N</v>
          </cell>
          <cell r="H180" t="str">
            <v>SOL</v>
          </cell>
          <cell r="I180" t="str">
            <v>4 - Informatique</v>
          </cell>
          <cell r="J180" t="str">
            <v>IN 6 Formation</v>
          </cell>
          <cell r="K180" t="str">
            <v>Midrange Systems</v>
          </cell>
          <cell r="L180" t="str">
            <v>IF</v>
          </cell>
          <cell r="M180" t="str">
            <v>Logiciels mini hors-système</v>
          </cell>
          <cell r="N180">
            <v>3</v>
          </cell>
          <cell r="O180" t="str">
            <v>Services</v>
          </cell>
        </row>
        <row r="181">
          <cell r="A181" t="str">
            <v>INLO00</v>
          </cell>
          <cell r="B181" t="str">
            <v>IN</v>
          </cell>
          <cell r="C181" t="str">
            <v>LO</v>
          </cell>
          <cell r="D181" t="str">
            <v>00</v>
          </cell>
          <cell r="E181" t="str">
            <v>LS</v>
          </cell>
          <cell r="F181" t="str">
            <v>Systeme exploitation</v>
          </cell>
          <cell r="G181" t="str">
            <v>F</v>
          </cell>
          <cell r="H181" t="str">
            <v>SOL</v>
          </cell>
          <cell r="I181" t="str">
            <v>4 - Informatique</v>
          </cell>
          <cell r="J181" t="str">
            <v>IN 1 Hardware &amp; OS</v>
          </cell>
          <cell r="K181" t="str">
            <v>Midrange Systems</v>
          </cell>
          <cell r="L181" t="str">
            <v>LS</v>
          </cell>
          <cell r="M181" t="str">
            <v>Logiciels mini hors-système</v>
          </cell>
          <cell r="N181">
            <v>1</v>
          </cell>
          <cell r="O181" t="str">
            <v>Matériel</v>
          </cell>
        </row>
        <row r="182">
          <cell r="A182" t="str">
            <v>INLO10</v>
          </cell>
          <cell r="B182" t="str">
            <v>IN</v>
          </cell>
          <cell r="C182" t="str">
            <v>LO</v>
          </cell>
          <cell r="D182" t="str">
            <v>10</v>
          </cell>
          <cell r="E182" t="str">
            <v>LO</v>
          </cell>
          <cell r="F182" t="str">
            <v>Gestion</v>
          </cell>
          <cell r="G182" t="str">
            <v>F</v>
          </cell>
          <cell r="H182" t="str">
            <v>SOL</v>
          </cell>
          <cell r="I182" t="str">
            <v>4 - Informatique</v>
          </cell>
          <cell r="J182" t="str">
            <v>IN 3 Solutions Applicatives</v>
          </cell>
          <cell r="K182" t="str">
            <v>Développement</v>
          </cell>
          <cell r="L182" t="str">
            <v>LO</v>
          </cell>
          <cell r="M182" t="str">
            <v>Logiciels mini hors-système</v>
          </cell>
          <cell r="N182">
            <v>1</v>
          </cell>
          <cell r="O182" t="str">
            <v>Matériel</v>
          </cell>
        </row>
        <row r="183">
          <cell r="A183" t="str">
            <v>INLO20</v>
          </cell>
          <cell r="B183" t="str">
            <v>IN</v>
          </cell>
          <cell r="C183" t="str">
            <v>LO</v>
          </cell>
          <cell r="D183" t="str">
            <v>20</v>
          </cell>
          <cell r="E183" t="str">
            <v>LO</v>
          </cell>
          <cell r="F183" t="str">
            <v>Paie - RH</v>
          </cell>
          <cell r="G183" t="str">
            <v>F</v>
          </cell>
          <cell r="H183" t="str">
            <v>SOL</v>
          </cell>
          <cell r="I183" t="str">
            <v>4 - Informatique</v>
          </cell>
          <cell r="J183" t="str">
            <v>IN 3 Solutions Applicatives</v>
          </cell>
          <cell r="K183" t="str">
            <v>Midrange Systems</v>
          </cell>
          <cell r="L183" t="str">
            <v>LO</v>
          </cell>
          <cell r="M183" t="str">
            <v>Divers matériels mini/mainframe</v>
          </cell>
          <cell r="N183">
            <v>1</v>
          </cell>
          <cell r="O183" t="str">
            <v>Matériel</v>
          </cell>
        </row>
        <row r="184">
          <cell r="A184" t="str">
            <v>INLO30</v>
          </cell>
          <cell r="B184" t="str">
            <v>IN</v>
          </cell>
          <cell r="C184" t="str">
            <v>LO</v>
          </cell>
          <cell r="D184" t="str">
            <v>30</v>
          </cell>
          <cell r="E184" t="str">
            <v>LO</v>
          </cell>
          <cell r="F184" t="str">
            <v>Securite - Haute dispo</v>
          </cell>
          <cell r="G184" t="str">
            <v>F</v>
          </cell>
          <cell r="H184" t="str">
            <v>SOL</v>
          </cell>
          <cell r="I184" t="str">
            <v>4 - Informatique</v>
          </cell>
          <cell r="J184" t="str">
            <v>IN 2 Middleware</v>
          </cell>
          <cell r="K184" t="str">
            <v>Midrange Systems</v>
          </cell>
          <cell r="L184" t="str">
            <v>LO</v>
          </cell>
          <cell r="M184" t="str">
            <v>Divers matériels mini/mainframe</v>
          </cell>
          <cell r="N184">
            <v>1</v>
          </cell>
          <cell r="O184" t="str">
            <v>Matériel</v>
          </cell>
        </row>
        <row r="185">
          <cell r="A185" t="str">
            <v>INLO40</v>
          </cell>
          <cell r="B185" t="str">
            <v>IN</v>
          </cell>
          <cell r="C185" t="str">
            <v>LO</v>
          </cell>
          <cell r="D185" t="str">
            <v>40</v>
          </cell>
          <cell r="E185" t="str">
            <v>LO</v>
          </cell>
          <cell r="F185" t="str">
            <v>Autres logiciels</v>
          </cell>
          <cell r="G185" t="str">
            <v>F</v>
          </cell>
          <cell r="H185" t="str">
            <v>SOL</v>
          </cell>
          <cell r="I185" t="str">
            <v>4 - Informatique</v>
          </cell>
          <cell r="J185" t="str">
            <v>IN 3 Solutions Applicatives</v>
          </cell>
          <cell r="K185" t="str">
            <v>Midrange Systems</v>
          </cell>
          <cell r="L185" t="str">
            <v>LO</v>
          </cell>
          <cell r="M185" t="str">
            <v>Divers matériels mini/mainframe</v>
          </cell>
          <cell r="N185">
            <v>1</v>
          </cell>
          <cell r="O185" t="str">
            <v>Matériel</v>
          </cell>
        </row>
        <row r="186">
          <cell r="A186" t="str">
            <v>INMA00</v>
          </cell>
          <cell r="B186" t="str">
            <v>IN</v>
          </cell>
          <cell r="C186" t="str">
            <v>MA</v>
          </cell>
          <cell r="D186" t="str">
            <v>00</v>
          </cell>
          <cell r="E186" t="str">
            <v>ID</v>
          </cell>
          <cell r="F186" t="str">
            <v>IBM zSeries</v>
          </cell>
          <cell r="G186" t="str">
            <v>F</v>
          </cell>
          <cell r="H186" t="str">
            <v>SOL</v>
          </cell>
          <cell r="I186" t="str">
            <v>4 - Informatique</v>
          </cell>
          <cell r="J186" t="str">
            <v>IN 1 Hardware &amp; OS</v>
          </cell>
          <cell r="K186" t="str">
            <v>Midrange Systems</v>
          </cell>
          <cell r="L186" t="str">
            <v>ID</v>
          </cell>
          <cell r="M186" t="str">
            <v>Divers matériels mini/mainframe</v>
          </cell>
          <cell r="N186">
            <v>1</v>
          </cell>
          <cell r="O186" t="str">
            <v>Matériel</v>
          </cell>
        </row>
        <row r="187">
          <cell r="A187" t="str">
            <v>INMA01</v>
          </cell>
          <cell r="B187" t="str">
            <v>IN</v>
          </cell>
          <cell r="C187" t="str">
            <v>MA</v>
          </cell>
          <cell r="D187" t="str">
            <v>01</v>
          </cell>
          <cell r="E187" t="str">
            <v>ID</v>
          </cell>
          <cell r="F187" t="str">
            <v>IBM Options zSeries</v>
          </cell>
          <cell r="G187" t="str">
            <v>F</v>
          </cell>
          <cell r="H187" t="str">
            <v>SOL</v>
          </cell>
          <cell r="I187" t="str">
            <v>4 - Informatique</v>
          </cell>
          <cell r="J187" t="str">
            <v>IN 1 Hardware &amp; OS</v>
          </cell>
          <cell r="K187" t="str">
            <v>Midrange Systems</v>
          </cell>
          <cell r="L187" t="str">
            <v>ID</v>
          </cell>
          <cell r="M187" t="str">
            <v>Divers matériels mini/mainframe</v>
          </cell>
          <cell r="N187">
            <v>1</v>
          </cell>
          <cell r="O187" t="str">
            <v>Matériel</v>
          </cell>
        </row>
        <row r="188">
          <cell r="A188" t="str">
            <v>INMA10</v>
          </cell>
          <cell r="B188" t="str">
            <v>IN</v>
          </cell>
          <cell r="C188" t="str">
            <v>MA</v>
          </cell>
          <cell r="D188" t="str">
            <v>10</v>
          </cell>
          <cell r="E188" t="str">
            <v>ID</v>
          </cell>
          <cell r="F188" t="str">
            <v>IBM pSeries</v>
          </cell>
          <cell r="G188" t="str">
            <v>F</v>
          </cell>
          <cell r="H188" t="str">
            <v>SOL</v>
          </cell>
          <cell r="I188" t="str">
            <v>4 - Informatique</v>
          </cell>
          <cell r="J188" t="str">
            <v>IN 1 Hardware &amp; OS</v>
          </cell>
          <cell r="K188" t="str">
            <v>Midrange Systems</v>
          </cell>
          <cell r="L188" t="str">
            <v>ID</v>
          </cell>
          <cell r="M188" t="str">
            <v>Divers matériels mini/mainframe</v>
          </cell>
          <cell r="N188">
            <v>1</v>
          </cell>
          <cell r="O188" t="str">
            <v>Matériel</v>
          </cell>
        </row>
        <row r="189">
          <cell r="A189" t="str">
            <v>INMA11</v>
          </cell>
          <cell r="B189" t="str">
            <v>IN</v>
          </cell>
          <cell r="C189" t="str">
            <v>MA</v>
          </cell>
          <cell r="D189" t="str">
            <v>11</v>
          </cell>
          <cell r="E189" t="str">
            <v>ID</v>
          </cell>
          <cell r="F189" t="str">
            <v>IBM Options pSeries</v>
          </cell>
          <cell r="G189" t="str">
            <v>F</v>
          </cell>
          <cell r="H189" t="str">
            <v>SOL</v>
          </cell>
          <cell r="I189" t="str">
            <v>4 - Informatique</v>
          </cell>
          <cell r="J189" t="str">
            <v>IN 1 Hardware &amp; OS</v>
          </cell>
          <cell r="K189" t="str">
            <v>Midrange Systems</v>
          </cell>
          <cell r="L189" t="str">
            <v>ID</v>
          </cell>
          <cell r="M189" t="str">
            <v>Divers matériels mini/mainframe</v>
          </cell>
          <cell r="N189">
            <v>1</v>
          </cell>
          <cell r="O189" t="str">
            <v>Matériel</v>
          </cell>
        </row>
        <row r="190">
          <cell r="A190" t="str">
            <v>INMA20</v>
          </cell>
          <cell r="B190" t="str">
            <v>IN</v>
          </cell>
          <cell r="C190" t="str">
            <v>MA</v>
          </cell>
          <cell r="D190" t="str">
            <v>20</v>
          </cell>
          <cell r="E190" t="str">
            <v>ID</v>
          </cell>
          <cell r="F190" t="str">
            <v>IBM iSeries</v>
          </cell>
          <cell r="G190" t="str">
            <v>F</v>
          </cell>
          <cell r="H190" t="str">
            <v>SOL</v>
          </cell>
          <cell r="I190" t="str">
            <v>4 - Informatique</v>
          </cell>
          <cell r="J190" t="str">
            <v>IN 1 Hardware &amp; OS</v>
          </cell>
          <cell r="K190" t="str">
            <v>Midrange Systems</v>
          </cell>
          <cell r="L190" t="str">
            <v>ID</v>
          </cell>
          <cell r="M190" t="str">
            <v>Divers matériels mini/mainframe</v>
          </cell>
          <cell r="N190">
            <v>1</v>
          </cell>
          <cell r="O190" t="str">
            <v>Matériel</v>
          </cell>
        </row>
        <row r="191">
          <cell r="A191" t="str">
            <v>INMA21</v>
          </cell>
          <cell r="B191" t="str">
            <v>IN</v>
          </cell>
          <cell r="C191" t="str">
            <v>MA</v>
          </cell>
          <cell r="D191" t="str">
            <v>21</v>
          </cell>
          <cell r="E191" t="str">
            <v>ID</v>
          </cell>
          <cell r="F191" t="str">
            <v>IBM Options iSeries</v>
          </cell>
          <cell r="G191" t="str">
            <v>F</v>
          </cell>
          <cell r="H191" t="str">
            <v>SOL</v>
          </cell>
          <cell r="I191" t="str">
            <v>4 - Informatique</v>
          </cell>
          <cell r="J191" t="str">
            <v>IN 1 Hardware &amp; OS</v>
          </cell>
          <cell r="K191" t="str">
            <v>Midrange Systems</v>
          </cell>
          <cell r="L191" t="str">
            <v>ID</v>
          </cell>
          <cell r="M191" t="str">
            <v>Divers matériels mini/mainframe</v>
          </cell>
          <cell r="N191">
            <v>1</v>
          </cell>
          <cell r="O191" t="str">
            <v>Matériel</v>
          </cell>
        </row>
        <row r="192">
          <cell r="A192" t="str">
            <v>INMA30</v>
          </cell>
          <cell r="B192" t="str">
            <v>IN</v>
          </cell>
          <cell r="C192" t="str">
            <v>MA</v>
          </cell>
          <cell r="D192" t="str">
            <v>30</v>
          </cell>
          <cell r="E192" t="str">
            <v>ID</v>
          </cell>
          <cell r="F192" t="str">
            <v>IBM imprimantes -systeme-</v>
          </cell>
          <cell r="G192" t="str">
            <v>F</v>
          </cell>
          <cell r="H192" t="str">
            <v>SOL</v>
          </cell>
          <cell r="I192" t="str">
            <v>4 - Informatique</v>
          </cell>
          <cell r="J192" t="str">
            <v>IN 1 Hardware &amp; OS</v>
          </cell>
          <cell r="K192" t="str">
            <v>Midrange Systems</v>
          </cell>
          <cell r="L192" t="str">
            <v>ID</v>
          </cell>
          <cell r="M192" t="str">
            <v>IN - MO SAV</v>
          </cell>
          <cell r="N192">
            <v>1</v>
          </cell>
          <cell r="O192" t="str">
            <v>Matériel</v>
          </cell>
        </row>
        <row r="193">
          <cell r="A193" t="str">
            <v>INMA31</v>
          </cell>
          <cell r="B193" t="str">
            <v>IN</v>
          </cell>
          <cell r="C193" t="str">
            <v>MA</v>
          </cell>
          <cell r="D193" t="str">
            <v>31</v>
          </cell>
          <cell r="E193" t="str">
            <v>ID</v>
          </cell>
          <cell r="F193" t="str">
            <v>IBM Opt pour imp systeme</v>
          </cell>
          <cell r="G193" t="str">
            <v>F</v>
          </cell>
          <cell r="H193" t="str">
            <v>SOL</v>
          </cell>
          <cell r="I193" t="str">
            <v>4 - Informatique</v>
          </cell>
          <cell r="J193" t="str">
            <v>IN 1 Hardware &amp; OS</v>
          </cell>
          <cell r="K193" t="str">
            <v>Midrange Systems</v>
          </cell>
          <cell r="L193" t="str">
            <v>ID</v>
          </cell>
          <cell r="M193" t="str">
            <v>IN - MO SAV</v>
          </cell>
          <cell r="N193">
            <v>1</v>
          </cell>
          <cell r="O193" t="str">
            <v>Matériel</v>
          </cell>
        </row>
        <row r="194">
          <cell r="A194" t="str">
            <v>INMA90</v>
          </cell>
          <cell r="B194" t="str">
            <v>IN</v>
          </cell>
          <cell r="C194" t="str">
            <v>MA</v>
          </cell>
          <cell r="D194" t="str">
            <v>90</v>
          </cell>
          <cell r="E194" t="str">
            <v>ID</v>
          </cell>
          <cell r="F194" t="str">
            <v>Autres mat &amp; Opt&amp;Acc &amp; OS</v>
          </cell>
          <cell r="G194" t="str">
            <v>F</v>
          </cell>
          <cell r="H194" t="str">
            <v>SOL</v>
          </cell>
          <cell r="I194" t="str">
            <v>4 - Informatique</v>
          </cell>
          <cell r="J194" t="str">
            <v>IN 1 Hardware &amp; OS</v>
          </cell>
          <cell r="K194" t="str">
            <v>Midrange Systems</v>
          </cell>
          <cell r="L194" t="str">
            <v>ID</v>
          </cell>
          <cell r="M194" t="str">
            <v>IN - MO SAV</v>
          </cell>
          <cell r="N194">
            <v>1</v>
          </cell>
          <cell r="O194" t="str">
            <v>Matériel</v>
          </cell>
        </row>
        <row r="195">
          <cell r="A195" t="str">
            <v>INMB02</v>
          </cell>
          <cell r="B195" t="str">
            <v>IN</v>
          </cell>
          <cell r="C195" t="str">
            <v>MB</v>
          </cell>
          <cell r="D195" t="str">
            <v>02</v>
          </cell>
          <cell r="E195" t="str">
            <v>IB</v>
          </cell>
          <cell r="F195" t="str">
            <v>Revient  ASP hors-stock</v>
          </cell>
          <cell r="G195" t="str">
            <v>N</v>
          </cell>
          <cell r="H195" t="str">
            <v>SOL</v>
          </cell>
          <cell r="I195" t="str">
            <v>4 - Informatique</v>
          </cell>
          <cell r="J195" t="str">
            <v>IN 7 Autres services info.</v>
          </cell>
          <cell r="K195" t="str">
            <v>Midrange Systems</v>
          </cell>
          <cell r="L195" t="str">
            <v>IB</v>
          </cell>
          <cell r="M195" t="str">
            <v>IN - MO SAV</v>
          </cell>
          <cell r="N195">
            <v>3</v>
          </cell>
          <cell r="O195" t="str">
            <v>Services</v>
          </cell>
        </row>
        <row r="196">
          <cell r="A196" t="str">
            <v>INMO00</v>
          </cell>
          <cell r="B196" t="str">
            <v>IN</v>
          </cell>
          <cell r="C196" t="str">
            <v>MO</v>
          </cell>
          <cell r="D196" t="str">
            <v>00</v>
          </cell>
          <cell r="E196" t="str">
            <v>IM</v>
          </cell>
          <cell r="F196" t="str">
            <v>MO SAV/HW sur IBM zSeries</v>
          </cell>
          <cell r="G196" t="str">
            <v>N</v>
          </cell>
          <cell r="H196" t="str">
            <v>SOL</v>
          </cell>
          <cell r="I196" t="str">
            <v>4 - Informatique</v>
          </cell>
          <cell r="J196" t="str">
            <v>IN 7 Autres services info.</v>
          </cell>
          <cell r="K196" t="str">
            <v>Midrange Systems</v>
          </cell>
          <cell r="L196" t="str">
            <v>IM</v>
          </cell>
          <cell r="M196" t="str">
            <v>IN - MO SAV</v>
          </cell>
          <cell r="N196">
            <v>3</v>
          </cell>
          <cell r="O196" t="str">
            <v>Services</v>
          </cell>
        </row>
        <row r="197">
          <cell r="A197" t="str">
            <v>INMO09</v>
          </cell>
          <cell r="B197" t="str">
            <v>IN</v>
          </cell>
          <cell r="C197" t="str">
            <v>MO</v>
          </cell>
          <cell r="D197" t="str">
            <v>09</v>
          </cell>
          <cell r="E197" t="str">
            <v>IM</v>
          </cell>
          <cell r="F197" t="str">
            <v>MO SAV/HW IBM zSerie TST</v>
          </cell>
          <cell r="G197" t="str">
            <v>N</v>
          </cell>
          <cell r="H197" t="str">
            <v>SOL</v>
          </cell>
          <cell r="I197" t="str">
            <v>4 - Informatique</v>
          </cell>
          <cell r="J197" t="str">
            <v>IN 7 Autres services info.</v>
          </cell>
          <cell r="K197" t="str">
            <v>Midrange Systems</v>
          </cell>
          <cell r="L197" t="str">
            <v>IM</v>
          </cell>
          <cell r="M197" t="str">
            <v>IN - MO SAV</v>
          </cell>
          <cell r="N197">
            <v>3</v>
          </cell>
          <cell r="O197" t="str">
            <v>Services</v>
          </cell>
        </row>
        <row r="198">
          <cell r="A198" t="str">
            <v>INMO10</v>
          </cell>
          <cell r="B198" t="str">
            <v>IN</v>
          </cell>
          <cell r="C198" t="str">
            <v>MO</v>
          </cell>
          <cell r="D198" t="str">
            <v>10</v>
          </cell>
          <cell r="E198" t="str">
            <v>IM</v>
          </cell>
          <cell r="F198" t="str">
            <v>MO SAV/HW IBM pSeries</v>
          </cell>
          <cell r="G198" t="str">
            <v>N</v>
          </cell>
          <cell r="H198" t="str">
            <v>SOL</v>
          </cell>
          <cell r="I198" t="str">
            <v>4 - Informatique</v>
          </cell>
          <cell r="J198" t="str">
            <v>IN 7 Autres services info.</v>
          </cell>
          <cell r="K198" t="str">
            <v>Midrange Systems</v>
          </cell>
          <cell r="L198" t="str">
            <v>IM</v>
          </cell>
          <cell r="M198" t="str">
            <v>IN - MO SAV</v>
          </cell>
          <cell r="N198">
            <v>3</v>
          </cell>
          <cell r="O198" t="str">
            <v>Services</v>
          </cell>
        </row>
        <row r="199">
          <cell r="A199" t="str">
            <v>INMO19</v>
          </cell>
          <cell r="B199" t="str">
            <v>IN</v>
          </cell>
          <cell r="C199" t="str">
            <v>MO</v>
          </cell>
          <cell r="D199" t="str">
            <v>19</v>
          </cell>
          <cell r="E199" t="str">
            <v>IM</v>
          </cell>
          <cell r="F199" t="str">
            <v>MO SAV/HW IBM pSerie TST</v>
          </cell>
          <cell r="G199" t="str">
            <v>N</v>
          </cell>
          <cell r="H199" t="str">
            <v>SOL</v>
          </cell>
          <cell r="I199" t="str">
            <v>4 - Informatique</v>
          </cell>
          <cell r="J199" t="str">
            <v>IN 7 Autres services info.</v>
          </cell>
          <cell r="K199" t="str">
            <v>Midrange Systems</v>
          </cell>
          <cell r="L199" t="str">
            <v>IM</v>
          </cell>
          <cell r="M199" t="str">
            <v>IN - MO SAV</v>
          </cell>
          <cell r="N199">
            <v>3</v>
          </cell>
          <cell r="O199" t="str">
            <v>Services</v>
          </cell>
        </row>
        <row r="200">
          <cell r="A200" t="str">
            <v>INMO20</v>
          </cell>
          <cell r="B200" t="str">
            <v>IN</v>
          </cell>
          <cell r="C200" t="str">
            <v>MO</v>
          </cell>
          <cell r="D200" t="str">
            <v>20</v>
          </cell>
          <cell r="E200" t="str">
            <v>IM</v>
          </cell>
          <cell r="F200" t="str">
            <v>MO SAV/HW IBM iSeries</v>
          </cell>
          <cell r="G200" t="str">
            <v>N</v>
          </cell>
          <cell r="H200" t="str">
            <v>SOL</v>
          </cell>
          <cell r="I200" t="str">
            <v>4 - Informatique</v>
          </cell>
          <cell r="J200" t="str">
            <v>IN 7 Autres services info.</v>
          </cell>
          <cell r="K200" t="str">
            <v>Midrange Systems</v>
          </cell>
          <cell r="L200" t="str">
            <v>IM</v>
          </cell>
          <cell r="M200" t="str">
            <v>IN - MO SAV</v>
          </cell>
          <cell r="N200">
            <v>3</v>
          </cell>
          <cell r="O200" t="str">
            <v>Services</v>
          </cell>
        </row>
        <row r="201">
          <cell r="A201" t="str">
            <v>INMO29</v>
          </cell>
          <cell r="B201" t="str">
            <v>IN</v>
          </cell>
          <cell r="C201" t="str">
            <v>MO</v>
          </cell>
          <cell r="D201" t="str">
            <v>29</v>
          </cell>
          <cell r="E201" t="str">
            <v>IM</v>
          </cell>
          <cell r="F201" t="str">
            <v>MO SAV/HW IBM iSerie TST</v>
          </cell>
          <cell r="G201" t="str">
            <v>N</v>
          </cell>
          <cell r="H201" t="str">
            <v>SOL</v>
          </cell>
          <cell r="I201" t="str">
            <v>4 - Informatique</v>
          </cell>
          <cell r="J201" t="str">
            <v>IN 7 Autres services info.</v>
          </cell>
          <cell r="K201" t="str">
            <v>Midrange Systems</v>
          </cell>
          <cell r="L201" t="str">
            <v>IM</v>
          </cell>
          <cell r="M201" t="str">
            <v>IN - MO SAV</v>
          </cell>
          <cell r="N201">
            <v>3</v>
          </cell>
          <cell r="O201" t="str">
            <v>Services</v>
          </cell>
        </row>
        <row r="202">
          <cell r="A202" t="str">
            <v>INMO30</v>
          </cell>
          <cell r="B202" t="str">
            <v>IN</v>
          </cell>
          <cell r="C202" t="str">
            <v>MO</v>
          </cell>
          <cell r="D202" t="str">
            <v>30</v>
          </cell>
          <cell r="E202" t="str">
            <v>IM</v>
          </cell>
          <cell r="F202" t="str">
            <v>MO SAV/HW imp sys IBM</v>
          </cell>
          <cell r="G202" t="str">
            <v>N</v>
          </cell>
          <cell r="H202" t="str">
            <v>SOL</v>
          </cell>
          <cell r="I202" t="str">
            <v>4 - Informatique</v>
          </cell>
          <cell r="J202" t="str">
            <v>IN 7 Autres services info.</v>
          </cell>
          <cell r="K202" t="str">
            <v>Midrange Systems</v>
          </cell>
          <cell r="L202" t="str">
            <v>IM</v>
          </cell>
          <cell r="M202" t="str">
            <v>IN - pièces de rechange</v>
          </cell>
          <cell r="N202">
            <v>3</v>
          </cell>
          <cell r="O202" t="str">
            <v>Services</v>
          </cell>
        </row>
        <row r="203">
          <cell r="A203" t="str">
            <v>INMO39</v>
          </cell>
          <cell r="B203" t="str">
            <v>IN</v>
          </cell>
          <cell r="C203" t="str">
            <v>MO</v>
          </cell>
          <cell r="D203" t="str">
            <v>39</v>
          </cell>
          <cell r="E203" t="str">
            <v>IM</v>
          </cell>
          <cell r="F203" t="str">
            <v>MO SAV/HW imp sys IBM TST</v>
          </cell>
          <cell r="G203" t="str">
            <v>N</v>
          </cell>
          <cell r="H203" t="str">
            <v>SOL</v>
          </cell>
          <cell r="I203" t="str">
            <v>4 - Informatique</v>
          </cell>
          <cell r="J203" t="str">
            <v>IN 7 Autres services info.</v>
          </cell>
          <cell r="K203" t="str">
            <v>Midrange Systems</v>
          </cell>
          <cell r="L203" t="str">
            <v>IM</v>
          </cell>
          <cell r="M203" t="str">
            <v>IN - pièces de rechange</v>
          </cell>
          <cell r="N203">
            <v>3</v>
          </cell>
          <cell r="O203" t="str">
            <v>Services</v>
          </cell>
        </row>
        <row r="204">
          <cell r="A204" t="str">
            <v>INMO90</v>
          </cell>
          <cell r="B204" t="str">
            <v>IN</v>
          </cell>
          <cell r="C204" t="str">
            <v>MO</v>
          </cell>
          <cell r="D204" t="str">
            <v>90</v>
          </cell>
          <cell r="E204" t="str">
            <v>IM</v>
          </cell>
          <cell r="F204" t="str">
            <v>MO SAV/HW autres mats</v>
          </cell>
          <cell r="G204" t="str">
            <v>N</v>
          </cell>
          <cell r="H204" t="str">
            <v>SOL</v>
          </cell>
          <cell r="I204" t="str">
            <v>4 - Informatique</v>
          </cell>
          <cell r="J204" t="str">
            <v>IN 7 Autres services info.</v>
          </cell>
          <cell r="K204" t="str">
            <v>Midrange Systems</v>
          </cell>
          <cell r="L204" t="str">
            <v>IM</v>
          </cell>
          <cell r="M204" t="str">
            <v>IN - pièces de rechange</v>
          </cell>
          <cell r="N204">
            <v>3</v>
          </cell>
          <cell r="O204" t="str">
            <v>Services</v>
          </cell>
        </row>
        <row r="205">
          <cell r="A205" t="str">
            <v>INMO99</v>
          </cell>
          <cell r="B205" t="str">
            <v>IN</v>
          </cell>
          <cell r="C205" t="str">
            <v>MO</v>
          </cell>
          <cell r="D205" t="str">
            <v>99</v>
          </cell>
          <cell r="E205" t="str">
            <v>IM</v>
          </cell>
          <cell r="F205" t="str">
            <v>MO SAV/HW autres mat TST</v>
          </cell>
          <cell r="G205" t="str">
            <v>N</v>
          </cell>
          <cell r="H205" t="str">
            <v>SOL</v>
          </cell>
          <cell r="I205" t="str">
            <v>4 - Informatique</v>
          </cell>
          <cell r="J205" t="str">
            <v>IN 7 Autres services info.</v>
          </cell>
          <cell r="K205" t="str">
            <v>Midrange Systems</v>
          </cell>
          <cell r="L205" t="str">
            <v>IM</v>
          </cell>
          <cell r="M205" t="str">
            <v>IN - pièces de rechange</v>
          </cell>
          <cell r="N205">
            <v>3</v>
          </cell>
          <cell r="O205" t="str">
            <v>Services</v>
          </cell>
        </row>
        <row r="206">
          <cell r="A206" t="str">
            <v>INPR00</v>
          </cell>
          <cell r="B206" t="str">
            <v>IN</v>
          </cell>
          <cell r="C206" t="str">
            <v>PR</v>
          </cell>
          <cell r="D206" t="str">
            <v>00</v>
          </cell>
          <cell r="E206" t="str">
            <v>IR</v>
          </cell>
          <cell r="F206" t="str">
            <v>PR pour IBM zSeries</v>
          </cell>
          <cell r="G206" t="str">
            <v>F</v>
          </cell>
          <cell r="H206" t="str">
            <v>SOL</v>
          </cell>
          <cell r="I206" t="str">
            <v>4 - Informatique</v>
          </cell>
          <cell r="J206" t="str">
            <v>IN 7 Autres services info.</v>
          </cell>
          <cell r="K206" t="str">
            <v>Midrange Systems</v>
          </cell>
          <cell r="L206" t="str">
            <v>IR</v>
          </cell>
          <cell r="M206" t="str">
            <v>IN - pièces de rechange</v>
          </cell>
          <cell r="N206">
            <v>2</v>
          </cell>
          <cell r="O206" t="str">
            <v>Pièces</v>
          </cell>
        </row>
        <row r="207">
          <cell r="A207" t="str">
            <v>INPR10</v>
          </cell>
          <cell r="B207" t="str">
            <v>IN</v>
          </cell>
          <cell r="C207" t="str">
            <v>PR</v>
          </cell>
          <cell r="D207" t="str">
            <v>10</v>
          </cell>
          <cell r="E207" t="str">
            <v>IR</v>
          </cell>
          <cell r="F207" t="str">
            <v>PR pour IBM pSeries</v>
          </cell>
          <cell r="G207" t="str">
            <v>F</v>
          </cell>
          <cell r="H207" t="str">
            <v>SOL</v>
          </cell>
          <cell r="I207" t="str">
            <v>4 - Informatique</v>
          </cell>
          <cell r="J207" t="str">
            <v>IN 7 Autres services info.</v>
          </cell>
          <cell r="K207" t="str">
            <v>Midrange Systems</v>
          </cell>
          <cell r="L207" t="str">
            <v>IR</v>
          </cell>
          <cell r="M207" t="str">
            <v>IN - MO Ingénierie</v>
          </cell>
          <cell r="N207">
            <v>2</v>
          </cell>
          <cell r="O207" t="str">
            <v>Pièces</v>
          </cell>
        </row>
        <row r="208">
          <cell r="A208" t="str">
            <v>INPR20</v>
          </cell>
          <cell r="B208" t="str">
            <v>IN</v>
          </cell>
          <cell r="C208" t="str">
            <v>PR</v>
          </cell>
          <cell r="D208" t="str">
            <v>20</v>
          </cell>
          <cell r="E208" t="str">
            <v>IR</v>
          </cell>
          <cell r="F208" t="str">
            <v>PR pour IBM iSeries</v>
          </cell>
          <cell r="G208" t="str">
            <v>F</v>
          </cell>
          <cell r="H208" t="str">
            <v>SOL</v>
          </cell>
          <cell r="I208" t="str">
            <v>4 - Informatique</v>
          </cell>
          <cell r="J208" t="str">
            <v>IN 7 Autres services info.</v>
          </cell>
          <cell r="K208" t="str">
            <v>Midrange Systems</v>
          </cell>
          <cell r="L208" t="str">
            <v>IR</v>
          </cell>
          <cell r="M208" t="str">
            <v>IN - MO Ingénierie</v>
          </cell>
          <cell r="N208">
            <v>2</v>
          </cell>
          <cell r="O208" t="str">
            <v>Pièces</v>
          </cell>
        </row>
        <row r="209">
          <cell r="A209" t="str">
            <v>INPR30</v>
          </cell>
          <cell r="B209" t="str">
            <v>IN</v>
          </cell>
          <cell r="C209" t="str">
            <v>PR</v>
          </cell>
          <cell r="D209" t="str">
            <v>30</v>
          </cell>
          <cell r="E209" t="str">
            <v>IR</v>
          </cell>
          <cell r="F209" t="str">
            <v>PR pour imp -systeme- IBM</v>
          </cell>
          <cell r="G209" t="str">
            <v>F</v>
          </cell>
          <cell r="H209" t="str">
            <v>SOL</v>
          </cell>
          <cell r="I209" t="str">
            <v>4 - Informatique</v>
          </cell>
          <cell r="J209" t="str">
            <v>IN 7 Autres services info.</v>
          </cell>
          <cell r="K209" t="str">
            <v>Midrange Systems</v>
          </cell>
          <cell r="L209" t="str">
            <v>IR</v>
          </cell>
          <cell r="M209" t="str">
            <v>IN - MO Ingénierie</v>
          </cell>
          <cell r="N209">
            <v>2</v>
          </cell>
          <cell r="O209" t="str">
            <v>Pièces</v>
          </cell>
        </row>
        <row r="210">
          <cell r="A210" t="str">
            <v>INPR90</v>
          </cell>
          <cell r="B210" t="str">
            <v>IN</v>
          </cell>
          <cell r="C210" t="str">
            <v>PR</v>
          </cell>
          <cell r="D210" t="str">
            <v>90</v>
          </cell>
          <cell r="E210" t="str">
            <v>IR</v>
          </cell>
          <cell r="F210" t="str">
            <v>PR autres mats mini&amp;mainf</v>
          </cell>
          <cell r="G210" t="str">
            <v>F</v>
          </cell>
          <cell r="H210" t="str">
            <v>SOL</v>
          </cell>
          <cell r="I210" t="str">
            <v>4 - Informatique</v>
          </cell>
          <cell r="J210" t="str">
            <v>IN 7 Autres services info.</v>
          </cell>
          <cell r="K210" t="str">
            <v>Midrange Systems</v>
          </cell>
          <cell r="L210" t="str">
            <v>IR</v>
          </cell>
          <cell r="M210" t="str">
            <v>IN - MO Ingénierie</v>
          </cell>
          <cell r="N210">
            <v>2</v>
          </cell>
          <cell r="O210" t="str">
            <v>Pièces</v>
          </cell>
        </row>
        <row r="211">
          <cell r="A211" t="str">
            <v>INPS00</v>
          </cell>
          <cell r="B211" t="str">
            <v>IN</v>
          </cell>
          <cell r="C211" t="str">
            <v>PS</v>
          </cell>
          <cell r="D211" t="str">
            <v>00</v>
          </cell>
          <cell r="E211" t="str">
            <v>IP</v>
          </cell>
          <cell r="F211" t="str">
            <v>MO Ing. IBM zSeries</v>
          </cell>
          <cell r="G211" t="str">
            <v>N</v>
          </cell>
          <cell r="H211" t="str">
            <v>SOL</v>
          </cell>
          <cell r="I211" t="str">
            <v>4 - Informatique</v>
          </cell>
          <cell r="J211" t="str">
            <v>IN 7 Autres services info.</v>
          </cell>
          <cell r="K211" t="str">
            <v>Midrange Systems</v>
          </cell>
          <cell r="L211" t="str">
            <v>IP</v>
          </cell>
          <cell r="M211" t="str">
            <v>IN - MO Ingénierie</v>
          </cell>
          <cell r="N211">
            <v>3</v>
          </cell>
          <cell r="O211" t="str">
            <v>Services</v>
          </cell>
        </row>
        <row r="212">
          <cell r="A212" t="str">
            <v>INPS09</v>
          </cell>
          <cell r="B212" t="str">
            <v>IN</v>
          </cell>
          <cell r="C212" t="str">
            <v>PS</v>
          </cell>
          <cell r="D212" t="str">
            <v>09</v>
          </cell>
          <cell r="E212" t="str">
            <v>IP</v>
          </cell>
          <cell r="F212" t="str">
            <v>MO Ing. IBM zSeries TST</v>
          </cell>
          <cell r="G212" t="str">
            <v>N</v>
          </cell>
          <cell r="H212" t="str">
            <v>SOL</v>
          </cell>
          <cell r="I212" t="str">
            <v>4 - Informatique</v>
          </cell>
          <cell r="J212" t="str">
            <v>IN 7 Autres services info.</v>
          </cell>
          <cell r="K212" t="str">
            <v>Midrange Systems</v>
          </cell>
          <cell r="L212" t="str">
            <v>IP</v>
          </cell>
          <cell r="M212" t="str">
            <v>IN - MO Ingénierie</v>
          </cell>
          <cell r="N212">
            <v>3</v>
          </cell>
          <cell r="O212" t="str">
            <v>Services</v>
          </cell>
        </row>
        <row r="213">
          <cell r="A213" t="str">
            <v>INPS10</v>
          </cell>
          <cell r="B213" t="str">
            <v>IN</v>
          </cell>
          <cell r="C213" t="str">
            <v>PS</v>
          </cell>
          <cell r="D213" t="str">
            <v>10</v>
          </cell>
          <cell r="E213" t="str">
            <v>IP</v>
          </cell>
          <cell r="F213" t="str">
            <v>MO Ing. IBM pSeries</v>
          </cell>
          <cell r="G213" t="str">
            <v>N</v>
          </cell>
          <cell r="H213" t="str">
            <v>SOL</v>
          </cell>
          <cell r="I213" t="str">
            <v>4 - Informatique</v>
          </cell>
          <cell r="J213" t="str">
            <v>IN 7 Autres services info.</v>
          </cell>
          <cell r="K213" t="str">
            <v>Midrange Systems</v>
          </cell>
          <cell r="L213" t="str">
            <v>IP</v>
          </cell>
          <cell r="M213" t="str">
            <v>IN - MO Ingénierie</v>
          </cell>
          <cell r="N213">
            <v>3</v>
          </cell>
          <cell r="O213" t="str">
            <v>Services</v>
          </cell>
        </row>
        <row r="214">
          <cell r="A214" t="str">
            <v>INPS19</v>
          </cell>
          <cell r="B214" t="str">
            <v>IN</v>
          </cell>
          <cell r="C214" t="str">
            <v>PS</v>
          </cell>
          <cell r="D214" t="str">
            <v>19</v>
          </cell>
          <cell r="E214" t="str">
            <v>IP</v>
          </cell>
          <cell r="F214" t="str">
            <v>MO Ing. IBM pSeries TST</v>
          </cell>
          <cell r="G214" t="str">
            <v>N</v>
          </cell>
          <cell r="H214" t="str">
            <v>SOL</v>
          </cell>
          <cell r="I214" t="str">
            <v>4 - Informatique</v>
          </cell>
          <cell r="J214" t="str">
            <v>IN 7 Autres services info.</v>
          </cell>
          <cell r="K214" t="str">
            <v>Midrange Systems</v>
          </cell>
          <cell r="L214" t="str">
            <v>IP</v>
          </cell>
          <cell r="M214" t="str">
            <v>IN - MO Ingénierie</v>
          </cell>
          <cell r="N214">
            <v>3</v>
          </cell>
          <cell r="O214" t="str">
            <v>Services</v>
          </cell>
        </row>
        <row r="215">
          <cell r="A215" t="str">
            <v>INPS20</v>
          </cell>
          <cell r="B215" t="str">
            <v>IN</v>
          </cell>
          <cell r="C215" t="str">
            <v>PS</v>
          </cell>
          <cell r="D215" t="str">
            <v>20</v>
          </cell>
          <cell r="E215" t="str">
            <v>IP</v>
          </cell>
          <cell r="F215" t="str">
            <v>MO Ing. IBM iSeries</v>
          </cell>
          <cell r="G215" t="str">
            <v>N</v>
          </cell>
          <cell r="H215" t="str">
            <v>SOL</v>
          </cell>
          <cell r="I215" t="str">
            <v>4 - Informatique</v>
          </cell>
          <cell r="J215" t="str">
            <v>IN 7 Autres services info.</v>
          </cell>
          <cell r="K215" t="str">
            <v>Développement</v>
          </cell>
          <cell r="L215" t="str">
            <v>IP</v>
          </cell>
          <cell r="M215" t="str">
            <v>IN - MO Ingénierie</v>
          </cell>
          <cell r="N215">
            <v>3</v>
          </cell>
          <cell r="O215" t="str">
            <v>Services</v>
          </cell>
        </row>
        <row r="216">
          <cell r="A216" t="str">
            <v>INPS29</v>
          </cell>
          <cell r="B216" t="str">
            <v>IN</v>
          </cell>
          <cell r="C216" t="str">
            <v>PS</v>
          </cell>
          <cell r="D216" t="str">
            <v>29</v>
          </cell>
          <cell r="E216" t="str">
            <v>IP</v>
          </cell>
          <cell r="F216" t="str">
            <v>MO Ing. IBM iSeries TST</v>
          </cell>
          <cell r="G216" t="str">
            <v>N</v>
          </cell>
          <cell r="H216" t="str">
            <v>SOL</v>
          </cell>
          <cell r="I216" t="str">
            <v>4 - Informatique</v>
          </cell>
          <cell r="J216" t="str">
            <v>IN 7 Autres services info.</v>
          </cell>
          <cell r="K216" t="str">
            <v>Développement</v>
          </cell>
          <cell r="L216" t="str">
            <v>IP</v>
          </cell>
          <cell r="M216" t="str">
            <v>IN - MO Ingénierie</v>
          </cell>
          <cell r="N216">
            <v>3</v>
          </cell>
          <cell r="O216" t="str">
            <v>Services</v>
          </cell>
        </row>
        <row r="217">
          <cell r="A217" t="str">
            <v>INPS30</v>
          </cell>
          <cell r="B217" t="str">
            <v>IN</v>
          </cell>
          <cell r="C217" t="str">
            <v>PS</v>
          </cell>
          <cell r="D217" t="str">
            <v>30</v>
          </cell>
          <cell r="E217" t="str">
            <v>IP</v>
          </cell>
          <cell r="F217" t="str">
            <v>MO Ing. imp sys IBM</v>
          </cell>
          <cell r="G217" t="str">
            <v>N</v>
          </cell>
          <cell r="H217" t="str">
            <v>SOL</v>
          </cell>
          <cell r="I217" t="str">
            <v>4 - Informatique</v>
          </cell>
          <cell r="J217" t="str">
            <v>IN 7 Autres services info.</v>
          </cell>
          <cell r="K217" t="str">
            <v>Midrange Systems</v>
          </cell>
          <cell r="L217" t="str">
            <v>IP</v>
          </cell>
          <cell r="M217" t="str">
            <v>IN - Autres MB</v>
          </cell>
          <cell r="N217">
            <v>3</v>
          </cell>
          <cell r="O217" t="str">
            <v>Services</v>
          </cell>
        </row>
        <row r="218">
          <cell r="A218" t="str">
            <v>INPS39</v>
          </cell>
          <cell r="B218" t="str">
            <v>IN</v>
          </cell>
          <cell r="C218" t="str">
            <v>PS</v>
          </cell>
          <cell r="D218" t="str">
            <v>39</v>
          </cell>
          <cell r="E218" t="str">
            <v>IP</v>
          </cell>
          <cell r="F218" t="str">
            <v>MO Ing. imp sys IBM TST</v>
          </cell>
          <cell r="G218" t="str">
            <v>N</v>
          </cell>
          <cell r="H218" t="str">
            <v>SOL</v>
          </cell>
          <cell r="I218" t="str">
            <v>4 - Informatique</v>
          </cell>
          <cell r="J218" t="str">
            <v>IN 7 Autres services info.</v>
          </cell>
          <cell r="K218" t="str">
            <v>Télécom</v>
          </cell>
          <cell r="L218" t="str">
            <v>IP</v>
          </cell>
          <cell r="M218" t="str">
            <v>TD - Contrat d'entretien</v>
          </cell>
          <cell r="N218">
            <v>3</v>
          </cell>
          <cell r="O218" t="str">
            <v>Services</v>
          </cell>
        </row>
        <row r="219">
          <cell r="A219" t="str">
            <v>INPS90</v>
          </cell>
          <cell r="B219" t="str">
            <v>IN</v>
          </cell>
          <cell r="C219" t="str">
            <v>PS</v>
          </cell>
          <cell r="D219" t="str">
            <v>90</v>
          </cell>
          <cell r="E219" t="str">
            <v>IP</v>
          </cell>
          <cell r="F219" t="str">
            <v>MO Ing. autres mats</v>
          </cell>
          <cell r="G219" t="str">
            <v>N</v>
          </cell>
          <cell r="H219" t="str">
            <v>SOL</v>
          </cell>
          <cell r="I219" t="str">
            <v>4 - Informatique</v>
          </cell>
          <cell r="J219" t="str">
            <v>IN 7 Autres services info.</v>
          </cell>
          <cell r="K219" t="str">
            <v>Réseau</v>
          </cell>
          <cell r="L219" t="str">
            <v>IP</v>
          </cell>
          <cell r="M219" t="str">
            <v>TD - Contrat d'entretien</v>
          </cell>
          <cell r="N219">
            <v>3</v>
          </cell>
          <cell r="O219" t="str">
            <v>Services</v>
          </cell>
        </row>
        <row r="220">
          <cell r="A220" t="str">
            <v>INPS99</v>
          </cell>
          <cell r="B220" t="str">
            <v>IN</v>
          </cell>
          <cell r="C220" t="str">
            <v>PS</v>
          </cell>
          <cell r="D220" t="str">
            <v>99</v>
          </cell>
          <cell r="E220" t="str">
            <v>IP</v>
          </cell>
          <cell r="F220" t="str">
            <v>MO Ing. autres mats TST</v>
          </cell>
          <cell r="G220" t="str">
            <v>N</v>
          </cell>
          <cell r="H220" t="str">
            <v>SOL</v>
          </cell>
          <cell r="I220" t="str">
            <v>4 - Informatique</v>
          </cell>
          <cell r="J220" t="str">
            <v>IN 7 Autres services info.</v>
          </cell>
          <cell r="K220" t="str">
            <v>Radio</v>
          </cell>
          <cell r="L220" t="str">
            <v>IP</v>
          </cell>
          <cell r="M220" t="str">
            <v>TD - Contrat d'entretien</v>
          </cell>
          <cell r="N220">
            <v>3</v>
          </cell>
          <cell r="O220" t="str">
            <v>Services</v>
          </cell>
        </row>
        <row r="221">
          <cell r="A221" t="str">
            <v>SCCH00</v>
          </cell>
          <cell r="B221" t="str">
            <v>SC</v>
          </cell>
          <cell r="C221" t="str">
            <v>CH</v>
          </cell>
          <cell r="D221" t="str">
            <v>00</v>
          </cell>
          <cell r="E221" t="str">
            <v>99</v>
          </cell>
          <cell r="F221" t="str">
            <v>Affaires Services</v>
          </cell>
          <cell r="G221" t="str">
            <v>N</v>
          </cell>
          <cell r="H221" t="str">
            <v>SOL</v>
          </cell>
          <cell r="I221" t="str">
            <v>6 - Services</v>
          </cell>
          <cell r="J221" t="str">
            <v>IN 8 Chantiers</v>
          </cell>
          <cell r="K221" t="str">
            <v>Informatique</v>
          </cell>
          <cell r="L221" t="str">
            <v>99</v>
          </cell>
          <cell r="M221" t="str">
            <v>TD - Contrat d'entretien</v>
          </cell>
          <cell r="N221">
            <v>3</v>
          </cell>
          <cell r="O221" t="str">
            <v>Services</v>
          </cell>
        </row>
        <row r="222">
          <cell r="A222" t="str">
            <v>TDCE00</v>
          </cell>
          <cell r="B222" t="str">
            <v>TD</v>
          </cell>
          <cell r="C222" t="str">
            <v>CE</v>
          </cell>
          <cell r="D222" t="str">
            <v>00</v>
          </cell>
          <cell r="E222" t="str">
            <v>TE</v>
          </cell>
          <cell r="F222" t="str">
            <v>CE TEL PABX</v>
          </cell>
          <cell r="G222" t="str">
            <v>N</v>
          </cell>
          <cell r="H222" t="str">
            <v>SOL</v>
          </cell>
          <cell r="I222" t="str">
            <v>5 - Télécom</v>
          </cell>
          <cell r="J222" t="str">
            <v>TD 6 Contrats d'entretien tél.</v>
          </cell>
          <cell r="K222" t="str">
            <v>Réseau</v>
          </cell>
          <cell r="L222" t="str">
            <v>TE</v>
          </cell>
          <cell r="M222" t="str">
            <v>TD - Contrat d'entretien</v>
          </cell>
          <cell r="N222">
            <v>3</v>
          </cell>
          <cell r="O222" t="str">
            <v>Services</v>
          </cell>
        </row>
        <row r="223">
          <cell r="A223" t="str">
            <v>TDCE10</v>
          </cell>
          <cell r="B223" t="str">
            <v>TD</v>
          </cell>
          <cell r="C223" t="str">
            <v>CE</v>
          </cell>
          <cell r="D223" t="str">
            <v>10</v>
          </cell>
          <cell r="E223" t="str">
            <v>TE</v>
          </cell>
          <cell r="F223" t="str">
            <v>CE DAT</v>
          </cell>
          <cell r="G223" t="str">
            <v>N</v>
          </cell>
          <cell r="H223" t="str">
            <v>SOL</v>
          </cell>
          <cell r="I223" t="str">
            <v>5 - Télécom</v>
          </cell>
          <cell r="J223" t="str">
            <v>TD 6 Contrats d'entretien tél.</v>
          </cell>
          <cell r="K223" t="str">
            <v>Télécom</v>
          </cell>
          <cell r="L223" t="str">
            <v>TE</v>
          </cell>
          <cell r="M223" t="str">
            <v>TD - Contrat d'entretien</v>
          </cell>
          <cell r="N223">
            <v>3</v>
          </cell>
          <cell r="O223" t="str">
            <v>Services</v>
          </cell>
        </row>
        <row r="224">
          <cell r="A224" t="str">
            <v>TDCE20</v>
          </cell>
          <cell r="B224" t="str">
            <v>TD</v>
          </cell>
          <cell r="C224" t="str">
            <v>CE</v>
          </cell>
          <cell r="D224" t="str">
            <v>20</v>
          </cell>
          <cell r="E224" t="str">
            <v>TE</v>
          </cell>
          <cell r="F224" t="str">
            <v>CE RAD</v>
          </cell>
          <cell r="G224" t="str">
            <v>N</v>
          </cell>
          <cell r="H224" t="str">
            <v>SOL</v>
          </cell>
          <cell r="I224" t="str">
            <v>5 - Télécom</v>
          </cell>
          <cell r="J224" t="str">
            <v>TD 6 Contrats d'entretien tél.</v>
          </cell>
          <cell r="K224" t="str">
            <v>Télécom</v>
          </cell>
          <cell r="L224" t="str">
            <v>TE</v>
          </cell>
          <cell r="M224" t="str">
            <v>TD - Contrat d'entretien</v>
          </cell>
          <cell r="N224">
            <v>3</v>
          </cell>
          <cell r="O224" t="str">
            <v>Services</v>
          </cell>
        </row>
        <row r="225">
          <cell r="A225" t="str">
            <v>TDCE30</v>
          </cell>
          <cell r="B225" t="str">
            <v>TD</v>
          </cell>
          <cell r="C225" t="str">
            <v>CE</v>
          </cell>
          <cell r="D225" t="str">
            <v>30</v>
          </cell>
          <cell r="E225" t="str">
            <v>TE</v>
          </cell>
          <cell r="F225" t="str">
            <v>CE INS</v>
          </cell>
          <cell r="G225" t="str">
            <v>N</v>
          </cell>
          <cell r="H225" t="str">
            <v>SOL</v>
          </cell>
          <cell r="I225" t="str">
            <v>5 - Télécom</v>
          </cell>
          <cell r="J225" t="str">
            <v>TD 6 Contrats d'entretien tél.</v>
          </cell>
          <cell r="K225" t="str">
            <v>Télécom</v>
          </cell>
          <cell r="L225" t="str">
            <v>TE</v>
          </cell>
          <cell r="M225" t="str">
            <v>TD - Contrat d'entretien</v>
          </cell>
          <cell r="N225">
            <v>3</v>
          </cell>
          <cell r="O225" t="str">
            <v>Services</v>
          </cell>
        </row>
        <row r="226">
          <cell r="A226" t="str">
            <v>TDCE40</v>
          </cell>
          <cell r="B226" t="str">
            <v>TD</v>
          </cell>
          <cell r="C226" t="str">
            <v>CE</v>
          </cell>
          <cell r="D226" t="str">
            <v>40</v>
          </cell>
          <cell r="E226" t="str">
            <v>TE</v>
          </cell>
          <cell r="F226" t="str">
            <v>CE DI/CA</v>
          </cell>
          <cell r="G226" t="str">
            <v>N</v>
          </cell>
          <cell r="H226" t="str">
            <v>SOL</v>
          </cell>
          <cell r="I226" t="str">
            <v>5 - Télécom</v>
          </cell>
          <cell r="J226" t="str">
            <v>TD 6 Contrats d'entretien tél.</v>
          </cell>
          <cell r="K226" t="str">
            <v>Télécom</v>
          </cell>
          <cell r="L226" t="str">
            <v>TE</v>
          </cell>
          <cell r="M226" t="str">
            <v>TD - MO Formation</v>
          </cell>
          <cell r="N226">
            <v>3</v>
          </cell>
          <cell r="O226" t="str">
            <v>Services</v>
          </cell>
        </row>
        <row r="227">
          <cell r="A227" t="str">
            <v>TDCE50</v>
          </cell>
          <cell r="B227" t="str">
            <v>TD</v>
          </cell>
          <cell r="C227" t="str">
            <v>CE</v>
          </cell>
          <cell r="D227" t="str">
            <v>50</v>
          </cell>
          <cell r="E227" t="str">
            <v>TE</v>
          </cell>
          <cell r="F227" t="str">
            <v>CE INC</v>
          </cell>
          <cell r="G227" t="str">
            <v>N</v>
          </cell>
          <cell r="H227" t="str">
            <v>SOL</v>
          </cell>
          <cell r="I227" t="str">
            <v>5 - Télécom</v>
          </cell>
          <cell r="J227" t="str">
            <v>TD 6 Contrats d'entretien tél.</v>
          </cell>
          <cell r="K227" t="str">
            <v>Télécom</v>
          </cell>
          <cell r="L227" t="str">
            <v>TE</v>
          </cell>
          <cell r="M227" t="str">
            <v>TD - MO Formation</v>
          </cell>
          <cell r="N227">
            <v>3</v>
          </cell>
          <cell r="O227" t="str">
            <v>Services</v>
          </cell>
        </row>
        <row r="228">
          <cell r="A228" t="str">
            <v>TDCE60</v>
          </cell>
          <cell r="B228" t="str">
            <v>TD</v>
          </cell>
          <cell r="C228" t="str">
            <v>CE</v>
          </cell>
          <cell r="D228" t="str">
            <v>60</v>
          </cell>
          <cell r="E228" t="str">
            <v>TE</v>
          </cell>
          <cell r="F228" t="str">
            <v>CE SON</v>
          </cell>
          <cell r="G228" t="str">
            <v>N</v>
          </cell>
          <cell r="H228" t="str">
            <v>SOL</v>
          </cell>
          <cell r="I228" t="str">
            <v>5 - Télécom</v>
          </cell>
          <cell r="J228" t="str">
            <v>TD 6 Contrats d'entretien tél.</v>
          </cell>
          <cell r="K228" t="str">
            <v>Réseau</v>
          </cell>
          <cell r="L228" t="str">
            <v>TE</v>
          </cell>
          <cell r="M228" t="str">
            <v>TD - MO Formation</v>
          </cell>
          <cell r="N228">
            <v>3</v>
          </cell>
          <cell r="O228" t="str">
            <v>Services</v>
          </cell>
        </row>
        <row r="229">
          <cell r="A229" t="str">
            <v>TDCE90</v>
          </cell>
          <cell r="B229" t="str">
            <v>TD</v>
          </cell>
          <cell r="C229" t="str">
            <v>CE</v>
          </cell>
          <cell r="D229" t="str">
            <v>90</v>
          </cell>
          <cell r="E229" t="str">
            <v>TE</v>
          </cell>
          <cell r="F229" t="str">
            <v>CE Autres mats TELDATAS</v>
          </cell>
          <cell r="G229" t="str">
            <v>N</v>
          </cell>
          <cell r="H229" t="str">
            <v>SOL</v>
          </cell>
          <cell r="I229" t="str">
            <v>5 - Télécom</v>
          </cell>
          <cell r="J229" t="str">
            <v>TD 6 Contrats d'entretien tél.</v>
          </cell>
          <cell r="K229" t="str">
            <v>Réseau</v>
          </cell>
          <cell r="L229" t="str">
            <v>TE</v>
          </cell>
          <cell r="M229" t="str">
            <v>TD - MO Formation</v>
          </cell>
          <cell r="N229">
            <v>3</v>
          </cell>
          <cell r="O229" t="str">
            <v>Services</v>
          </cell>
        </row>
        <row r="230">
          <cell r="A230" t="str">
            <v>TDCH00</v>
          </cell>
          <cell r="B230" t="str">
            <v>TD</v>
          </cell>
          <cell r="C230" t="str">
            <v>CH</v>
          </cell>
          <cell r="D230" t="str">
            <v>00</v>
          </cell>
          <cell r="E230" t="str">
            <v>99</v>
          </cell>
          <cell r="F230" t="str">
            <v>Affaires Télécoms</v>
          </cell>
          <cell r="G230" t="str">
            <v>N</v>
          </cell>
          <cell r="H230" t="str">
            <v>SOL</v>
          </cell>
          <cell r="I230" t="str">
            <v>5 - Télécom</v>
          </cell>
          <cell r="J230" t="str">
            <v>TD 8 Chantiers</v>
          </cell>
          <cell r="K230" t="str">
            <v>Radio</v>
          </cell>
          <cell r="L230" t="str">
            <v>99</v>
          </cell>
          <cell r="M230" t="str">
            <v>TD - MO Formation</v>
          </cell>
          <cell r="N230">
            <v>3</v>
          </cell>
          <cell r="O230" t="str">
            <v>Services</v>
          </cell>
        </row>
        <row r="231">
          <cell r="A231" t="str">
            <v>TDFM00</v>
          </cell>
          <cell r="B231" t="str">
            <v>TD</v>
          </cell>
          <cell r="C231" t="str">
            <v>FM</v>
          </cell>
          <cell r="D231" t="str">
            <v>00</v>
          </cell>
          <cell r="E231" t="str">
            <v>TF</v>
          </cell>
          <cell r="F231" t="str">
            <v>TEL PABX MO Form</v>
          </cell>
          <cell r="G231" t="str">
            <v>N</v>
          </cell>
          <cell r="H231" t="str">
            <v>SOL</v>
          </cell>
          <cell r="I231" t="str">
            <v>5 - Télécom</v>
          </cell>
          <cell r="J231" t="str">
            <v>TD 7 Autres services tél.</v>
          </cell>
          <cell r="K231" t="str">
            <v>Radio</v>
          </cell>
          <cell r="L231" t="str">
            <v>TF</v>
          </cell>
          <cell r="M231" t="str">
            <v>TD - MO Formation</v>
          </cell>
          <cell r="N231">
            <v>3</v>
          </cell>
          <cell r="O231" t="str">
            <v>Services</v>
          </cell>
        </row>
        <row r="232">
          <cell r="A232" t="str">
            <v>TDFM09</v>
          </cell>
          <cell r="B232" t="str">
            <v>TD</v>
          </cell>
          <cell r="C232" t="str">
            <v>FM</v>
          </cell>
          <cell r="D232" t="str">
            <v>09</v>
          </cell>
          <cell r="E232" t="str">
            <v>TF</v>
          </cell>
          <cell r="F232" t="str">
            <v>TEL PABX MO Form TST</v>
          </cell>
          <cell r="G232" t="str">
            <v>N</v>
          </cell>
          <cell r="H232" t="str">
            <v>SOL</v>
          </cell>
          <cell r="I232" t="str">
            <v>5 - Télécom</v>
          </cell>
          <cell r="J232" t="str">
            <v>TD 7 Autres services tél.</v>
          </cell>
          <cell r="K232" t="str">
            <v>Télécom</v>
          </cell>
          <cell r="L232" t="str">
            <v>TF</v>
          </cell>
          <cell r="M232" t="str">
            <v>TD - MO Formation</v>
          </cell>
          <cell r="N232">
            <v>3</v>
          </cell>
          <cell r="O232" t="str">
            <v>Services</v>
          </cell>
        </row>
        <row r="233">
          <cell r="A233" t="str">
            <v>TDFM10</v>
          </cell>
          <cell r="B233" t="str">
            <v>TD</v>
          </cell>
          <cell r="C233" t="str">
            <v>FM</v>
          </cell>
          <cell r="D233" t="str">
            <v>10</v>
          </cell>
          <cell r="E233" t="str">
            <v>TF</v>
          </cell>
          <cell r="F233" t="str">
            <v>DAT MO Form</v>
          </cell>
          <cell r="G233" t="str">
            <v>N</v>
          </cell>
          <cell r="H233" t="str">
            <v>SOL</v>
          </cell>
          <cell r="I233" t="str">
            <v>5 - Télécom</v>
          </cell>
          <cell r="J233" t="str">
            <v>TD 7 Autres services tél.</v>
          </cell>
          <cell r="K233" t="str">
            <v>Télécom</v>
          </cell>
          <cell r="L233" t="str">
            <v>TF</v>
          </cell>
          <cell r="M233" t="str">
            <v>TD - MO Formation</v>
          </cell>
          <cell r="N233">
            <v>3</v>
          </cell>
          <cell r="O233" t="str">
            <v>Services</v>
          </cell>
        </row>
        <row r="234">
          <cell r="A234" t="str">
            <v>TDFM19</v>
          </cell>
          <cell r="B234" t="str">
            <v>TD</v>
          </cell>
          <cell r="C234" t="str">
            <v>FM</v>
          </cell>
          <cell r="D234" t="str">
            <v>19</v>
          </cell>
          <cell r="E234" t="str">
            <v>TF</v>
          </cell>
          <cell r="F234" t="str">
            <v>DAT MO Form TST</v>
          </cell>
          <cell r="G234" t="str">
            <v>N</v>
          </cell>
          <cell r="H234" t="str">
            <v>SOL</v>
          </cell>
          <cell r="I234" t="str">
            <v>5 - Télécom</v>
          </cell>
          <cell r="J234" t="str">
            <v>TD 7 Autres services tél.</v>
          </cell>
          <cell r="K234" t="str">
            <v>Réseau</v>
          </cell>
          <cell r="L234" t="str">
            <v>TF</v>
          </cell>
          <cell r="M234" t="str">
            <v>TD - MO Formation</v>
          </cell>
          <cell r="N234">
            <v>3</v>
          </cell>
          <cell r="O234" t="str">
            <v>Services</v>
          </cell>
        </row>
        <row r="235">
          <cell r="A235" t="str">
            <v>TDFM20</v>
          </cell>
          <cell r="B235" t="str">
            <v>TD</v>
          </cell>
          <cell r="C235" t="str">
            <v>FM</v>
          </cell>
          <cell r="D235" t="str">
            <v>20</v>
          </cell>
          <cell r="E235" t="str">
            <v>TF</v>
          </cell>
          <cell r="F235" t="str">
            <v>RAD MO Form</v>
          </cell>
          <cell r="G235" t="str">
            <v>N</v>
          </cell>
          <cell r="H235" t="str">
            <v>SOL</v>
          </cell>
          <cell r="I235" t="str">
            <v>5 - Télécom</v>
          </cell>
          <cell r="J235" t="str">
            <v>TD 7 Autres services tél.</v>
          </cell>
          <cell r="K235" t="str">
            <v>Réseau</v>
          </cell>
          <cell r="L235" t="str">
            <v>TF</v>
          </cell>
          <cell r="M235" t="str">
            <v>TD - MO Formation</v>
          </cell>
          <cell r="N235">
            <v>3</v>
          </cell>
          <cell r="O235" t="str">
            <v>Services</v>
          </cell>
        </row>
        <row r="236">
          <cell r="A236" t="str">
            <v>TDFM29</v>
          </cell>
          <cell r="B236" t="str">
            <v>TD</v>
          </cell>
          <cell r="C236" t="str">
            <v>FM</v>
          </cell>
          <cell r="D236" t="str">
            <v>29</v>
          </cell>
          <cell r="E236" t="str">
            <v>TF</v>
          </cell>
          <cell r="F236" t="str">
            <v>RAD MO Form TST</v>
          </cell>
          <cell r="G236" t="str">
            <v>N</v>
          </cell>
          <cell r="H236" t="str">
            <v>SOL</v>
          </cell>
          <cell r="I236" t="str">
            <v>5 - Télécom</v>
          </cell>
          <cell r="J236" t="str">
            <v>TD 7 Autres services tél.</v>
          </cell>
          <cell r="K236" t="str">
            <v>Télécom</v>
          </cell>
          <cell r="L236" t="str">
            <v>TF</v>
          </cell>
          <cell r="M236" t="str">
            <v>TD - MO Formation</v>
          </cell>
          <cell r="N236">
            <v>3</v>
          </cell>
          <cell r="O236" t="str">
            <v>Services</v>
          </cell>
        </row>
        <row r="237">
          <cell r="A237" t="str">
            <v>TDFM30</v>
          </cell>
          <cell r="B237" t="str">
            <v>TD</v>
          </cell>
          <cell r="C237" t="str">
            <v>FM</v>
          </cell>
          <cell r="D237" t="str">
            <v>30</v>
          </cell>
          <cell r="E237" t="str">
            <v>TF</v>
          </cell>
          <cell r="F237" t="str">
            <v>INS MO Form</v>
          </cell>
          <cell r="G237" t="str">
            <v>N</v>
          </cell>
          <cell r="H237" t="str">
            <v>SOL</v>
          </cell>
          <cell r="I237" t="str">
            <v>5 - Télécom</v>
          </cell>
          <cell r="J237" t="str">
            <v>TD 7 Autres services tél.</v>
          </cell>
          <cell r="K237" t="str">
            <v>Télécom</v>
          </cell>
          <cell r="L237" t="str">
            <v>TF</v>
          </cell>
          <cell r="M237" t="str">
            <v>TD - MO Formation</v>
          </cell>
          <cell r="N237">
            <v>3</v>
          </cell>
          <cell r="O237" t="str">
            <v>Services</v>
          </cell>
        </row>
        <row r="238">
          <cell r="A238" t="str">
            <v>TDFM39</v>
          </cell>
          <cell r="B238" t="str">
            <v>TD</v>
          </cell>
          <cell r="C238" t="str">
            <v>FM</v>
          </cell>
          <cell r="D238" t="str">
            <v>39</v>
          </cell>
          <cell r="E238" t="str">
            <v>TF</v>
          </cell>
          <cell r="F238" t="str">
            <v>INS MO Form TST</v>
          </cell>
          <cell r="G238" t="str">
            <v>N</v>
          </cell>
          <cell r="H238" t="str">
            <v>SOL</v>
          </cell>
          <cell r="I238" t="str">
            <v>5 - Télécom</v>
          </cell>
          <cell r="J238" t="str">
            <v>TD 7 Autres services tél.</v>
          </cell>
          <cell r="K238" t="str">
            <v>Télécom</v>
          </cell>
          <cell r="L238" t="str">
            <v>TF</v>
          </cell>
          <cell r="M238" t="str">
            <v>TD - MO Formation</v>
          </cell>
          <cell r="N238">
            <v>3</v>
          </cell>
          <cell r="O238" t="str">
            <v>Services</v>
          </cell>
        </row>
        <row r="239">
          <cell r="A239" t="str">
            <v>TDFM40</v>
          </cell>
          <cell r="B239" t="str">
            <v>TD</v>
          </cell>
          <cell r="C239" t="str">
            <v>FM</v>
          </cell>
          <cell r="D239" t="str">
            <v>40</v>
          </cell>
          <cell r="E239" t="str">
            <v>TF</v>
          </cell>
          <cell r="F239" t="str">
            <v>DI/CA MO Form</v>
          </cell>
          <cell r="G239" t="str">
            <v>N</v>
          </cell>
          <cell r="H239" t="str">
            <v>SOL</v>
          </cell>
          <cell r="I239" t="str">
            <v>5 - Télécom</v>
          </cell>
          <cell r="J239" t="str">
            <v>TD 7 Autres services tél.</v>
          </cell>
          <cell r="K239" t="str">
            <v>Télécom</v>
          </cell>
          <cell r="L239" t="str">
            <v>TF</v>
          </cell>
          <cell r="M239" t="str">
            <v>TD - MO Formation</v>
          </cell>
          <cell r="N239">
            <v>3</v>
          </cell>
          <cell r="O239" t="str">
            <v>Services</v>
          </cell>
        </row>
        <row r="240">
          <cell r="A240" t="str">
            <v>TDFM49</v>
          </cell>
          <cell r="B240" t="str">
            <v>TD</v>
          </cell>
          <cell r="C240" t="str">
            <v>FM</v>
          </cell>
          <cell r="D240" t="str">
            <v>49</v>
          </cell>
          <cell r="E240" t="str">
            <v>TF</v>
          </cell>
          <cell r="F240" t="str">
            <v>DI/CA MO Form TST</v>
          </cell>
          <cell r="G240" t="str">
            <v>N</v>
          </cell>
          <cell r="H240" t="str">
            <v>SOL</v>
          </cell>
          <cell r="I240" t="str">
            <v>5 - Télécom</v>
          </cell>
          <cell r="J240" t="str">
            <v>TD 7 Autres services tél.</v>
          </cell>
          <cell r="K240" t="str">
            <v>Télécom</v>
          </cell>
          <cell r="L240" t="str">
            <v>TF</v>
          </cell>
          <cell r="M240" t="str">
            <v>TD - MO Formation</v>
          </cell>
          <cell r="N240">
            <v>3</v>
          </cell>
          <cell r="O240" t="str">
            <v>Services</v>
          </cell>
        </row>
        <row r="241">
          <cell r="A241" t="str">
            <v>TDFM50</v>
          </cell>
          <cell r="B241" t="str">
            <v>TD</v>
          </cell>
          <cell r="C241" t="str">
            <v>FM</v>
          </cell>
          <cell r="D241" t="str">
            <v>50</v>
          </cell>
          <cell r="E241" t="str">
            <v>TF</v>
          </cell>
          <cell r="F241" t="str">
            <v>INC MO Form</v>
          </cell>
          <cell r="G241" t="str">
            <v>N</v>
          </cell>
          <cell r="H241" t="str">
            <v>SOL</v>
          </cell>
          <cell r="I241" t="str">
            <v>5 - Télécom</v>
          </cell>
          <cell r="J241" t="str">
            <v>TD 7 Autres services tél.</v>
          </cell>
          <cell r="K241" t="str">
            <v>Télécom</v>
          </cell>
          <cell r="L241" t="str">
            <v>TF</v>
          </cell>
          <cell r="M241" t="str">
            <v>TD - MO Formation</v>
          </cell>
          <cell r="N241">
            <v>3</v>
          </cell>
          <cell r="O241" t="str">
            <v>Services</v>
          </cell>
        </row>
        <row r="242">
          <cell r="A242" t="str">
            <v>TDFM59</v>
          </cell>
          <cell r="B242" t="str">
            <v>TD</v>
          </cell>
          <cell r="C242" t="str">
            <v>FM</v>
          </cell>
          <cell r="D242" t="str">
            <v>59</v>
          </cell>
          <cell r="E242" t="str">
            <v>TF</v>
          </cell>
          <cell r="F242" t="str">
            <v>INC MO Form TST</v>
          </cell>
          <cell r="G242" t="str">
            <v>N</v>
          </cell>
          <cell r="H242" t="str">
            <v>SOL</v>
          </cell>
          <cell r="I242" t="str">
            <v>5 - Télécom</v>
          </cell>
          <cell r="J242" t="str">
            <v>TD 7 Autres services tél.</v>
          </cell>
          <cell r="K242" t="str">
            <v>Télécom</v>
          </cell>
          <cell r="L242" t="str">
            <v>TF</v>
          </cell>
          <cell r="M242" t="str">
            <v>Autocoms</v>
          </cell>
          <cell r="N242">
            <v>3</v>
          </cell>
          <cell r="O242" t="str">
            <v>Services</v>
          </cell>
        </row>
        <row r="243">
          <cell r="A243" t="str">
            <v>TDFM60</v>
          </cell>
          <cell r="B243" t="str">
            <v>TD</v>
          </cell>
          <cell r="C243" t="str">
            <v>FM</v>
          </cell>
          <cell r="D243" t="str">
            <v>60</v>
          </cell>
          <cell r="E243" t="str">
            <v>TF</v>
          </cell>
          <cell r="F243" t="str">
            <v>SON MO Form</v>
          </cell>
          <cell r="G243" t="str">
            <v>N</v>
          </cell>
          <cell r="H243" t="str">
            <v>SOL</v>
          </cell>
          <cell r="I243" t="str">
            <v>5 - Télécom</v>
          </cell>
          <cell r="J243" t="str">
            <v>TD 7 Autres services tél.</v>
          </cell>
          <cell r="K243" t="str">
            <v>Télécom</v>
          </cell>
          <cell r="L243" t="str">
            <v>TF</v>
          </cell>
          <cell r="M243" t="str">
            <v>Autocoms</v>
          </cell>
          <cell r="N243">
            <v>3</v>
          </cell>
          <cell r="O243" t="str">
            <v>Services</v>
          </cell>
        </row>
        <row r="244">
          <cell r="A244" t="str">
            <v>TDFM69</v>
          </cell>
          <cell r="B244" t="str">
            <v>TD</v>
          </cell>
          <cell r="C244" t="str">
            <v>FM</v>
          </cell>
          <cell r="D244" t="str">
            <v>69</v>
          </cell>
          <cell r="E244" t="str">
            <v>TF</v>
          </cell>
          <cell r="F244" t="str">
            <v>SON MO Form TST</v>
          </cell>
          <cell r="G244" t="str">
            <v>N</v>
          </cell>
          <cell r="H244" t="str">
            <v>SOL</v>
          </cell>
          <cell r="I244" t="str">
            <v>5 - Télécom</v>
          </cell>
          <cell r="J244" t="str">
            <v>TD 7 Autres services tél.</v>
          </cell>
          <cell r="K244" t="str">
            <v>Télécom</v>
          </cell>
          <cell r="L244" t="str">
            <v>TF</v>
          </cell>
          <cell r="M244" t="str">
            <v>TD - divers matériels</v>
          </cell>
          <cell r="N244">
            <v>3</v>
          </cell>
          <cell r="O244" t="str">
            <v>Services</v>
          </cell>
        </row>
        <row r="245">
          <cell r="A245" t="str">
            <v>TDFM90</v>
          </cell>
          <cell r="B245" t="str">
            <v>TD</v>
          </cell>
          <cell r="C245" t="str">
            <v>FM</v>
          </cell>
          <cell r="D245" t="str">
            <v>90</v>
          </cell>
          <cell r="E245" t="str">
            <v>TF</v>
          </cell>
          <cell r="F245" t="str">
            <v>Autre TELDATA MO Form</v>
          </cell>
          <cell r="G245" t="str">
            <v>N</v>
          </cell>
          <cell r="H245" t="str">
            <v>SOL</v>
          </cell>
          <cell r="I245" t="str">
            <v>5 - Télécom</v>
          </cell>
          <cell r="J245" t="str">
            <v>TD 7 Autres services tél.</v>
          </cell>
          <cell r="K245" t="str">
            <v>Télécom</v>
          </cell>
          <cell r="L245" t="str">
            <v>TF</v>
          </cell>
          <cell r="M245" t="str">
            <v>TD - divers matériels</v>
          </cell>
          <cell r="N245">
            <v>3</v>
          </cell>
          <cell r="O245" t="str">
            <v>Services</v>
          </cell>
        </row>
        <row r="246">
          <cell r="A246" t="str">
            <v>TDFM99</v>
          </cell>
          <cell r="B246" t="str">
            <v>TD</v>
          </cell>
          <cell r="C246" t="str">
            <v>FM</v>
          </cell>
          <cell r="D246" t="str">
            <v>99</v>
          </cell>
          <cell r="E246" t="str">
            <v>TF</v>
          </cell>
          <cell r="F246" t="str">
            <v>Autre TELDATA MO Form TST</v>
          </cell>
          <cell r="G246" t="str">
            <v>N</v>
          </cell>
          <cell r="H246" t="str">
            <v>SOL</v>
          </cell>
          <cell r="I246" t="str">
            <v>5 - Télécom</v>
          </cell>
          <cell r="J246" t="str">
            <v>TD 7 Autres services tél.</v>
          </cell>
          <cell r="K246" t="str">
            <v>Télécom</v>
          </cell>
          <cell r="L246" t="str">
            <v>TF</v>
          </cell>
          <cell r="M246" t="str">
            <v>TD - divers matériels</v>
          </cell>
          <cell r="N246">
            <v>3</v>
          </cell>
          <cell r="O246" t="str">
            <v>Services</v>
          </cell>
        </row>
        <row r="247">
          <cell r="A247" t="str">
            <v>TDMA00</v>
          </cell>
          <cell r="B247" t="str">
            <v>TD</v>
          </cell>
          <cell r="C247" t="str">
            <v>MA</v>
          </cell>
          <cell r="D247" t="str">
            <v>00</v>
          </cell>
          <cell r="E247" t="str">
            <v>AU</v>
          </cell>
          <cell r="F247" t="str">
            <v>TEL PABX traditionnel</v>
          </cell>
          <cell r="G247" t="str">
            <v>F</v>
          </cell>
          <cell r="H247" t="str">
            <v>SOL</v>
          </cell>
          <cell r="I247" t="str">
            <v>5 - Télécom</v>
          </cell>
          <cell r="J247" t="str">
            <v>TD 3 Autocoms</v>
          </cell>
          <cell r="K247" t="str">
            <v>Télécom</v>
          </cell>
          <cell r="L247" t="str">
            <v>AU</v>
          </cell>
          <cell r="M247" t="str">
            <v>TD - divers matériels</v>
          </cell>
          <cell r="N247">
            <v>1</v>
          </cell>
          <cell r="O247" t="str">
            <v>Matériel</v>
          </cell>
        </row>
        <row r="248">
          <cell r="A248" t="str">
            <v>TDMA01</v>
          </cell>
          <cell r="B248" t="str">
            <v>TD</v>
          </cell>
          <cell r="C248" t="str">
            <v>MA</v>
          </cell>
          <cell r="D248" t="str">
            <v>01</v>
          </cell>
          <cell r="E248" t="str">
            <v>AU</v>
          </cell>
          <cell r="F248" t="str">
            <v>TEL PABX IP</v>
          </cell>
          <cell r="G248" t="str">
            <v>F</v>
          </cell>
          <cell r="H248" t="str">
            <v>SOL</v>
          </cell>
          <cell r="I248" t="str">
            <v>5 - Télécom</v>
          </cell>
          <cell r="J248" t="str">
            <v>TD 3 Autocoms</v>
          </cell>
          <cell r="K248" t="str">
            <v>Réseau</v>
          </cell>
          <cell r="L248" t="str">
            <v>AU</v>
          </cell>
          <cell r="M248" t="str">
            <v>Télécoms / divers matériels réseau</v>
          </cell>
          <cell r="N248">
            <v>1</v>
          </cell>
          <cell r="O248" t="str">
            <v>Matériel</v>
          </cell>
        </row>
        <row r="249">
          <cell r="A249" t="str">
            <v>TDMA02</v>
          </cell>
          <cell r="B249" t="str">
            <v>TD</v>
          </cell>
          <cell r="C249" t="str">
            <v>MA</v>
          </cell>
          <cell r="D249" t="str">
            <v>02</v>
          </cell>
          <cell r="E249" t="str">
            <v>TD</v>
          </cell>
          <cell r="F249" t="str">
            <v>TEL Postes IP</v>
          </cell>
          <cell r="G249" t="str">
            <v>F</v>
          </cell>
          <cell r="H249" t="str">
            <v>SOL</v>
          </cell>
          <cell r="I249" t="str">
            <v>5 - Télécom</v>
          </cell>
          <cell r="J249" t="str">
            <v>TD 3 Autocoms</v>
          </cell>
          <cell r="K249" t="str">
            <v>Réseau</v>
          </cell>
          <cell r="L249" t="str">
            <v>TD</v>
          </cell>
          <cell r="M249" t="str">
            <v>Télécoms / divers matériels réseau</v>
          </cell>
          <cell r="N249">
            <v>1</v>
          </cell>
          <cell r="O249" t="str">
            <v>Matériel</v>
          </cell>
        </row>
        <row r="250">
          <cell r="A250" t="str">
            <v>TDMA03</v>
          </cell>
          <cell r="B250" t="str">
            <v>TD</v>
          </cell>
          <cell r="C250" t="str">
            <v>MA</v>
          </cell>
          <cell r="D250" t="str">
            <v>03</v>
          </cell>
          <cell r="E250" t="str">
            <v>TD</v>
          </cell>
          <cell r="F250" t="str">
            <v>TEL Postes cellulaires</v>
          </cell>
          <cell r="G250" t="str">
            <v>F</v>
          </cell>
          <cell r="H250" t="str">
            <v>SOL</v>
          </cell>
          <cell r="I250" t="str">
            <v>5 - Télécom</v>
          </cell>
          <cell r="J250" t="str">
            <v>TD 3 Autocoms</v>
          </cell>
          <cell r="K250" t="str">
            <v>Réseau</v>
          </cell>
          <cell r="L250" t="str">
            <v>TD</v>
          </cell>
          <cell r="M250" t="str">
            <v>Télécoms / divers matériels réseau</v>
          </cell>
          <cell r="N250">
            <v>1</v>
          </cell>
          <cell r="O250" t="str">
            <v>Matériel</v>
          </cell>
        </row>
        <row r="251">
          <cell r="A251" t="str">
            <v>TDMA09</v>
          </cell>
          <cell r="B251" t="str">
            <v>TD</v>
          </cell>
          <cell r="C251" t="str">
            <v>MA</v>
          </cell>
          <cell r="D251" t="str">
            <v>09</v>
          </cell>
          <cell r="E251" t="str">
            <v>TD</v>
          </cell>
          <cell r="F251" t="str">
            <v>TEL Autres mats</v>
          </cell>
          <cell r="G251" t="str">
            <v>F</v>
          </cell>
          <cell r="H251" t="str">
            <v>SOL</v>
          </cell>
          <cell r="I251" t="str">
            <v>5 - Télécom</v>
          </cell>
          <cell r="J251" t="str">
            <v>TD 3 Autocoms</v>
          </cell>
          <cell r="K251" t="str">
            <v>Réseau</v>
          </cell>
          <cell r="L251" t="str">
            <v>TD</v>
          </cell>
          <cell r="M251" t="str">
            <v>TD - divers matériels</v>
          </cell>
          <cell r="N251">
            <v>1</v>
          </cell>
          <cell r="O251" t="str">
            <v>Matériel</v>
          </cell>
        </row>
        <row r="252">
          <cell r="A252" t="str">
            <v>TDMA10</v>
          </cell>
          <cell r="B252" t="str">
            <v>TD</v>
          </cell>
          <cell r="C252" t="str">
            <v>MA</v>
          </cell>
          <cell r="D252" t="str">
            <v>10</v>
          </cell>
          <cell r="E252" t="str">
            <v>RZ</v>
          </cell>
          <cell r="F252" t="str">
            <v>DAT Equipements LAN</v>
          </cell>
          <cell r="G252" t="str">
            <v>F</v>
          </cell>
          <cell r="H252" t="str">
            <v>SOL</v>
          </cell>
          <cell r="I252" t="str">
            <v>5 - Télécom</v>
          </cell>
          <cell r="J252" t="str">
            <v>TD 4 Data &amp; Cabling</v>
          </cell>
          <cell r="K252" t="str">
            <v>Réseau</v>
          </cell>
          <cell r="L252" t="str">
            <v>RZ</v>
          </cell>
          <cell r="M252" t="str">
            <v>TD - divers matériels</v>
          </cell>
          <cell r="N252">
            <v>1</v>
          </cell>
          <cell r="O252" t="str">
            <v>Matériel</v>
          </cell>
        </row>
        <row r="253">
          <cell r="A253" t="str">
            <v>TDMA11</v>
          </cell>
          <cell r="B253" t="str">
            <v>TD</v>
          </cell>
          <cell r="C253" t="str">
            <v>MA</v>
          </cell>
          <cell r="D253" t="str">
            <v>11</v>
          </cell>
          <cell r="E253" t="str">
            <v>RZ</v>
          </cell>
          <cell r="F253" t="str">
            <v>DAT Equipements WAN</v>
          </cell>
          <cell r="G253" t="str">
            <v>F</v>
          </cell>
          <cell r="H253" t="str">
            <v>SOL</v>
          </cell>
          <cell r="I253" t="str">
            <v>5 - Télécom</v>
          </cell>
          <cell r="J253" t="str">
            <v>TD 4 Data &amp; Cabling</v>
          </cell>
          <cell r="K253" t="str">
            <v>Radio</v>
          </cell>
          <cell r="L253" t="str">
            <v>RZ</v>
          </cell>
          <cell r="M253" t="str">
            <v>TD - divers matériels</v>
          </cell>
          <cell r="N253">
            <v>1</v>
          </cell>
          <cell r="O253" t="str">
            <v>Matériel</v>
          </cell>
        </row>
        <row r="254">
          <cell r="A254" t="str">
            <v>TDMA12</v>
          </cell>
          <cell r="B254" t="str">
            <v>TD</v>
          </cell>
          <cell r="C254" t="str">
            <v>MA</v>
          </cell>
          <cell r="D254" t="str">
            <v>12</v>
          </cell>
          <cell r="E254" t="str">
            <v>RZ</v>
          </cell>
          <cell r="F254" t="str">
            <v>DAT Equipements Securite</v>
          </cell>
          <cell r="G254" t="str">
            <v>F</v>
          </cell>
          <cell r="H254" t="str">
            <v>SOL</v>
          </cell>
          <cell r="I254" t="str">
            <v>5 - Télécom</v>
          </cell>
          <cell r="J254" t="str">
            <v>TD 4 Data &amp; Cabling</v>
          </cell>
          <cell r="K254" t="str">
            <v>Télécom</v>
          </cell>
          <cell r="L254" t="str">
            <v>RZ</v>
          </cell>
          <cell r="M254" t="str">
            <v>TD - divers matériels</v>
          </cell>
          <cell r="N254">
            <v>1</v>
          </cell>
          <cell r="O254" t="str">
            <v>Matériel</v>
          </cell>
        </row>
        <row r="255">
          <cell r="A255" t="str">
            <v>TDMA13</v>
          </cell>
          <cell r="B255" t="str">
            <v>TD</v>
          </cell>
          <cell r="C255" t="str">
            <v>MA</v>
          </cell>
          <cell r="D255" t="str">
            <v>13</v>
          </cell>
          <cell r="E255" t="str">
            <v>TD</v>
          </cell>
          <cell r="F255" t="str">
            <v>DAT Cable radio &amp; raccord</v>
          </cell>
          <cell r="G255" t="str">
            <v>F</v>
          </cell>
          <cell r="H255" t="str">
            <v>SOL</v>
          </cell>
          <cell r="I255" t="str">
            <v>5 - Télécom</v>
          </cell>
          <cell r="J255" t="str">
            <v>TD 4 Data &amp; Cabling</v>
          </cell>
          <cell r="K255" t="str">
            <v>Réseau</v>
          </cell>
          <cell r="L255" t="str">
            <v>TD</v>
          </cell>
          <cell r="M255" t="str">
            <v>TD - divers matériels</v>
          </cell>
          <cell r="N255">
            <v>1</v>
          </cell>
          <cell r="O255" t="str">
            <v>Matériel</v>
          </cell>
        </row>
        <row r="256">
          <cell r="A256" t="str">
            <v>TDMA19</v>
          </cell>
          <cell r="B256" t="str">
            <v>TD</v>
          </cell>
          <cell r="C256" t="str">
            <v>MA</v>
          </cell>
          <cell r="D256" t="str">
            <v>19</v>
          </cell>
          <cell r="E256" t="str">
            <v>TD</v>
          </cell>
          <cell r="F256" t="str">
            <v>DAT Autres mats</v>
          </cell>
          <cell r="G256" t="str">
            <v>F</v>
          </cell>
          <cell r="H256" t="str">
            <v>SOL</v>
          </cell>
          <cell r="I256" t="str">
            <v>5 - Télécom</v>
          </cell>
          <cell r="J256" t="str">
            <v>TD 4 Data &amp; Cabling</v>
          </cell>
          <cell r="K256" t="str">
            <v>Réseau</v>
          </cell>
          <cell r="L256" t="str">
            <v>TD</v>
          </cell>
          <cell r="M256" t="str">
            <v>TD - divers matériels</v>
          </cell>
          <cell r="N256">
            <v>1</v>
          </cell>
          <cell r="O256" t="str">
            <v>Matériel</v>
          </cell>
        </row>
        <row r="257">
          <cell r="A257" t="str">
            <v>TDMA20</v>
          </cell>
          <cell r="B257" t="str">
            <v>TD</v>
          </cell>
          <cell r="C257" t="str">
            <v>MA</v>
          </cell>
          <cell r="D257" t="str">
            <v>20</v>
          </cell>
          <cell r="E257" t="str">
            <v>TD</v>
          </cell>
          <cell r="F257" t="str">
            <v>RAD mats</v>
          </cell>
          <cell r="G257" t="str">
            <v>F</v>
          </cell>
          <cell r="H257" t="str">
            <v>SOL</v>
          </cell>
          <cell r="I257" t="str">
            <v>5 - Télécom</v>
          </cell>
          <cell r="J257" t="str">
            <v>TD 2 Radiocommunications</v>
          </cell>
          <cell r="K257" t="str">
            <v>Réseau</v>
          </cell>
          <cell r="L257" t="str">
            <v>TD</v>
          </cell>
          <cell r="M257" t="str">
            <v>TD - divers matériels</v>
          </cell>
          <cell r="N257">
            <v>1</v>
          </cell>
          <cell r="O257" t="str">
            <v>Matériel</v>
          </cell>
        </row>
        <row r="258">
          <cell r="A258" t="str">
            <v>TDMA30</v>
          </cell>
          <cell r="B258" t="str">
            <v>TD</v>
          </cell>
          <cell r="C258" t="str">
            <v>MA</v>
          </cell>
          <cell r="D258" t="str">
            <v>30</v>
          </cell>
          <cell r="E258" t="str">
            <v>TD</v>
          </cell>
          <cell r="F258" t="str">
            <v>INS mats</v>
          </cell>
          <cell r="G258" t="str">
            <v>F</v>
          </cell>
          <cell r="H258" t="str">
            <v>SOL</v>
          </cell>
          <cell r="I258" t="str">
            <v>5 - Télécom</v>
          </cell>
          <cell r="J258" t="str">
            <v>TD 1 Projets d'infrastructure</v>
          </cell>
          <cell r="K258" t="str">
            <v>Réseau</v>
          </cell>
          <cell r="L258" t="str">
            <v>TD</v>
          </cell>
          <cell r="M258" t="str">
            <v>TD - divers matériels</v>
          </cell>
          <cell r="N258">
            <v>1</v>
          </cell>
          <cell r="O258" t="str">
            <v>Matériel</v>
          </cell>
        </row>
        <row r="259">
          <cell r="A259" t="str">
            <v>TDMA40</v>
          </cell>
          <cell r="B259" t="str">
            <v>TD</v>
          </cell>
          <cell r="C259" t="str">
            <v>MA</v>
          </cell>
          <cell r="D259" t="str">
            <v>40</v>
          </cell>
          <cell r="E259" t="str">
            <v>TD</v>
          </cell>
          <cell r="F259" t="str">
            <v>DI/CA CÔble telephonie</v>
          </cell>
          <cell r="G259" t="str">
            <v>F</v>
          </cell>
          <cell r="H259" t="str">
            <v>SOL</v>
          </cell>
          <cell r="I259" t="str">
            <v>5 - Télécom</v>
          </cell>
          <cell r="J259" t="str">
            <v>TD 4 Data &amp; Cabling</v>
          </cell>
          <cell r="K259" t="str">
            <v>Télécom</v>
          </cell>
          <cell r="L259" t="str">
            <v>TD</v>
          </cell>
          <cell r="M259" t="str">
            <v>TD - divers matériels</v>
          </cell>
          <cell r="N259">
            <v>1</v>
          </cell>
          <cell r="O259" t="str">
            <v>Matériel</v>
          </cell>
        </row>
        <row r="260">
          <cell r="A260" t="str">
            <v>TDMA41</v>
          </cell>
          <cell r="B260" t="str">
            <v>TD</v>
          </cell>
          <cell r="C260" t="str">
            <v>MA</v>
          </cell>
          <cell r="D260" t="str">
            <v>41</v>
          </cell>
          <cell r="E260" t="str">
            <v>TD</v>
          </cell>
          <cell r="F260" t="str">
            <v>DI/CA CÔble informatique</v>
          </cell>
          <cell r="G260" t="str">
            <v>F</v>
          </cell>
          <cell r="H260" t="str">
            <v>SOL</v>
          </cell>
          <cell r="I260" t="str">
            <v>5 - Télécom</v>
          </cell>
          <cell r="J260" t="str">
            <v>TD 4 Data &amp; Cabling</v>
          </cell>
          <cell r="K260" t="str">
            <v>Télécom</v>
          </cell>
          <cell r="L260" t="str">
            <v>TD</v>
          </cell>
          <cell r="M260" t="str">
            <v>TD - divers matériels</v>
          </cell>
          <cell r="N260">
            <v>1</v>
          </cell>
          <cell r="O260" t="str">
            <v>Matériel</v>
          </cell>
        </row>
        <row r="261">
          <cell r="A261" t="str">
            <v>TDMA42</v>
          </cell>
          <cell r="B261" t="str">
            <v>TD</v>
          </cell>
          <cell r="C261" t="str">
            <v>MA</v>
          </cell>
          <cell r="D261" t="str">
            <v>42</v>
          </cell>
          <cell r="E261" t="str">
            <v>TD</v>
          </cell>
          <cell r="F261" t="str">
            <v>DI/CA mat raccord &amp; autre</v>
          </cell>
          <cell r="G261" t="str">
            <v>F</v>
          </cell>
          <cell r="H261" t="str">
            <v>SOL</v>
          </cell>
          <cell r="I261" t="str">
            <v>5 - Télécom</v>
          </cell>
          <cell r="J261" t="str">
            <v>TD 4 Data &amp; Cabling</v>
          </cell>
          <cell r="K261" t="str">
            <v>Télécom</v>
          </cell>
          <cell r="L261" t="str">
            <v>TD</v>
          </cell>
          <cell r="M261" t="str">
            <v>TD - divers matériels</v>
          </cell>
          <cell r="N261">
            <v>1</v>
          </cell>
          <cell r="O261" t="str">
            <v>Matériel</v>
          </cell>
        </row>
        <row r="262">
          <cell r="A262" t="str">
            <v>TDMA43</v>
          </cell>
          <cell r="B262" t="str">
            <v>TD</v>
          </cell>
          <cell r="C262" t="str">
            <v>MA</v>
          </cell>
          <cell r="D262" t="str">
            <v>43</v>
          </cell>
          <cell r="E262" t="str">
            <v>TD</v>
          </cell>
          <cell r="F262" t="str">
            <v>DI/CA Parafoudre</v>
          </cell>
          <cell r="G262" t="str">
            <v>F</v>
          </cell>
          <cell r="H262" t="str">
            <v>SOL</v>
          </cell>
          <cell r="I262" t="str">
            <v>5 - Télécom</v>
          </cell>
          <cell r="J262" t="str">
            <v>TD 4 Data &amp; Cabling</v>
          </cell>
          <cell r="K262" t="str">
            <v>Télécom</v>
          </cell>
          <cell r="L262" t="str">
            <v>TD</v>
          </cell>
          <cell r="M262" t="str">
            <v>TD - MO SAV</v>
          </cell>
          <cell r="N262">
            <v>1</v>
          </cell>
          <cell r="O262" t="str">
            <v>Matériel</v>
          </cell>
        </row>
        <row r="263">
          <cell r="A263" t="str">
            <v>TDMA50</v>
          </cell>
          <cell r="B263" t="str">
            <v>TD</v>
          </cell>
          <cell r="C263" t="str">
            <v>MA</v>
          </cell>
          <cell r="D263" t="str">
            <v>50</v>
          </cell>
          <cell r="E263" t="str">
            <v>TD</v>
          </cell>
          <cell r="F263" t="str">
            <v>INC Automatismes</v>
          </cell>
          <cell r="G263" t="str">
            <v>F</v>
          </cell>
          <cell r="H263" t="str">
            <v>SOL</v>
          </cell>
          <cell r="I263" t="str">
            <v>5 - Télécom</v>
          </cell>
          <cell r="J263" t="str">
            <v>TD 5 Divers Télécoms</v>
          </cell>
          <cell r="K263" t="str">
            <v>Télécom</v>
          </cell>
          <cell r="L263" t="str">
            <v>TD</v>
          </cell>
          <cell r="M263" t="str">
            <v>TD - MO SAV</v>
          </cell>
          <cell r="N263">
            <v>1</v>
          </cell>
          <cell r="O263" t="str">
            <v>Matériel</v>
          </cell>
        </row>
        <row r="264">
          <cell r="A264" t="str">
            <v>TDMA60</v>
          </cell>
          <cell r="B264" t="str">
            <v>TD</v>
          </cell>
          <cell r="C264" t="str">
            <v>MA</v>
          </cell>
          <cell r="D264" t="str">
            <v>60</v>
          </cell>
          <cell r="E264" t="str">
            <v>TD</v>
          </cell>
          <cell r="F264" t="str">
            <v>SON Son &amp; Video+video IP</v>
          </cell>
          <cell r="G264" t="str">
            <v>F</v>
          </cell>
          <cell r="H264" t="str">
            <v>SOL</v>
          </cell>
          <cell r="I264" t="str">
            <v>5 - Télécom</v>
          </cell>
          <cell r="J264" t="str">
            <v>TD 5 Divers Télécoms</v>
          </cell>
          <cell r="K264" t="str">
            <v>Réseau</v>
          </cell>
          <cell r="L264" t="str">
            <v>TD</v>
          </cell>
          <cell r="M264" t="str">
            <v>TD - MO SAV</v>
          </cell>
          <cell r="N264">
            <v>1</v>
          </cell>
          <cell r="O264" t="str">
            <v>Matériel</v>
          </cell>
        </row>
        <row r="265">
          <cell r="A265" t="str">
            <v>TDMA90</v>
          </cell>
          <cell r="B265" t="str">
            <v>TD</v>
          </cell>
          <cell r="C265" t="str">
            <v>MA</v>
          </cell>
          <cell r="D265" t="str">
            <v>90</v>
          </cell>
          <cell r="E265" t="str">
            <v>TD</v>
          </cell>
          <cell r="F265" t="str">
            <v>Autres mats TELDATAS</v>
          </cell>
          <cell r="G265" t="str">
            <v>F</v>
          </cell>
          <cell r="H265" t="str">
            <v>SOL</v>
          </cell>
          <cell r="I265" t="str">
            <v>5 - Télécom</v>
          </cell>
          <cell r="J265" t="str">
            <v>TD 5 Divers Télécoms</v>
          </cell>
          <cell r="K265" t="str">
            <v>Réseau</v>
          </cell>
          <cell r="L265" t="str">
            <v>TD</v>
          </cell>
          <cell r="M265" t="str">
            <v>TD - MO SAV</v>
          </cell>
          <cell r="N265">
            <v>1</v>
          </cell>
          <cell r="O265" t="str">
            <v>Matériel</v>
          </cell>
        </row>
        <row r="266">
          <cell r="A266" t="str">
            <v>TDMB02</v>
          </cell>
          <cell r="B266" t="str">
            <v>TD</v>
          </cell>
          <cell r="C266" t="str">
            <v>MB</v>
          </cell>
          <cell r="D266" t="str">
            <v>02</v>
          </cell>
          <cell r="E266" t="str">
            <v>TB</v>
          </cell>
          <cell r="F266" t="str">
            <v>Revient  ASP hors-stock</v>
          </cell>
          <cell r="G266" t="str">
            <v>N</v>
          </cell>
          <cell r="H266" t="str">
            <v>SOL</v>
          </cell>
          <cell r="I266" t="str">
            <v>5 - Télécom</v>
          </cell>
          <cell r="J266" t="str">
            <v>TD 7 Autres services tél.</v>
          </cell>
          <cell r="K266" t="str">
            <v>Radio</v>
          </cell>
          <cell r="L266" t="str">
            <v>TB</v>
          </cell>
          <cell r="M266" t="str">
            <v>TD - MO SAV</v>
          </cell>
          <cell r="N266">
            <v>3</v>
          </cell>
          <cell r="O266" t="str">
            <v>Services</v>
          </cell>
        </row>
        <row r="267">
          <cell r="A267" t="str">
            <v>TDMO00</v>
          </cell>
          <cell r="B267" t="str">
            <v>TD</v>
          </cell>
          <cell r="C267" t="str">
            <v>MO</v>
          </cell>
          <cell r="D267" t="str">
            <v>00</v>
          </cell>
          <cell r="E267" t="str">
            <v>TM</v>
          </cell>
          <cell r="F267" t="str">
            <v>TEL PABX MO SAV</v>
          </cell>
          <cell r="G267" t="str">
            <v>N</v>
          </cell>
          <cell r="H267" t="str">
            <v>SOL</v>
          </cell>
          <cell r="I267" t="str">
            <v>5 - Télécom</v>
          </cell>
          <cell r="J267" t="str">
            <v>TD 7 Autres services tél.</v>
          </cell>
          <cell r="K267" t="str">
            <v>Radio</v>
          </cell>
          <cell r="L267" t="str">
            <v>TM</v>
          </cell>
          <cell r="M267" t="str">
            <v>TD - MO SAV</v>
          </cell>
          <cell r="N267">
            <v>3</v>
          </cell>
          <cell r="O267" t="str">
            <v>Services</v>
          </cell>
        </row>
        <row r="268">
          <cell r="A268" t="str">
            <v>TDMO09</v>
          </cell>
          <cell r="B268" t="str">
            <v>TD</v>
          </cell>
          <cell r="C268" t="str">
            <v>MO</v>
          </cell>
          <cell r="D268" t="str">
            <v>09</v>
          </cell>
          <cell r="E268" t="str">
            <v>TM</v>
          </cell>
          <cell r="F268" t="str">
            <v>TEL PABX MO SAV TST</v>
          </cell>
          <cell r="G268" t="str">
            <v>N</v>
          </cell>
          <cell r="H268" t="str">
            <v>SOL</v>
          </cell>
          <cell r="I268" t="str">
            <v>5 - Télécom</v>
          </cell>
          <cell r="J268" t="str">
            <v>TD 7 Autres services tél.</v>
          </cell>
          <cell r="K268" t="str">
            <v>Télécom</v>
          </cell>
          <cell r="L268" t="str">
            <v>TM</v>
          </cell>
          <cell r="M268" t="str">
            <v>TD - MO SAV</v>
          </cell>
          <cell r="N268">
            <v>3</v>
          </cell>
          <cell r="O268" t="str">
            <v>Services</v>
          </cell>
        </row>
        <row r="269">
          <cell r="A269" t="str">
            <v>TDMO10</v>
          </cell>
          <cell r="B269" t="str">
            <v>TD</v>
          </cell>
          <cell r="C269" t="str">
            <v>MO</v>
          </cell>
          <cell r="D269" t="str">
            <v>10</v>
          </cell>
          <cell r="E269" t="str">
            <v>TM</v>
          </cell>
          <cell r="F269" t="str">
            <v>DAT MO SAV</v>
          </cell>
          <cell r="G269" t="str">
            <v>N</v>
          </cell>
          <cell r="H269" t="str">
            <v>SOL</v>
          </cell>
          <cell r="I269" t="str">
            <v>5 - Télécom</v>
          </cell>
          <cell r="J269" t="str">
            <v>TD 7 Autres services tél.</v>
          </cell>
          <cell r="K269" t="str">
            <v>Télécom</v>
          </cell>
          <cell r="L269" t="str">
            <v>TM</v>
          </cell>
          <cell r="M269" t="str">
            <v>TD - MO SAV</v>
          </cell>
          <cell r="N269">
            <v>3</v>
          </cell>
          <cell r="O269" t="str">
            <v>Services</v>
          </cell>
        </row>
        <row r="270">
          <cell r="A270" t="str">
            <v>TDMO19</v>
          </cell>
          <cell r="B270" t="str">
            <v>TD</v>
          </cell>
          <cell r="C270" t="str">
            <v>MO</v>
          </cell>
          <cell r="D270" t="str">
            <v>19</v>
          </cell>
          <cell r="E270" t="str">
            <v>TM</v>
          </cell>
          <cell r="F270" t="str">
            <v>DAT MO SAV TST</v>
          </cell>
          <cell r="G270" t="str">
            <v>N</v>
          </cell>
          <cell r="H270" t="str">
            <v>SOL</v>
          </cell>
          <cell r="I270" t="str">
            <v>5 - Télécom</v>
          </cell>
          <cell r="J270" t="str">
            <v>TD 7 Autres services tél.</v>
          </cell>
          <cell r="K270" t="str">
            <v>Réseau</v>
          </cell>
          <cell r="L270" t="str">
            <v>TM</v>
          </cell>
          <cell r="M270" t="str">
            <v>TD - MO SAV</v>
          </cell>
          <cell r="N270">
            <v>3</v>
          </cell>
          <cell r="O270" t="str">
            <v>Services</v>
          </cell>
        </row>
        <row r="271">
          <cell r="A271" t="str">
            <v>TDMO20</v>
          </cell>
          <cell r="B271" t="str">
            <v>TD</v>
          </cell>
          <cell r="C271" t="str">
            <v>MO</v>
          </cell>
          <cell r="D271" t="str">
            <v>20</v>
          </cell>
          <cell r="E271" t="str">
            <v>TM</v>
          </cell>
          <cell r="F271" t="str">
            <v>RAD MO SAV</v>
          </cell>
          <cell r="G271" t="str">
            <v>N</v>
          </cell>
          <cell r="H271" t="str">
            <v>SOL</v>
          </cell>
          <cell r="I271" t="str">
            <v>5 - Télécom</v>
          </cell>
          <cell r="J271" t="str">
            <v>TD 7 Autres services tél.</v>
          </cell>
          <cell r="K271" t="str">
            <v>Réseau</v>
          </cell>
          <cell r="L271" t="str">
            <v>TM</v>
          </cell>
          <cell r="M271" t="str">
            <v>TD - MO SAV</v>
          </cell>
          <cell r="N271">
            <v>3</v>
          </cell>
          <cell r="O271" t="str">
            <v>Services</v>
          </cell>
        </row>
        <row r="272">
          <cell r="A272" t="str">
            <v>TDMO29</v>
          </cell>
          <cell r="B272" t="str">
            <v>TD</v>
          </cell>
          <cell r="C272" t="str">
            <v>MO</v>
          </cell>
          <cell r="D272" t="str">
            <v>29</v>
          </cell>
          <cell r="E272" t="str">
            <v>TM</v>
          </cell>
          <cell r="F272" t="str">
            <v>RAD MO SAV TST</v>
          </cell>
          <cell r="G272" t="str">
            <v>N</v>
          </cell>
          <cell r="H272" t="str">
            <v>SOL</v>
          </cell>
          <cell r="I272" t="str">
            <v>5 - Télécom</v>
          </cell>
          <cell r="J272" t="str">
            <v>TD 7 Autres services tél.</v>
          </cell>
          <cell r="K272" t="str">
            <v>Télécom</v>
          </cell>
          <cell r="L272" t="str">
            <v>TM</v>
          </cell>
          <cell r="M272" t="str">
            <v>TD - MO SAV</v>
          </cell>
          <cell r="N272">
            <v>3</v>
          </cell>
          <cell r="O272" t="str">
            <v>Services</v>
          </cell>
        </row>
        <row r="273">
          <cell r="A273" t="str">
            <v>TDMO30</v>
          </cell>
          <cell r="B273" t="str">
            <v>TD</v>
          </cell>
          <cell r="C273" t="str">
            <v>MO</v>
          </cell>
          <cell r="D273" t="str">
            <v>30</v>
          </cell>
          <cell r="E273" t="str">
            <v>TM</v>
          </cell>
          <cell r="F273" t="str">
            <v>INS MO SAV</v>
          </cell>
          <cell r="G273" t="str">
            <v>N</v>
          </cell>
          <cell r="H273" t="str">
            <v>SOL</v>
          </cell>
          <cell r="I273" t="str">
            <v>5 - Télécom</v>
          </cell>
          <cell r="J273" t="str">
            <v>TD 7 Autres services tél.</v>
          </cell>
          <cell r="K273" t="str">
            <v>Télécom</v>
          </cell>
          <cell r="L273" t="str">
            <v>TM</v>
          </cell>
          <cell r="M273" t="str">
            <v>TD - MO SAV</v>
          </cell>
          <cell r="N273">
            <v>3</v>
          </cell>
          <cell r="O273" t="str">
            <v>Services</v>
          </cell>
        </row>
        <row r="274">
          <cell r="A274" t="str">
            <v>TDMO39</v>
          </cell>
          <cell r="B274" t="str">
            <v>TD</v>
          </cell>
          <cell r="C274" t="str">
            <v>MO</v>
          </cell>
          <cell r="D274" t="str">
            <v>39</v>
          </cell>
          <cell r="E274" t="str">
            <v>TM</v>
          </cell>
          <cell r="F274" t="str">
            <v>INS MO SAV TST</v>
          </cell>
          <cell r="G274" t="str">
            <v>N</v>
          </cell>
          <cell r="H274" t="str">
            <v>SOL</v>
          </cell>
          <cell r="I274" t="str">
            <v>5 - Télécom</v>
          </cell>
          <cell r="J274" t="str">
            <v>TD 7 Autres services tél.</v>
          </cell>
          <cell r="K274" t="str">
            <v>Télécom</v>
          </cell>
          <cell r="L274" t="str">
            <v>TM</v>
          </cell>
          <cell r="M274" t="str">
            <v>TD - MO SAV</v>
          </cell>
          <cell r="N274">
            <v>3</v>
          </cell>
          <cell r="O274" t="str">
            <v>Services</v>
          </cell>
        </row>
        <row r="275">
          <cell r="A275" t="str">
            <v>TDMO40</v>
          </cell>
          <cell r="B275" t="str">
            <v>TD</v>
          </cell>
          <cell r="C275" t="str">
            <v>MO</v>
          </cell>
          <cell r="D275" t="str">
            <v>40</v>
          </cell>
          <cell r="E275" t="str">
            <v>TM</v>
          </cell>
          <cell r="F275" t="str">
            <v>DI/CA MO SAV</v>
          </cell>
          <cell r="G275" t="str">
            <v>N</v>
          </cell>
          <cell r="H275" t="str">
            <v>SOL</v>
          </cell>
          <cell r="I275" t="str">
            <v>5 - Télécom</v>
          </cell>
          <cell r="J275" t="str">
            <v>TD 7 Autres services tél.</v>
          </cell>
          <cell r="K275" t="str">
            <v>Télécom</v>
          </cell>
          <cell r="L275" t="str">
            <v>TM</v>
          </cell>
          <cell r="M275" t="str">
            <v>TD - MO SAV</v>
          </cell>
          <cell r="N275">
            <v>3</v>
          </cell>
          <cell r="O275" t="str">
            <v>Services</v>
          </cell>
        </row>
        <row r="276">
          <cell r="A276" t="str">
            <v>TDMO49</v>
          </cell>
          <cell r="B276" t="str">
            <v>TD</v>
          </cell>
          <cell r="C276" t="str">
            <v>MO</v>
          </cell>
          <cell r="D276" t="str">
            <v>49</v>
          </cell>
          <cell r="E276" t="str">
            <v>TM</v>
          </cell>
          <cell r="F276" t="str">
            <v>DI/CA MO SAV TST</v>
          </cell>
          <cell r="G276" t="str">
            <v>N</v>
          </cell>
          <cell r="H276" t="str">
            <v>SOL</v>
          </cell>
          <cell r="I276" t="str">
            <v>5 - Télécom</v>
          </cell>
          <cell r="J276" t="str">
            <v>TD 7 Autres services tél.</v>
          </cell>
          <cell r="K276" t="str">
            <v>Télécom</v>
          </cell>
          <cell r="L276" t="str">
            <v>TM</v>
          </cell>
          <cell r="M276" t="str">
            <v>TD - MO SAV</v>
          </cell>
          <cell r="N276">
            <v>3</v>
          </cell>
          <cell r="O276" t="str">
            <v>Services</v>
          </cell>
        </row>
        <row r="277">
          <cell r="A277" t="str">
            <v>TDMO50</v>
          </cell>
          <cell r="B277" t="str">
            <v>TD</v>
          </cell>
          <cell r="C277" t="str">
            <v>MO</v>
          </cell>
          <cell r="D277" t="str">
            <v>50</v>
          </cell>
          <cell r="E277" t="str">
            <v>TM</v>
          </cell>
          <cell r="F277" t="str">
            <v>INC MO SAV</v>
          </cell>
          <cell r="G277" t="str">
            <v>N</v>
          </cell>
          <cell r="H277" t="str">
            <v>SOL</v>
          </cell>
          <cell r="I277" t="str">
            <v>5 - Télécom</v>
          </cell>
          <cell r="J277" t="str">
            <v>TD 7 Autres services tél.</v>
          </cell>
          <cell r="K277" t="str">
            <v>Télécom</v>
          </cell>
          <cell r="L277" t="str">
            <v>TM</v>
          </cell>
          <cell r="M277" t="str">
            <v>TD - MO SAV</v>
          </cell>
          <cell r="N277">
            <v>3</v>
          </cell>
          <cell r="O277" t="str">
            <v>Services</v>
          </cell>
        </row>
        <row r="278">
          <cell r="A278" t="str">
            <v>TDMO59</v>
          </cell>
          <cell r="B278" t="str">
            <v>TD</v>
          </cell>
          <cell r="C278" t="str">
            <v>MO</v>
          </cell>
          <cell r="D278" t="str">
            <v>59</v>
          </cell>
          <cell r="E278" t="str">
            <v>TM</v>
          </cell>
          <cell r="F278" t="str">
            <v>INC MO SAV TST</v>
          </cell>
          <cell r="G278" t="str">
            <v>N</v>
          </cell>
          <cell r="H278" t="str">
            <v>SOL</v>
          </cell>
          <cell r="I278" t="str">
            <v>5 - Télécom</v>
          </cell>
          <cell r="J278" t="str">
            <v>TD 7 Autres services tél.</v>
          </cell>
          <cell r="K278" t="str">
            <v>Télécom</v>
          </cell>
          <cell r="L278" t="str">
            <v>TM</v>
          </cell>
          <cell r="M278" t="str">
            <v>TD - pièces de rechange</v>
          </cell>
          <cell r="N278">
            <v>3</v>
          </cell>
          <cell r="O278" t="str">
            <v>Services</v>
          </cell>
        </row>
        <row r="279">
          <cell r="A279" t="str">
            <v>TDMO60</v>
          </cell>
          <cell r="B279" t="str">
            <v>TD</v>
          </cell>
          <cell r="C279" t="str">
            <v>MO</v>
          </cell>
          <cell r="D279" t="str">
            <v>60</v>
          </cell>
          <cell r="E279" t="str">
            <v>TM</v>
          </cell>
          <cell r="F279" t="str">
            <v>SON MO SAV</v>
          </cell>
          <cell r="G279" t="str">
            <v>N</v>
          </cell>
          <cell r="H279" t="str">
            <v>SOL</v>
          </cell>
          <cell r="I279" t="str">
            <v>5 - Télécom</v>
          </cell>
          <cell r="J279" t="str">
            <v>TD 7 Autres services tél.</v>
          </cell>
          <cell r="K279" t="str">
            <v>Télécom</v>
          </cell>
          <cell r="L279" t="str">
            <v>TM</v>
          </cell>
          <cell r="M279" t="str">
            <v>TD - pièces de rechange</v>
          </cell>
          <cell r="N279">
            <v>3</v>
          </cell>
          <cell r="O279" t="str">
            <v>Services</v>
          </cell>
        </row>
        <row r="280">
          <cell r="A280" t="str">
            <v>TDMO69</v>
          </cell>
          <cell r="B280" t="str">
            <v>TD</v>
          </cell>
          <cell r="C280" t="str">
            <v>MO</v>
          </cell>
          <cell r="D280" t="str">
            <v>69</v>
          </cell>
          <cell r="E280" t="str">
            <v>TM</v>
          </cell>
          <cell r="F280" t="str">
            <v>SON MO SAV TST</v>
          </cell>
          <cell r="G280" t="str">
            <v>N</v>
          </cell>
          <cell r="H280" t="str">
            <v>SOL</v>
          </cell>
          <cell r="I280" t="str">
            <v>5 - Télécom</v>
          </cell>
          <cell r="J280" t="str">
            <v>TD 7 Autres services tél.</v>
          </cell>
          <cell r="K280" t="str">
            <v>Réseau</v>
          </cell>
          <cell r="L280" t="str">
            <v>TM</v>
          </cell>
          <cell r="M280" t="str">
            <v>TD - pièces de rechange</v>
          </cell>
          <cell r="N280">
            <v>3</v>
          </cell>
          <cell r="O280" t="str">
            <v>Services</v>
          </cell>
        </row>
        <row r="281">
          <cell r="A281" t="str">
            <v>TDMO90</v>
          </cell>
          <cell r="B281" t="str">
            <v>TD</v>
          </cell>
          <cell r="C281" t="str">
            <v>MO</v>
          </cell>
          <cell r="D281" t="str">
            <v>90</v>
          </cell>
          <cell r="E281" t="str">
            <v>TM</v>
          </cell>
          <cell r="F281" t="str">
            <v>Autres TELDATA MO SAV</v>
          </cell>
          <cell r="G281" t="str">
            <v>N</v>
          </cell>
          <cell r="H281" t="str">
            <v>SOL</v>
          </cell>
          <cell r="I281" t="str">
            <v>5 - Télécom</v>
          </cell>
          <cell r="J281" t="str">
            <v>TD 7 Autres services tél.</v>
          </cell>
          <cell r="K281" t="str">
            <v>Radio</v>
          </cell>
          <cell r="L281" t="str">
            <v>TM</v>
          </cell>
          <cell r="M281" t="str">
            <v>TD - pièces de rechange</v>
          </cell>
          <cell r="N281">
            <v>3</v>
          </cell>
          <cell r="O281" t="str">
            <v>Services</v>
          </cell>
        </row>
        <row r="282">
          <cell r="A282" t="str">
            <v>TDMO99</v>
          </cell>
          <cell r="B282" t="str">
            <v>TD</v>
          </cell>
          <cell r="C282" t="str">
            <v>MO</v>
          </cell>
          <cell r="D282" t="str">
            <v>99</v>
          </cell>
          <cell r="E282" t="str">
            <v>TM</v>
          </cell>
          <cell r="F282" t="str">
            <v>Autres TELDATA MO SAV TST</v>
          </cell>
          <cell r="G282" t="str">
            <v>N</v>
          </cell>
          <cell r="H282" t="str">
            <v>SOL</v>
          </cell>
          <cell r="I282" t="str">
            <v>5 - Télécom</v>
          </cell>
          <cell r="J282" t="str">
            <v>TD 7 Autres services tél.</v>
          </cell>
          <cell r="K282" t="str">
            <v>Télécom</v>
          </cell>
          <cell r="L282" t="str">
            <v>TM</v>
          </cell>
          <cell r="M282" t="str">
            <v>TD - pièces de rechange</v>
          </cell>
          <cell r="N282">
            <v>3</v>
          </cell>
          <cell r="O282" t="str">
            <v>Services</v>
          </cell>
        </row>
        <row r="283">
          <cell r="A283" t="str">
            <v>TDPR00</v>
          </cell>
          <cell r="B283" t="str">
            <v>TD</v>
          </cell>
          <cell r="C283" t="str">
            <v>PR</v>
          </cell>
          <cell r="D283" t="str">
            <v>00</v>
          </cell>
          <cell r="E283" t="str">
            <v>TR</v>
          </cell>
          <cell r="F283" t="str">
            <v>TEL PABX traditionnels PR</v>
          </cell>
          <cell r="G283" t="str">
            <v>F</v>
          </cell>
          <cell r="H283" t="str">
            <v>SOL</v>
          </cell>
          <cell r="I283" t="str">
            <v>5 - Télécom</v>
          </cell>
          <cell r="J283" t="str">
            <v>TD 7 Autres services tél.</v>
          </cell>
          <cell r="K283" t="str">
            <v>Réseau</v>
          </cell>
          <cell r="L283" t="str">
            <v>TR</v>
          </cell>
          <cell r="M283" t="str">
            <v>TD - pièces de rechange</v>
          </cell>
          <cell r="N283">
            <v>2</v>
          </cell>
          <cell r="O283" t="str">
            <v>Pièces</v>
          </cell>
        </row>
        <row r="284">
          <cell r="A284" t="str">
            <v>TDPR01</v>
          </cell>
          <cell r="B284" t="str">
            <v>TD</v>
          </cell>
          <cell r="C284" t="str">
            <v>PR</v>
          </cell>
          <cell r="D284" t="str">
            <v>01</v>
          </cell>
          <cell r="E284" t="str">
            <v>TR</v>
          </cell>
          <cell r="F284" t="str">
            <v>TEL PABX IP PR</v>
          </cell>
          <cell r="G284" t="str">
            <v>F</v>
          </cell>
          <cell r="H284" t="str">
            <v>SOL</v>
          </cell>
          <cell r="I284" t="str">
            <v>5 - Télécom</v>
          </cell>
          <cell r="J284" t="str">
            <v>TD 7 Autres services tél.</v>
          </cell>
          <cell r="K284" t="str">
            <v>Télécom</v>
          </cell>
          <cell r="L284" t="str">
            <v>TR</v>
          </cell>
          <cell r="M284" t="str">
            <v>TD - pièces de rechange</v>
          </cell>
          <cell r="N284">
            <v>2</v>
          </cell>
          <cell r="O284" t="str">
            <v>Pièces</v>
          </cell>
        </row>
        <row r="285">
          <cell r="A285" t="str">
            <v>TDPR10</v>
          </cell>
          <cell r="B285" t="str">
            <v>TD</v>
          </cell>
          <cell r="C285" t="str">
            <v>PR</v>
          </cell>
          <cell r="D285" t="str">
            <v>10</v>
          </cell>
          <cell r="E285" t="str">
            <v>TR</v>
          </cell>
          <cell r="F285" t="str">
            <v>DAT PR</v>
          </cell>
          <cell r="G285" t="str">
            <v>F</v>
          </cell>
          <cell r="H285" t="str">
            <v>SOL</v>
          </cell>
          <cell r="I285" t="str">
            <v>5 - Télécom</v>
          </cell>
          <cell r="J285" t="str">
            <v>TD 7 Autres services tél.</v>
          </cell>
          <cell r="K285" t="str">
            <v>Télécom</v>
          </cell>
          <cell r="L285" t="str">
            <v>TR</v>
          </cell>
          <cell r="M285" t="str">
            <v>TD - pièces de rechange</v>
          </cell>
          <cell r="N285">
            <v>2</v>
          </cell>
          <cell r="O285" t="str">
            <v>Pièces</v>
          </cell>
        </row>
        <row r="286">
          <cell r="A286" t="str">
            <v>TDPR20</v>
          </cell>
          <cell r="B286" t="str">
            <v>TD</v>
          </cell>
          <cell r="C286" t="str">
            <v>PR</v>
          </cell>
          <cell r="D286" t="str">
            <v>20</v>
          </cell>
          <cell r="E286" t="str">
            <v>TR</v>
          </cell>
          <cell r="F286" t="str">
            <v>RAD PR</v>
          </cell>
          <cell r="G286" t="str">
            <v>F</v>
          </cell>
          <cell r="H286" t="str">
            <v>SOL</v>
          </cell>
          <cell r="I286" t="str">
            <v>5 - Télécom</v>
          </cell>
          <cell r="J286" t="str">
            <v>TD 7 Autres services tél.</v>
          </cell>
          <cell r="K286" t="str">
            <v>Télécom</v>
          </cell>
          <cell r="L286" t="str">
            <v>TR</v>
          </cell>
          <cell r="M286" t="str">
            <v>TD - pièces de rechange</v>
          </cell>
          <cell r="N286">
            <v>2</v>
          </cell>
          <cell r="O286" t="str">
            <v>Pièces</v>
          </cell>
        </row>
        <row r="287">
          <cell r="A287" t="str">
            <v>TDPR30</v>
          </cell>
          <cell r="B287" t="str">
            <v>TD</v>
          </cell>
          <cell r="C287" t="str">
            <v>PR</v>
          </cell>
          <cell r="D287" t="str">
            <v>30</v>
          </cell>
          <cell r="E287" t="str">
            <v>TR</v>
          </cell>
          <cell r="F287" t="str">
            <v>INS PR</v>
          </cell>
          <cell r="G287" t="str">
            <v>F</v>
          </cell>
          <cell r="H287" t="str">
            <v>SOL</v>
          </cell>
          <cell r="I287" t="str">
            <v>5 - Télécom</v>
          </cell>
          <cell r="J287" t="str">
            <v>TD 7 Autres services tél.</v>
          </cell>
          <cell r="K287" t="str">
            <v>Télécom</v>
          </cell>
          <cell r="L287" t="str">
            <v>TR</v>
          </cell>
          <cell r="M287" t="str">
            <v>TD - MO Ingénierie</v>
          </cell>
          <cell r="N287">
            <v>2</v>
          </cell>
          <cell r="O287" t="str">
            <v>Pièces</v>
          </cell>
        </row>
        <row r="288">
          <cell r="A288" t="str">
            <v>TDPR40</v>
          </cell>
          <cell r="B288" t="str">
            <v>TD</v>
          </cell>
          <cell r="C288" t="str">
            <v>PR</v>
          </cell>
          <cell r="D288" t="str">
            <v>40</v>
          </cell>
          <cell r="E288" t="str">
            <v>TR</v>
          </cell>
          <cell r="F288" t="str">
            <v>DI/CA PR</v>
          </cell>
          <cell r="G288" t="str">
            <v>F</v>
          </cell>
          <cell r="H288" t="str">
            <v>SOL</v>
          </cell>
          <cell r="I288" t="str">
            <v>5 - Télécom</v>
          </cell>
          <cell r="J288" t="str">
            <v>TD 7 Autres services tél.</v>
          </cell>
          <cell r="K288" t="str">
            <v>Télécom</v>
          </cell>
          <cell r="L288" t="str">
            <v>TR</v>
          </cell>
          <cell r="M288" t="str">
            <v>TD - MO Ingénierie</v>
          </cell>
          <cell r="N288">
            <v>2</v>
          </cell>
          <cell r="O288" t="str">
            <v>Pièces</v>
          </cell>
        </row>
        <row r="289">
          <cell r="A289" t="str">
            <v>TDPR50</v>
          </cell>
          <cell r="B289" t="str">
            <v>TD</v>
          </cell>
          <cell r="C289" t="str">
            <v>PR</v>
          </cell>
          <cell r="D289" t="str">
            <v>50</v>
          </cell>
          <cell r="E289" t="str">
            <v>TR</v>
          </cell>
          <cell r="F289" t="str">
            <v>INC PR</v>
          </cell>
          <cell r="G289" t="str">
            <v>F</v>
          </cell>
          <cell r="H289" t="str">
            <v>SOL</v>
          </cell>
          <cell r="I289" t="str">
            <v>5 - Télécom</v>
          </cell>
          <cell r="J289" t="str">
            <v>TD 7 Autres services tél.</v>
          </cell>
          <cell r="K289" t="str">
            <v>Réseau</v>
          </cell>
          <cell r="L289" t="str">
            <v>TR</v>
          </cell>
          <cell r="M289" t="str">
            <v>TD - MO Ingénierie</v>
          </cell>
          <cell r="N289">
            <v>2</v>
          </cell>
          <cell r="O289" t="str">
            <v>Pièces</v>
          </cell>
        </row>
        <row r="290">
          <cell r="A290" t="str">
            <v>TDPR60</v>
          </cell>
          <cell r="B290" t="str">
            <v>TD</v>
          </cell>
          <cell r="C290" t="str">
            <v>PR</v>
          </cell>
          <cell r="D290" t="str">
            <v>60</v>
          </cell>
          <cell r="E290" t="str">
            <v>TR</v>
          </cell>
          <cell r="F290" t="str">
            <v>SON PR</v>
          </cell>
          <cell r="G290" t="str">
            <v>F</v>
          </cell>
          <cell r="H290" t="str">
            <v>SOL</v>
          </cell>
          <cell r="I290" t="str">
            <v>5 - Télécom</v>
          </cell>
          <cell r="J290" t="str">
            <v>TD 7 Autres services tél.</v>
          </cell>
          <cell r="K290" t="str">
            <v>Réseau</v>
          </cell>
          <cell r="L290" t="str">
            <v>TR</v>
          </cell>
          <cell r="M290" t="str">
            <v>TD - MO Ingénierie</v>
          </cell>
          <cell r="N290">
            <v>2</v>
          </cell>
          <cell r="O290" t="str">
            <v>Pièces</v>
          </cell>
        </row>
        <row r="291">
          <cell r="A291" t="str">
            <v>TDPR90</v>
          </cell>
          <cell r="B291" t="str">
            <v>TD</v>
          </cell>
          <cell r="C291" t="str">
            <v>PR</v>
          </cell>
          <cell r="D291" t="str">
            <v>90</v>
          </cell>
          <cell r="E291" t="str">
            <v>TR</v>
          </cell>
          <cell r="F291" t="str">
            <v>Autres mats TELDATAS PR</v>
          </cell>
          <cell r="G291" t="str">
            <v>F</v>
          </cell>
          <cell r="H291" t="str">
            <v>SOL</v>
          </cell>
          <cell r="I291" t="str">
            <v>5 - Télécom</v>
          </cell>
          <cell r="J291" t="str">
            <v>TD 7 Autres services tél.</v>
          </cell>
          <cell r="K291" t="str">
            <v>Radio</v>
          </cell>
          <cell r="L291" t="str">
            <v>TR</v>
          </cell>
          <cell r="M291" t="str">
            <v>TD - MO Ingénierie</v>
          </cell>
          <cell r="N291">
            <v>2</v>
          </cell>
          <cell r="O291" t="str">
            <v>Pièces</v>
          </cell>
        </row>
        <row r="292">
          <cell r="A292" t="str">
            <v>TDPS00</v>
          </cell>
          <cell r="B292" t="str">
            <v>TD</v>
          </cell>
          <cell r="C292" t="str">
            <v>PS</v>
          </cell>
          <cell r="D292" t="str">
            <v>00</v>
          </cell>
          <cell r="E292" t="str">
            <v>TP</v>
          </cell>
          <cell r="F292" t="str">
            <v>TEL PABX MO Ing.</v>
          </cell>
          <cell r="G292" t="str">
            <v>N</v>
          </cell>
          <cell r="H292" t="str">
            <v>SOL</v>
          </cell>
          <cell r="I292" t="str">
            <v>5 - Télécom</v>
          </cell>
          <cell r="J292" t="str">
            <v>TD 7 Autres services tél.</v>
          </cell>
          <cell r="K292" t="str">
            <v>Radio</v>
          </cell>
          <cell r="L292" t="str">
            <v>TP</v>
          </cell>
          <cell r="M292" t="str">
            <v>TD - MO Ingénierie</v>
          </cell>
          <cell r="N292">
            <v>3</v>
          </cell>
          <cell r="O292" t="str">
            <v>Services</v>
          </cell>
        </row>
        <row r="293">
          <cell r="A293" t="str">
            <v>TDPS09</v>
          </cell>
          <cell r="B293" t="str">
            <v>TD</v>
          </cell>
          <cell r="C293" t="str">
            <v>PS</v>
          </cell>
          <cell r="D293" t="str">
            <v>09</v>
          </cell>
          <cell r="E293" t="str">
            <v>TP</v>
          </cell>
          <cell r="F293" t="str">
            <v>TEL PABX MO Ing. TST</v>
          </cell>
          <cell r="G293" t="str">
            <v>N</v>
          </cell>
          <cell r="H293" t="str">
            <v>SOL</v>
          </cell>
          <cell r="I293" t="str">
            <v>5 - Télécom</v>
          </cell>
          <cell r="J293" t="str">
            <v>TD 7 Autres services tél.</v>
          </cell>
          <cell r="K293" t="str">
            <v>Télécom</v>
          </cell>
          <cell r="L293" t="str">
            <v>TP</v>
          </cell>
          <cell r="M293" t="str">
            <v>TD - MO Ingénierie</v>
          </cell>
          <cell r="N293">
            <v>3</v>
          </cell>
          <cell r="O293" t="str">
            <v>Services</v>
          </cell>
        </row>
        <row r="294">
          <cell r="A294" t="str">
            <v>TDPS10</v>
          </cell>
          <cell r="B294" t="str">
            <v>TD</v>
          </cell>
          <cell r="C294" t="str">
            <v>PS</v>
          </cell>
          <cell r="D294" t="str">
            <v>10</v>
          </cell>
          <cell r="E294" t="str">
            <v>TP</v>
          </cell>
          <cell r="F294" t="str">
            <v>DAT MO Ing.</v>
          </cell>
          <cell r="G294" t="str">
            <v>N</v>
          </cell>
          <cell r="H294" t="str">
            <v>SOL</v>
          </cell>
          <cell r="I294" t="str">
            <v>5 - Télécom</v>
          </cell>
          <cell r="J294" t="str">
            <v>TD 7 Autres services tél.</v>
          </cell>
          <cell r="K294" t="str">
            <v>Télécom</v>
          </cell>
          <cell r="L294" t="str">
            <v>TP</v>
          </cell>
          <cell r="M294" t="str">
            <v>TD - MO Ingénierie</v>
          </cell>
          <cell r="N294">
            <v>3</v>
          </cell>
          <cell r="O294" t="str">
            <v>Services</v>
          </cell>
        </row>
        <row r="295">
          <cell r="A295" t="str">
            <v>TDPS19</v>
          </cell>
          <cell r="B295" t="str">
            <v>TD</v>
          </cell>
          <cell r="C295" t="str">
            <v>PS</v>
          </cell>
          <cell r="D295" t="str">
            <v>19</v>
          </cell>
          <cell r="E295" t="str">
            <v>TP</v>
          </cell>
          <cell r="F295" t="str">
            <v>DAT MO Ing. TST</v>
          </cell>
          <cell r="G295" t="str">
            <v>N</v>
          </cell>
          <cell r="H295" t="str">
            <v>SOL</v>
          </cell>
          <cell r="I295" t="str">
            <v>5 - Télécom</v>
          </cell>
          <cell r="J295" t="str">
            <v>TD 7 Autres services tél.</v>
          </cell>
          <cell r="K295" t="str">
            <v>Réseau</v>
          </cell>
          <cell r="L295" t="str">
            <v>TP</v>
          </cell>
          <cell r="M295" t="str">
            <v>TD - MO Ingénierie</v>
          </cell>
          <cell r="N295">
            <v>3</v>
          </cell>
          <cell r="O295" t="str">
            <v>Services</v>
          </cell>
        </row>
        <row r="296">
          <cell r="A296" t="str">
            <v>TDPS20</v>
          </cell>
          <cell r="B296" t="str">
            <v>TD</v>
          </cell>
          <cell r="C296" t="str">
            <v>PS</v>
          </cell>
          <cell r="D296" t="str">
            <v>20</v>
          </cell>
          <cell r="E296" t="str">
            <v>TP</v>
          </cell>
          <cell r="F296" t="str">
            <v>RAD MO Ing.</v>
          </cell>
          <cell r="G296" t="str">
            <v>N</v>
          </cell>
          <cell r="H296" t="str">
            <v>SOL</v>
          </cell>
          <cell r="I296" t="str">
            <v>5 - Télécom</v>
          </cell>
          <cell r="J296" t="str">
            <v>TD 7 Autres services tél.</v>
          </cell>
          <cell r="K296" t="str">
            <v>Réseau</v>
          </cell>
          <cell r="L296" t="str">
            <v>TP</v>
          </cell>
          <cell r="M296" t="str">
            <v>TD - MO Ingénierie</v>
          </cell>
          <cell r="N296">
            <v>3</v>
          </cell>
          <cell r="O296" t="str">
            <v>Services</v>
          </cell>
        </row>
        <row r="297">
          <cell r="A297" t="str">
            <v>TDPS29</v>
          </cell>
          <cell r="B297" t="str">
            <v>TD</v>
          </cell>
          <cell r="C297" t="str">
            <v>PS</v>
          </cell>
          <cell r="D297" t="str">
            <v>29</v>
          </cell>
          <cell r="E297" t="str">
            <v>TP</v>
          </cell>
          <cell r="F297" t="str">
            <v>RAD MO Ing. TST</v>
          </cell>
          <cell r="G297" t="str">
            <v>N</v>
          </cell>
          <cell r="H297" t="str">
            <v>SOL</v>
          </cell>
          <cell r="I297" t="str">
            <v>5 - Télécom</v>
          </cell>
          <cell r="J297" t="str">
            <v>TD 7 Autres services tél.</v>
          </cell>
          <cell r="K297" t="str">
            <v>Télécom</v>
          </cell>
          <cell r="L297" t="str">
            <v>TP</v>
          </cell>
          <cell r="M297" t="str">
            <v>TD - MO Ingénierie</v>
          </cell>
          <cell r="N297">
            <v>3</v>
          </cell>
          <cell r="O297" t="str">
            <v>Services</v>
          </cell>
        </row>
        <row r="298">
          <cell r="A298" t="str">
            <v>TDPS30</v>
          </cell>
          <cell r="B298" t="str">
            <v>TD</v>
          </cell>
          <cell r="C298" t="str">
            <v>PS</v>
          </cell>
          <cell r="D298" t="str">
            <v>30</v>
          </cell>
          <cell r="E298" t="str">
            <v>TP</v>
          </cell>
          <cell r="F298" t="str">
            <v>INS MO Ing.</v>
          </cell>
          <cell r="G298" t="str">
            <v>N</v>
          </cell>
          <cell r="H298" t="str">
            <v>SOL</v>
          </cell>
          <cell r="I298" t="str">
            <v>5 - Télécom</v>
          </cell>
          <cell r="J298" t="str">
            <v>TD 7 Autres services tél.</v>
          </cell>
          <cell r="K298" t="str">
            <v>Télécom</v>
          </cell>
          <cell r="L298" t="str">
            <v>TP</v>
          </cell>
          <cell r="M298" t="str">
            <v>TD - MO Ingénierie</v>
          </cell>
          <cell r="N298">
            <v>3</v>
          </cell>
          <cell r="O298" t="str">
            <v>Services</v>
          </cell>
        </row>
        <row r="299">
          <cell r="A299" t="str">
            <v>TDPS39</v>
          </cell>
          <cell r="B299" t="str">
            <v>TD</v>
          </cell>
          <cell r="C299" t="str">
            <v>PS</v>
          </cell>
          <cell r="D299" t="str">
            <v>39</v>
          </cell>
          <cell r="E299" t="str">
            <v>TP</v>
          </cell>
          <cell r="F299" t="str">
            <v>INS MO Ing. TST</v>
          </cell>
          <cell r="G299" t="str">
            <v>N</v>
          </cell>
          <cell r="H299" t="str">
            <v>SOL</v>
          </cell>
          <cell r="I299" t="str">
            <v>5 - Télécom</v>
          </cell>
          <cell r="J299" t="str">
            <v>TD 7 Autres services tél.</v>
          </cell>
          <cell r="K299" t="str">
            <v>Télécom</v>
          </cell>
          <cell r="L299" t="str">
            <v>TP</v>
          </cell>
          <cell r="M299" t="str">
            <v>TD - MO Ingénierie</v>
          </cell>
          <cell r="N299">
            <v>3</v>
          </cell>
          <cell r="O299" t="str">
            <v>Services</v>
          </cell>
        </row>
        <row r="300">
          <cell r="A300" t="str">
            <v>TDPS40</v>
          </cell>
          <cell r="B300" t="str">
            <v>TD</v>
          </cell>
          <cell r="C300" t="str">
            <v>PS</v>
          </cell>
          <cell r="D300" t="str">
            <v>40</v>
          </cell>
          <cell r="E300" t="str">
            <v>TP</v>
          </cell>
          <cell r="F300" t="str">
            <v>DI/CA MO Ing.</v>
          </cell>
          <cell r="G300" t="str">
            <v>N</v>
          </cell>
          <cell r="H300" t="str">
            <v>SOL</v>
          </cell>
          <cell r="I300" t="str">
            <v>5 - Télécom</v>
          </cell>
          <cell r="J300" t="str">
            <v>TD 7 Autres services tél.</v>
          </cell>
          <cell r="K300" t="str">
            <v>Télécom</v>
          </cell>
          <cell r="L300" t="str">
            <v>TP</v>
          </cell>
          <cell r="M300" t="str">
            <v>TD - MO Ingénierie</v>
          </cell>
          <cell r="N300">
            <v>3</v>
          </cell>
          <cell r="O300" t="str">
            <v>Services</v>
          </cell>
        </row>
        <row r="301">
          <cell r="A301" t="str">
            <v>TDPS49</v>
          </cell>
          <cell r="B301" t="str">
            <v>TD</v>
          </cell>
          <cell r="C301" t="str">
            <v>PS</v>
          </cell>
          <cell r="D301" t="str">
            <v>49</v>
          </cell>
          <cell r="E301" t="str">
            <v>TP</v>
          </cell>
          <cell r="F301" t="str">
            <v>DI/CA MO Ing. TST</v>
          </cell>
          <cell r="G301" t="str">
            <v>N</v>
          </cell>
          <cell r="H301" t="str">
            <v>SOL</v>
          </cell>
          <cell r="I301" t="str">
            <v>5 - Télécom</v>
          </cell>
          <cell r="J301" t="str">
            <v>TD 7 Autres services tél.</v>
          </cell>
          <cell r="K301" t="str">
            <v>Télécom</v>
          </cell>
          <cell r="L301" t="str">
            <v>TP</v>
          </cell>
          <cell r="M301" t="str">
            <v>TD - MO Ingénierie</v>
          </cell>
          <cell r="N301">
            <v>3</v>
          </cell>
          <cell r="O301" t="str">
            <v>Services</v>
          </cell>
        </row>
        <row r="302">
          <cell r="A302" t="str">
            <v>TDPS50</v>
          </cell>
          <cell r="B302" t="str">
            <v>TD</v>
          </cell>
          <cell r="C302" t="str">
            <v>PS</v>
          </cell>
          <cell r="D302" t="str">
            <v>50</v>
          </cell>
          <cell r="E302" t="str">
            <v>TP</v>
          </cell>
          <cell r="F302" t="str">
            <v>INC MO Ing.</v>
          </cell>
          <cell r="G302" t="str">
            <v>N</v>
          </cell>
          <cell r="H302" t="str">
            <v>SOL</v>
          </cell>
          <cell r="I302" t="str">
            <v>5 - Télécom</v>
          </cell>
          <cell r="J302" t="str">
            <v>TD 7 Autres services tél.</v>
          </cell>
          <cell r="K302" t="str">
            <v>Télécom</v>
          </cell>
          <cell r="L302" t="str">
            <v>TP</v>
          </cell>
          <cell r="M302" t="str">
            <v>TD - MO Ingénierie</v>
          </cell>
          <cell r="N302">
            <v>3</v>
          </cell>
          <cell r="O302" t="str">
            <v>Services</v>
          </cell>
        </row>
        <row r="303">
          <cell r="A303" t="str">
            <v>TDPS59</v>
          </cell>
          <cell r="B303" t="str">
            <v>TD</v>
          </cell>
          <cell r="C303" t="str">
            <v>PS</v>
          </cell>
          <cell r="D303" t="str">
            <v>59</v>
          </cell>
          <cell r="E303" t="str">
            <v>TP</v>
          </cell>
          <cell r="F303" t="str">
            <v>INC MO Ing. TST</v>
          </cell>
          <cell r="G303" t="str">
            <v>N</v>
          </cell>
          <cell r="H303" t="str">
            <v>SOL</v>
          </cell>
          <cell r="I303" t="str">
            <v>5 - Télécom</v>
          </cell>
          <cell r="J303" t="str">
            <v>TD 7 Autres services tél.</v>
          </cell>
          <cell r="K303" t="str">
            <v>Télécom</v>
          </cell>
          <cell r="L303" t="str">
            <v>TP</v>
          </cell>
          <cell r="M303" t="str">
            <v>TD - Autres MB</v>
          </cell>
          <cell r="N303">
            <v>3</v>
          </cell>
          <cell r="O303" t="str">
            <v>Services</v>
          </cell>
        </row>
        <row r="304">
          <cell r="A304" t="str">
            <v>TDPS60</v>
          </cell>
          <cell r="B304" t="str">
            <v>TD</v>
          </cell>
          <cell r="C304" t="str">
            <v>PS</v>
          </cell>
          <cell r="D304" t="str">
            <v>60</v>
          </cell>
          <cell r="E304" t="str">
            <v>TP</v>
          </cell>
          <cell r="F304" t="str">
            <v>SON MO Ing.</v>
          </cell>
          <cell r="G304" t="str">
            <v>N</v>
          </cell>
          <cell r="H304" t="str">
            <v>SOL</v>
          </cell>
          <cell r="I304" t="str">
            <v>5 - Télécom</v>
          </cell>
          <cell r="J304" t="str">
            <v>TD 7 Autres services tél.</v>
          </cell>
          <cell r="K304" t="str">
            <v>Télécom</v>
          </cell>
          <cell r="L304" t="str">
            <v>TP</v>
          </cell>
          <cell r="M304" t="str">
            <v>AF - Affaires</v>
          </cell>
          <cell r="N304">
            <v>3</v>
          </cell>
          <cell r="O304" t="str">
            <v>Services</v>
          </cell>
        </row>
        <row r="305">
          <cell r="A305" t="str">
            <v>TDPS69</v>
          </cell>
          <cell r="B305" t="str">
            <v>TD</v>
          </cell>
          <cell r="C305" t="str">
            <v>PS</v>
          </cell>
          <cell r="D305" t="str">
            <v>69</v>
          </cell>
          <cell r="E305" t="str">
            <v>TP</v>
          </cell>
          <cell r="F305" t="str">
            <v>SON MO Ing. TST</v>
          </cell>
          <cell r="G305" t="str">
            <v>N</v>
          </cell>
          <cell r="H305" t="str">
            <v>SOL</v>
          </cell>
          <cell r="I305" t="str">
            <v>5 - Télécom</v>
          </cell>
          <cell r="J305" t="str">
            <v>TD 7 Autres services tél.</v>
          </cell>
          <cell r="K305" t="str">
            <v>Ascenseurs</v>
          </cell>
          <cell r="L305" t="str">
            <v>TP</v>
          </cell>
          <cell r="M305" t="str">
            <v>AS - Affaires</v>
          </cell>
          <cell r="N305">
            <v>3</v>
          </cell>
          <cell r="O305" t="str">
            <v>Services</v>
          </cell>
        </row>
        <row r="306">
          <cell r="A306" t="str">
            <v>TDPS90</v>
          </cell>
          <cell r="B306" t="str">
            <v>TD</v>
          </cell>
          <cell r="C306" t="str">
            <v>PS</v>
          </cell>
          <cell r="D306" t="str">
            <v>90</v>
          </cell>
          <cell r="E306" t="str">
            <v>TP</v>
          </cell>
          <cell r="F306" t="str">
            <v>Autres TELDATAS MO Ing.</v>
          </cell>
          <cell r="G306" t="str">
            <v>N</v>
          </cell>
          <cell r="H306" t="str">
            <v>SOL</v>
          </cell>
          <cell r="I306" t="str">
            <v>5 - Télécom</v>
          </cell>
          <cell r="J306" t="str">
            <v>TD 7 Autres services tél.</v>
          </cell>
          <cell r="K306" t="str">
            <v>Bureautique</v>
          </cell>
          <cell r="L306" t="str">
            <v>TP</v>
          </cell>
          <cell r="M306" t="str">
            <v>BU - Affaires</v>
          </cell>
          <cell r="N306">
            <v>3</v>
          </cell>
          <cell r="O306" t="str">
            <v>Services</v>
          </cell>
        </row>
        <row r="307">
          <cell r="A307" t="str">
            <v>TDPS99</v>
          </cell>
          <cell r="B307" t="str">
            <v>TD</v>
          </cell>
          <cell r="C307" t="str">
            <v>PS</v>
          </cell>
          <cell r="D307" t="str">
            <v>99</v>
          </cell>
          <cell r="E307" t="str">
            <v>TP</v>
          </cell>
          <cell r="F307" t="str">
            <v>Autre TELDTS MO Ing. strt</v>
          </cell>
          <cell r="G307" t="str">
            <v>N</v>
          </cell>
          <cell r="H307" t="str">
            <v>SOL</v>
          </cell>
          <cell r="I307" t="str">
            <v>5 - Télécom</v>
          </cell>
          <cell r="J307" t="str">
            <v>TD 7 Autres services tél.</v>
          </cell>
          <cell r="K307" t="str">
            <v>Climatisation</v>
          </cell>
          <cell r="L307" t="str">
            <v>TP</v>
          </cell>
          <cell r="M307" t="str">
            <v>CP - Affaires</v>
          </cell>
          <cell r="N307">
            <v>3</v>
          </cell>
          <cell r="O307" t="str">
            <v>Services</v>
          </cell>
        </row>
        <row r="308">
          <cell r="A308" t="str">
            <v>999999</v>
          </cell>
          <cell r="B308" t="str">
            <v>99</v>
          </cell>
          <cell r="C308" t="str">
            <v>99</v>
          </cell>
          <cell r="D308" t="str">
            <v>99</v>
          </cell>
          <cell r="E308" t="str">
            <v>99</v>
          </cell>
          <cell r="F308" t="str">
            <v>Suivi d'affaire</v>
          </cell>
          <cell r="G308" t="str">
            <v>N</v>
          </cell>
          <cell r="H308" t="str">
            <v>SOL</v>
          </cell>
          <cell r="I308" t="str">
            <v>4 - Informatique</v>
          </cell>
          <cell r="J308" t="str">
            <v>IN 5 Affaires</v>
          </cell>
          <cell r="K308" t="str">
            <v>Midrange Systems</v>
          </cell>
          <cell r="L308" t="str">
            <v>99</v>
          </cell>
          <cell r="M308" t="str">
            <v>IN - Affaires</v>
          </cell>
          <cell r="N308">
            <v>3</v>
          </cell>
          <cell r="O308" t="str">
            <v>Services</v>
          </cell>
        </row>
        <row r="309">
          <cell r="A309" t="str">
            <v>BUMAL1</v>
          </cell>
          <cell r="B309" t="str">
            <v>BU</v>
          </cell>
          <cell r="C309" t="str">
            <v>MA</v>
          </cell>
          <cell r="D309" t="str">
            <v>L1</v>
          </cell>
          <cell r="E309" t="str">
            <v>BO</v>
          </cell>
          <cell r="F309" t="str">
            <v>BUMAL1 SRV PC OPT/ACC/CNS</v>
          </cell>
          <cell r="G309" t="str">
            <v>F</v>
          </cell>
          <cell r="H309" t="str">
            <v>PDT</v>
          </cell>
          <cell r="I309" t="str">
            <v>2 - Bureautique</v>
          </cell>
          <cell r="J309" t="str">
            <v>BU 2 PC / Serveurs Wintel</v>
          </cell>
          <cell r="K309" t="str">
            <v>Bureautique</v>
          </cell>
          <cell r="L309" t="str">
            <v>BO</v>
          </cell>
          <cell r="M309" t="str">
            <v>TD - Affaires</v>
          </cell>
          <cell r="N309">
            <v>1</v>
          </cell>
          <cell r="O309" t="str">
            <v>Matériel</v>
          </cell>
        </row>
        <row r="310">
          <cell r="A310" t="str">
            <v>INMA50</v>
          </cell>
          <cell r="B310" t="str">
            <v>IN</v>
          </cell>
          <cell r="C310" t="str">
            <v>MA</v>
          </cell>
          <cell r="D310" t="str">
            <v>50</v>
          </cell>
          <cell r="E310" t="str">
            <v>ID</v>
          </cell>
          <cell r="F310" t="str">
            <v>Monétique MAT/ACC/OPT/CNS</v>
          </cell>
          <cell r="G310" t="str">
            <v>F</v>
          </cell>
          <cell r="H310" t="str">
            <v>SOL</v>
          </cell>
          <cell r="I310" t="str">
            <v>4 - Informatique</v>
          </cell>
          <cell r="J310" t="str">
            <v>IN 4 Monétique</v>
          </cell>
          <cell r="K310" t="str">
            <v>Informatique</v>
          </cell>
          <cell r="L310" t="str">
            <v>ID</v>
          </cell>
          <cell r="M310" t="str">
            <v>INCONNU</v>
          </cell>
          <cell r="N310">
            <v>1</v>
          </cell>
          <cell r="O310" t="str">
            <v>Matériel</v>
          </cell>
        </row>
        <row r="311">
          <cell r="A311" t="str">
            <v>INCE50</v>
          </cell>
          <cell r="B311" t="str">
            <v>IN</v>
          </cell>
          <cell r="C311" t="str">
            <v>CE</v>
          </cell>
          <cell r="D311" t="str">
            <v>50</v>
          </cell>
          <cell r="E311" t="str">
            <v>IE</v>
          </cell>
          <cell r="F311" t="str">
            <v>CE Monétique</v>
          </cell>
          <cell r="G311" t="str">
            <v>N</v>
          </cell>
          <cell r="H311" t="str">
            <v>SOL</v>
          </cell>
          <cell r="I311" t="str">
            <v>4 - Informatique</v>
          </cell>
          <cell r="J311" t="str">
            <v>IN 5 Contrats d'entretien info.</v>
          </cell>
          <cell r="K311" t="str">
            <v>Informatique</v>
          </cell>
          <cell r="L311" t="str">
            <v>IE</v>
          </cell>
          <cell r="M311" t="str">
            <v>INCONNU</v>
          </cell>
          <cell r="N311">
            <v>3</v>
          </cell>
          <cell r="O311" t="str">
            <v>Services</v>
          </cell>
        </row>
        <row r="312">
          <cell r="A312" t="str">
            <v>INFM50</v>
          </cell>
          <cell r="B312" t="str">
            <v>IN</v>
          </cell>
          <cell r="C312" t="str">
            <v>FM</v>
          </cell>
          <cell r="D312" t="str">
            <v>50</v>
          </cell>
          <cell r="E312" t="str">
            <v>IF</v>
          </cell>
          <cell r="F312" t="str">
            <v>Formation Monétique</v>
          </cell>
          <cell r="G312" t="str">
            <v>N</v>
          </cell>
          <cell r="H312" t="str">
            <v>SOL</v>
          </cell>
          <cell r="I312" t="str">
            <v>4 - Informatique</v>
          </cell>
          <cell r="J312" t="str">
            <v>IN 6 Formation</v>
          </cell>
          <cell r="K312" t="str">
            <v>Informatique</v>
          </cell>
          <cell r="L312" t="str">
            <v>IF</v>
          </cell>
          <cell r="M312" t="str">
            <v>INCONNU</v>
          </cell>
          <cell r="N312">
            <v>3</v>
          </cell>
          <cell r="O312" t="str">
            <v>Services</v>
          </cell>
        </row>
        <row r="313">
          <cell r="A313" t="str">
            <v>INPR50</v>
          </cell>
          <cell r="B313" t="str">
            <v>IN</v>
          </cell>
          <cell r="C313" t="str">
            <v>PR</v>
          </cell>
          <cell r="D313" t="str">
            <v>50</v>
          </cell>
          <cell r="E313" t="str">
            <v>IR</v>
          </cell>
          <cell r="F313" t="str">
            <v>PR Monétique</v>
          </cell>
          <cell r="G313" t="str">
            <v>F</v>
          </cell>
          <cell r="H313" t="str">
            <v>SOL</v>
          </cell>
          <cell r="I313" t="str">
            <v>4 - Informatique</v>
          </cell>
          <cell r="J313" t="str">
            <v>IN 7 Autres services info.</v>
          </cell>
          <cell r="K313" t="str">
            <v>Informatique</v>
          </cell>
          <cell r="L313" t="str">
            <v>IR</v>
          </cell>
          <cell r="M313" t="str">
            <v>INCONNU</v>
          </cell>
          <cell r="N313">
            <v>2</v>
          </cell>
          <cell r="O313" t="str">
            <v>Pièces</v>
          </cell>
        </row>
        <row r="314">
          <cell r="A314" t="str">
            <v>INMB50</v>
          </cell>
          <cell r="B314" t="str">
            <v>IN</v>
          </cell>
          <cell r="C314" t="str">
            <v>MB</v>
          </cell>
          <cell r="D314" t="str">
            <v>50</v>
          </cell>
          <cell r="E314" t="str">
            <v>IB</v>
          </cell>
          <cell r="F314" t="str">
            <v>Revient ASP Monétique</v>
          </cell>
          <cell r="G314" t="str">
            <v>N</v>
          </cell>
          <cell r="H314" t="str">
            <v>SOL</v>
          </cell>
          <cell r="I314" t="str">
            <v>4 - Informatique</v>
          </cell>
          <cell r="J314" t="str">
            <v>IN 7 Autres services info.</v>
          </cell>
          <cell r="K314" t="str">
            <v>Informatique</v>
          </cell>
          <cell r="L314" t="str">
            <v>IB</v>
          </cell>
          <cell r="M314" t="str">
            <v>INCONNU</v>
          </cell>
          <cell r="N314">
            <v>3</v>
          </cell>
          <cell r="O314" t="str">
            <v>Services</v>
          </cell>
        </row>
        <row r="315">
          <cell r="A315" t="str">
            <v>INMO50</v>
          </cell>
          <cell r="B315" t="str">
            <v>IN</v>
          </cell>
          <cell r="C315" t="str">
            <v>MO</v>
          </cell>
          <cell r="D315" t="str">
            <v>50</v>
          </cell>
          <cell r="E315" t="str">
            <v>IM</v>
          </cell>
          <cell r="F315" t="str">
            <v>IN/MO Monétique</v>
          </cell>
          <cell r="G315" t="str">
            <v>N</v>
          </cell>
          <cell r="H315" t="str">
            <v>SOL</v>
          </cell>
          <cell r="I315" t="str">
            <v>4 - Informatique</v>
          </cell>
          <cell r="J315" t="str">
            <v>IN 7 Autres services info.</v>
          </cell>
          <cell r="K315" t="str">
            <v>Informatique</v>
          </cell>
          <cell r="L315" t="str">
            <v>IM</v>
          </cell>
          <cell r="M315" t="str">
            <v>INCONNU</v>
          </cell>
          <cell r="N315">
            <v>3</v>
          </cell>
          <cell r="O315" t="str">
            <v>Services</v>
          </cell>
        </row>
        <row r="316">
          <cell r="A316" t="str">
            <v>INPS50</v>
          </cell>
          <cell r="B316" t="str">
            <v>IN</v>
          </cell>
          <cell r="C316" t="str">
            <v>PS</v>
          </cell>
          <cell r="D316" t="str">
            <v>50</v>
          </cell>
          <cell r="E316" t="str">
            <v>IP</v>
          </cell>
          <cell r="F316" t="str">
            <v>IN/MO Ingénierie</v>
          </cell>
          <cell r="G316" t="str">
            <v>N</v>
          </cell>
          <cell r="H316" t="str">
            <v>SOL</v>
          </cell>
          <cell r="I316" t="str">
            <v>4 - Informatique</v>
          </cell>
          <cell r="J316" t="str">
            <v>IN 7 Autres services info.</v>
          </cell>
          <cell r="K316" t="str">
            <v>Informatique</v>
          </cell>
          <cell r="L316" t="str">
            <v>IP</v>
          </cell>
          <cell r="M316" t="str">
            <v>INCONNU</v>
          </cell>
          <cell r="N316">
            <v>3</v>
          </cell>
          <cell r="O316" t="str">
            <v>Services</v>
          </cell>
        </row>
        <row r="317">
          <cell r="A317" t="str">
            <v>INPS59</v>
          </cell>
          <cell r="B317" t="str">
            <v>IN</v>
          </cell>
          <cell r="C317" t="str">
            <v>PS</v>
          </cell>
          <cell r="D317" t="str">
            <v>59</v>
          </cell>
          <cell r="E317" t="str">
            <v>IP</v>
          </cell>
          <cell r="F317" t="str">
            <v>IN/MO Ingénierie TST</v>
          </cell>
          <cell r="G317" t="str">
            <v>N</v>
          </cell>
          <cell r="H317" t="str">
            <v>SOL</v>
          </cell>
          <cell r="I317" t="str">
            <v>4 - Informatique</v>
          </cell>
          <cell r="J317" t="str">
            <v>IN 7 Autres services info.</v>
          </cell>
          <cell r="K317" t="str">
            <v>Informatique</v>
          </cell>
          <cell r="L317" t="str">
            <v>IP</v>
          </cell>
          <cell r="M317" t="str">
            <v>INCONNU</v>
          </cell>
          <cell r="N317">
            <v>3</v>
          </cell>
          <cell r="O317" t="str">
            <v>Services</v>
          </cell>
        </row>
        <row r="318">
          <cell r="A318" t="str">
            <v>INMO59</v>
          </cell>
          <cell r="B318" t="str">
            <v>IN</v>
          </cell>
          <cell r="C318" t="str">
            <v>MO</v>
          </cell>
          <cell r="D318" t="str">
            <v>59</v>
          </cell>
          <cell r="E318" t="str">
            <v>IM</v>
          </cell>
          <cell r="F318" t="str">
            <v>IN/MO SAV TST</v>
          </cell>
          <cell r="G318" t="str">
            <v>N</v>
          </cell>
          <cell r="H318" t="str">
            <v>SOL</v>
          </cell>
          <cell r="I318" t="str">
            <v>4 - Informatique</v>
          </cell>
          <cell r="J318" t="str">
            <v>IN 7 Autres services info.</v>
          </cell>
          <cell r="K318" t="str">
            <v>Informatique</v>
          </cell>
          <cell r="L318" t="str">
            <v>IM</v>
          </cell>
          <cell r="M318" t="str">
            <v>INCONNU</v>
          </cell>
          <cell r="N318">
            <v>3</v>
          </cell>
          <cell r="O318" t="str">
            <v>Services</v>
          </cell>
        </row>
        <row r="319">
          <cell r="A319" t="str">
            <v>INFM59</v>
          </cell>
          <cell r="B319" t="str">
            <v>IN</v>
          </cell>
          <cell r="C319" t="str">
            <v>FM</v>
          </cell>
          <cell r="D319" t="str">
            <v>59</v>
          </cell>
          <cell r="E319" t="str">
            <v>IF</v>
          </cell>
          <cell r="F319" t="str">
            <v>IN/Form.Monétique TST</v>
          </cell>
          <cell r="G319" t="str">
            <v>N</v>
          </cell>
          <cell r="H319" t="str">
            <v>SOL</v>
          </cell>
          <cell r="I319" t="str">
            <v>4 - Informatique</v>
          </cell>
          <cell r="J319" t="str">
            <v>IN 6 Formation</v>
          </cell>
          <cell r="K319" t="str">
            <v>Informatique</v>
          </cell>
          <cell r="L319" t="str">
            <v>IF</v>
          </cell>
          <cell r="M319" t="str">
            <v>INCONNU</v>
          </cell>
          <cell r="N319">
            <v>3</v>
          </cell>
          <cell r="O319" t="str">
            <v>Services</v>
          </cell>
        </row>
        <row r="320">
          <cell r="A320" t="str">
            <v>4</v>
          </cell>
          <cell r="B320" t="str">
            <v>4</v>
          </cell>
          <cell r="C320">
            <v>0</v>
          </cell>
          <cell r="D320">
            <v>0</v>
          </cell>
          <cell r="E320" t="str">
            <v>MA</v>
          </cell>
          <cell r="F320" t="str">
            <v>Electro hall</v>
          </cell>
          <cell r="G320" t="str">
            <v>N</v>
          </cell>
          <cell r="H320" t="e">
            <v>#N/A</v>
          </cell>
          <cell r="I320" t="e">
            <v>#N/A</v>
          </cell>
          <cell r="J320" t="str">
            <v>AS 4 Contrats d'entretien asc.</v>
          </cell>
          <cell r="K320" t="str">
            <v>Ascenseurs</v>
          </cell>
          <cell r="L320" t="str">
            <v>??</v>
          </cell>
          <cell r="M320" t="str">
            <v>INCONNU</v>
          </cell>
          <cell r="N320" t="e">
            <v>#N/A</v>
          </cell>
        </row>
        <row r="321">
          <cell r="A321" t="str">
            <v>4A</v>
          </cell>
          <cell r="B321" t="str">
            <v>4A</v>
          </cell>
          <cell r="C321">
            <v>0</v>
          </cell>
          <cell r="D321">
            <v>0</v>
          </cell>
          <cell r="E321" t="str">
            <v>MA</v>
          </cell>
          <cell r="F321" t="str">
            <v>EH - photocopieurs</v>
          </cell>
          <cell r="G321" t="str">
            <v>F</v>
          </cell>
          <cell r="H321" t="e">
            <v>#N/A</v>
          </cell>
          <cell r="I321" t="e">
            <v>#N/A</v>
          </cell>
          <cell r="J321" t="str">
            <v>AS 4 Contrats d'entretien asc.</v>
          </cell>
          <cell r="K321" t="str">
            <v>Ascenseurs</v>
          </cell>
          <cell r="L321" t="str">
            <v>??</v>
          </cell>
          <cell r="M321" t="str">
            <v>INCONNU</v>
          </cell>
          <cell r="N321" t="e">
            <v>#N/A</v>
          </cell>
        </row>
        <row r="322">
          <cell r="A322" t="str">
            <v>4A0110</v>
          </cell>
          <cell r="B322" t="str">
            <v>4A</v>
          </cell>
          <cell r="C322" t="str">
            <v>01</v>
          </cell>
          <cell r="D322" t="str">
            <v>10</v>
          </cell>
          <cell r="E322" t="str">
            <v>MA</v>
          </cell>
          <cell r="F322" t="str">
            <v>Photocopieur &lt; 14 cpm</v>
          </cell>
          <cell r="G322" t="str">
            <v>F</v>
          </cell>
          <cell r="H322" t="e">
            <v>#N/A</v>
          </cell>
          <cell r="I322" t="e">
            <v>#N/A</v>
          </cell>
          <cell r="J322" t="str">
            <v>AS 4 Contrats d'entretien asc.</v>
          </cell>
          <cell r="K322" t="str">
            <v>Ascenseurs</v>
          </cell>
          <cell r="L322" t="str">
            <v>??</v>
          </cell>
          <cell r="M322" t="str">
            <v>INCONNU</v>
          </cell>
          <cell r="N322" t="e">
            <v>#N/A</v>
          </cell>
        </row>
        <row r="323">
          <cell r="A323" t="str">
            <v>4A0120</v>
          </cell>
          <cell r="B323" t="str">
            <v>4A</v>
          </cell>
          <cell r="C323" t="str">
            <v>01</v>
          </cell>
          <cell r="D323" t="str">
            <v>20</v>
          </cell>
          <cell r="E323" t="str">
            <v>MA</v>
          </cell>
          <cell r="F323" t="str">
            <v>Photocopieur &lt; 20 cpm</v>
          </cell>
          <cell r="G323" t="str">
            <v>F</v>
          </cell>
          <cell r="H323" t="e">
            <v>#N/A</v>
          </cell>
          <cell r="I323" t="e">
            <v>#N/A</v>
          </cell>
          <cell r="J323" t="str">
            <v>AS 4 Contrats d'entretien asc.</v>
          </cell>
          <cell r="K323" t="str">
            <v>Ascenseurs</v>
          </cell>
          <cell r="L323" t="str">
            <v>??</v>
          </cell>
          <cell r="M323" t="str">
            <v>INCONNU</v>
          </cell>
          <cell r="N323" t="e">
            <v>#N/A</v>
          </cell>
        </row>
        <row r="324">
          <cell r="A324" t="str">
            <v>4A0130</v>
          </cell>
          <cell r="B324" t="str">
            <v>4A</v>
          </cell>
          <cell r="C324" t="str">
            <v>01</v>
          </cell>
          <cell r="D324" t="str">
            <v>30</v>
          </cell>
          <cell r="E324" t="str">
            <v>MA</v>
          </cell>
          <cell r="F324" t="str">
            <v>Photocopieur &lt; 35 cpm</v>
          </cell>
          <cell r="G324" t="str">
            <v>F</v>
          </cell>
          <cell r="H324" t="e">
            <v>#N/A</v>
          </cell>
          <cell r="I324" t="e">
            <v>#N/A</v>
          </cell>
          <cell r="J324" t="str">
            <v>AS 4 Contrats d'entretien asc.</v>
          </cell>
          <cell r="K324" t="str">
            <v>Ascenseurs</v>
          </cell>
          <cell r="L324" t="str">
            <v>??</v>
          </cell>
          <cell r="M324" t="str">
            <v>INCONNU</v>
          </cell>
          <cell r="N324" t="e">
            <v>#N/A</v>
          </cell>
        </row>
        <row r="325">
          <cell r="A325" t="str">
            <v>4A0140</v>
          </cell>
          <cell r="B325" t="str">
            <v>4A</v>
          </cell>
          <cell r="C325" t="str">
            <v>01</v>
          </cell>
          <cell r="D325" t="str">
            <v>40</v>
          </cell>
          <cell r="E325" t="str">
            <v>MA</v>
          </cell>
          <cell r="F325" t="str">
            <v>Photocopieur &gt; 35 cpm</v>
          </cell>
          <cell r="G325" t="str">
            <v>F</v>
          </cell>
          <cell r="H325" t="e">
            <v>#N/A</v>
          </cell>
          <cell r="I325" t="e">
            <v>#N/A</v>
          </cell>
          <cell r="J325" t="str">
            <v>AS 4 Contrats d'entretien asc.</v>
          </cell>
          <cell r="K325" t="str">
            <v>Ascenseurs</v>
          </cell>
          <cell r="L325" t="str">
            <v>??</v>
          </cell>
          <cell r="M325" t="str">
            <v>INCONNU</v>
          </cell>
          <cell r="N325" t="e">
            <v>#N/A</v>
          </cell>
        </row>
        <row r="326">
          <cell r="A326" t="str">
            <v>4A0210</v>
          </cell>
          <cell r="B326" t="str">
            <v>4A</v>
          </cell>
          <cell r="C326" t="str">
            <v>02</v>
          </cell>
          <cell r="D326" t="str">
            <v>10</v>
          </cell>
          <cell r="E326" t="str">
            <v>MA</v>
          </cell>
          <cell r="F326" t="str">
            <v>Stand</v>
          </cell>
          <cell r="G326" t="str">
            <v>F</v>
          </cell>
          <cell r="H326" t="e">
            <v>#N/A</v>
          </cell>
          <cell r="I326" t="e">
            <v>#N/A</v>
          </cell>
          <cell r="J326" t="str">
            <v>AS 4 Contrats d'entretien asc.</v>
          </cell>
          <cell r="K326" t="str">
            <v>Ascenseurs</v>
          </cell>
          <cell r="L326" t="str">
            <v>??</v>
          </cell>
          <cell r="M326" t="str">
            <v>INCONNU</v>
          </cell>
          <cell r="N326" t="e">
            <v>#N/A</v>
          </cell>
        </row>
        <row r="327">
          <cell r="A327" t="str">
            <v>4A0220</v>
          </cell>
          <cell r="B327" t="str">
            <v>4A</v>
          </cell>
          <cell r="C327" t="str">
            <v>02</v>
          </cell>
          <cell r="D327" t="str">
            <v>20</v>
          </cell>
          <cell r="E327" t="str">
            <v>MA</v>
          </cell>
          <cell r="F327" t="str">
            <v>Trieuse</v>
          </cell>
          <cell r="G327" t="str">
            <v>F</v>
          </cell>
          <cell r="H327" t="e">
            <v>#N/A</v>
          </cell>
          <cell r="I327" t="e">
            <v>#N/A</v>
          </cell>
          <cell r="J327" t="str">
            <v>AS 4 Contrats d'entretien asc.</v>
          </cell>
          <cell r="K327" t="str">
            <v>Ascenseurs</v>
          </cell>
          <cell r="L327" t="str">
            <v>??</v>
          </cell>
          <cell r="M327" t="str">
            <v>INCONNU</v>
          </cell>
          <cell r="N327" t="e">
            <v>#N/A</v>
          </cell>
        </row>
        <row r="328">
          <cell r="A328" t="str">
            <v>4A0230</v>
          </cell>
          <cell r="B328" t="str">
            <v>4A</v>
          </cell>
          <cell r="C328" t="str">
            <v>02</v>
          </cell>
          <cell r="D328" t="str">
            <v>30</v>
          </cell>
          <cell r="E328" t="str">
            <v>MA</v>
          </cell>
          <cell r="F328" t="str">
            <v>Adf/radf</v>
          </cell>
          <cell r="G328" t="str">
            <v>F</v>
          </cell>
          <cell r="H328" t="e">
            <v>#N/A</v>
          </cell>
          <cell r="I328" t="e">
            <v>#N/A</v>
          </cell>
          <cell r="J328" t="str">
            <v>AS 4 Contrats d'entretien asc.</v>
          </cell>
          <cell r="K328" t="str">
            <v>Ascenseurs</v>
          </cell>
          <cell r="L328" t="str">
            <v>??</v>
          </cell>
          <cell r="M328" t="str">
            <v>INCONNU</v>
          </cell>
          <cell r="N328" t="e">
            <v>#N/A</v>
          </cell>
        </row>
        <row r="329">
          <cell r="A329" t="str">
            <v>4A0240</v>
          </cell>
          <cell r="B329" t="str">
            <v>4A</v>
          </cell>
          <cell r="C329" t="str">
            <v>02</v>
          </cell>
          <cell r="D329" t="str">
            <v>40</v>
          </cell>
          <cell r="E329" t="str">
            <v>MA</v>
          </cell>
          <cell r="F329" t="str">
            <v>Duplex module</v>
          </cell>
          <cell r="G329" t="str">
            <v>F</v>
          </cell>
          <cell r="H329" t="e">
            <v>#N/A</v>
          </cell>
          <cell r="I329" t="e">
            <v>#N/A</v>
          </cell>
          <cell r="J329" t="str">
            <v>AS 4 Contrats d'entretien asc.</v>
          </cell>
          <cell r="K329" t="str">
            <v>Ascenseurs</v>
          </cell>
          <cell r="L329" t="str">
            <v>??</v>
          </cell>
          <cell r="M329" t="str">
            <v>INCONNU</v>
          </cell>
          <cell r="N329" t="e">
            <v>#N/A</v>
          </cell>
        </row>
        <row r="330">
          <cell r="A330" t="str">
            <v>4A0250</v>
          </cell>
          <cell r="B330" t="str">
            <v>4A</v>
          </cell>
          <cell r="C330" t="str">
            <v>02</v>
          </cell>
          <cell r="D330" t="str">
            <v>50</v>
          </cell>
          <cell r="E330" t="str">
            <v>MA</v>
          </cell>
          <cell r="F330" t="str">
            <v>Cassettes</v>
          </cell>
          <cell r="G330" t="str">
            <v>F</v>
          </cell>
          <cell r="H330" t="e">
            <v>#N/A</v>
          </cell>
          <cell r="I330" t="e">
            <v>#N/A</v>
          </cell>
          <cell r="J330" t="str">
            <v>AS 4 Contrats d'entretien asc.</v>
          </cell>
          <cell r="K330" t="str">
            <v>Ascenseurs</v>
          </cell>
          <cell r="L330" t="str">
            <v>??</v>
          </cell>
          <cell r="M330" t="str">
            <v>INCONNU</v>
          </cell>
          <cell r="N330" t="e">
            <v>#N/A</v>
          </cell>
        </row>
        <row r="331">
          <cell r="A331" t="str">
            <v>4A0260</v>
          </cell>
          <cell r="B331" t="str">
            <v>4A</v>
          </cell>
          <cell r="C331" t="str">
            <v>02</v>
          </cell>
          <cell r="D331" t="str">
            <v>60</v>
          </cell>
          <cell r="E331" t="str">
            <v>MA</v>
          </cell>
          <cell r="F331" t="str">
            <v>Autres</v>
          </cell>
          <cell r="G331" t="str">
            <v>F</v>
          </cell>
          <cell r="H331" t="e">
            <v>#N/A</v>
          </cell>
          <cell r="I331" t="e">
            <v>#N/A</v>
          </cell>
          <cell r="J331" t="str">
            <v>AS 4 Contrats d'entretien asc.</v>
          </cell>
          <cell r="K331" t="str">
            <v>Ascenseurs</v>
          </cell>
          <cell r="L331" t="str">
            <v>??</v>
          </cell>
          <cell r="M331" t="str">
            <v>INCONNU</v>
          </cell>
          <cell r="N331" t="e">
            <v>#N/A</v>
          </cell>
        </row>
        <row r="332">
          <cell r="A332" t="str">
            <v>4A0310</v>
          </cell>
          <cell r="B332" t="str">
            <v>4A</v>
          </cell>
          <cell r="C332" t="str">
            <v>03</v>
          </cell>
          <cell r="D332" t="str">
            <v>10</v>
          </cell>
          <cell r="E332" t="str">
            <v>PR</v>
          </cell>
          <cell r="F332" t="str">
            <v>Toner</v>
          </cell>
          <cell r="G332" t="str">
            <v>F</v>
          </cell>
          <cell r="H332" t="e">
            <v>#N/A</v>
          </cell>
          <cell r="I332" t="e">
            <v>#N/A</v>
          </cell>
          <cell r="J332" t="str">
            <v>AS 4 Contrats d'entretien asc.</v>
          </cell>
          <cell r="K332" t="str">
            <v>Ascenseurs</v>
          </cell>
          <cell r="L332" t="str">
            <v>??</v>
          </cell>
          <cell r="M332" t="str">
            <v>INCONNU</v>
          </cell>
          <cell r="N332" t="e">
            <v>#N/A</v>
          </cell>
        </row>
        <row r="333">
          <cell r="A333" t="str">
            <v>4A0320</v>
          </cell>
          <cell r="B333" t="str">
            <v>4A</v>
          </cell>
          <cell r="C333" t="str">
            <v>03</v>
          </cell>
          <cell r="D333" t="str">
            <v>20</v>
          </cell>
          <cell r="E333" t="str">
            <v>PR</v>
          </cell>
          <cell r="F333" t="str">
            <v>Developer</v>
          </cell>
          <cell r="G333" t="str">
            <v>F</v>
          </cell>
          <cell r="H333" t="e">
            <v>#N/A</v>
          </cell>
          <cell r="I333" t="e">
            <v>#N/A</v>
          </cell>
          <cell r="J333" t="str">
            <v>AS 4 Contrats d'entretien asc.</v>
          </cell>
          <cell r="K333" t="str">
            <v>Ascenseurs</v>
          </cell>
          <cell r="L333" t="str">
            <v>??</v>
          </cell>
          <cell r="M333" t="str">
            <v>INCONNU</v>
          </cell>
          <cell r="N333" t="e">
            <v>#N/A</v>
          </cell>
        </row>
        <row r="334">
          <cell r="A334" t="str">
            <v>4A0330</v>
          </cell>
          <cell r="B334" t="str">
            <v>4A</v>
          </cell>
          <cell r="C334" t="str">
            <v>03</v>
          </cell>
          <cell r="D334" t="str">
            <v>30</v>
          </cell>
          <cell r="E334" t="str">
            <v>PR</v>
          </cell>
          <cell r="F334" t="str">
            <v>Tambour</v>
          </cell>
          <cell r="G334" t="str">
            <v>F</v>
          </cell>
          <cell r="H334" t="e">
            <v>#N/A</v>
          </cell>
          <cell r="I334" t="e">
            <v>#N/A</v>
          </cell>
          <cell r="J334" t="str">
            <v>AS 4 Contrats d'entretien asc.</v>
          </cell>
          <cell r="K334" t="str">
            <v>Ascenseurs</v>
          </cell>
          <cell r="L334" t="str">
            <v>??</v>
          </cell>
          <cell r="M334" t="str">
            <v>INCONNU</v>
          </cell>
          <cell r="N334" t="e">
            <v>#N/A</v>
          </cell>
        </row>
        <row r="335">
          <cell r="A335" t="str">
            <v>4A0340</v>
          </cell>
          <cell r="B335" t="str">
            <v>4A</v>
          </cell>
          <cell r="C335" t="str">
            <v>03</v>
          </cell>
          <cell r="D335" t="str">
            <v>40</v>
          </cell>
          <cell r="E335" t="str">
            <v>PR</v>
          </cell>
          <cell r="F335" t="str">
            <v>Autres</v>
          </cell>
          <cell r="G335" t="str">
            <v>F</v>
          </cell>
          <cell r="H335" t="e">
            <v>#N/A</v>
          </cell>
          <cell r="I335" t="e">
            <v>#N/A</v>
          </cell>
          <cell r="J335" t="str">
            <v>AS 4 Contrats d'entretien asc.</v>
          </cell>
          <cell r="K335" t="str">
            <v>Ascenseurs</v>
          </cell>
          <cell r="L335" t="str">
            <v>??</v>
          </cell>
          <cell r="M335" t="str">
            <v>INCONNU</v>
          </cell>
          <cell r="N335" t="e">
            <v>#N/A</v>
          </cell>
        </row>
        <row r="336">
          <cell r="A336" t="str">
            <v>4A0410</v>
          </cell>
          <cell r="B336" t="str">
            <v>4A</v>
          </cell>
          <cell r="C336" t="str">
            <v>04</v>
          </cell>
          <cell r="D336" t="str">
            <v>10</v>
          </cell>
          <cell r="E336" t="str">
            <v>PR</v>
          </cell>
          <cell r="F336" t="str">
            <v>PR</v>
          </cell>
          <cell r="G336" t="str">
            <v>F</v>
          </cell>
          <cell r="H336" t="e">
            <v>#N/A</v>
          </cell>
          <cell r="I336" t="e">
            <v>#N/A</v>
          </cell>
          <cell r="J336" t="str">
            <v>AS 4 Contrats d'entretien asc.</v>
          </cell>
          <cell r="K336" t="str">
            <v>Ascenseurs</v>
          </cell>
          <cell r="L336" t="str">
            <v>??</v>
          </cell>
          <cell r="M336" t="str">
            <v>INCONNU</v>
          </cell>
          <cell r="N336" t="e">
            <v>#N/A</v>
          </cell>
        </row>
        <row r="337">
          <cell r="A337" t="str">
            <v>4B</v>
          </cell>
          <cell r="B337" t="str">
            <v>4B</v>
          </cell>
          <cell r="C337">
            <v>0</v>
          </cell>
          <cell r="D337">
            <v>0</v>
          </cell>
          <cell r="E337" t="str">
            <v>MA</v>
          </cell>
          <cell r="F337" t="str">
            <v>Duplicateur</v>
          </cell>
          <cell r="G337" t="str">
            <v>F</v>
          </cell>
          <cell r="H337" t="e">
            <v>#N/A</v>
          </cell>
          <cell r="I337" t="e">
            <v>#N/A</v>
          </cell>
          <cell r="J337" t="str">
            <v>AS 4 Contrats d'entretien asc.</v>
          </cell>
          <cell r="K337" t="str">
            <v>Ascenseurs</v>
          </cell>
          <cell r="L337" t="str">
            <v>??</v>
          </cell>
          <cell r="M337" t="str">
            <v>INCONNU</v>
          </cell>
          <cell r="N337" t="e">
            <v>#N/A</v>
          </cell>
        </row>
        <row r="338">
          <cell r="A338" t="str">
            <v>4B0110</v>
          </cell>
          <cell r="B338" t="str">
            <v>4B</v>
          </cell>
          <cell r="C338" t="str">
            <v>01</v>
          </cell>
          <cell r="D338" t="str">
            <v>10</v>
          </cell>
          <cell r="E338" t="str">
            <v>MA</v>
          </cell>
          <cell r="F338" t="str">
            <v>Normal</v>
          </cell>
          <cell r="G338" t="str">
            <v>F</v>
          </cell>
          <cell r="H338" t="e">
            <v>#N/A</v>
          </cell>
          <cell r="I338" t="e">
            <v>#N/A</v>
          </cell>
          <cell r="J338" t="str">
            <v>AS 4 Contrats d'entretien asc.</v>
          </cell>
          <cell r="K338" t="str">
            <v>Ascenseurs</v>
          </cell>
          <cell r="L338" t="str">
            <v>??</v>
          </cell>
          <cell r="M338" t="str">
            <v>INCONNU</v>
          </cell>
          <cell r="N338" t="e">
            <v>#N/A</v>
          </cell>
        </row>
        <row r="339">
          <cell r="A339" t="str">
            <v>4B0120</v>
          </cell>
          <cell r="B339" t="str">
            <v>4B</v>
          </cell>
          <cell r="C339" t="str">
            <v>01</v>
          </cell>
          <cell r="D339" t="str">
            <v>20</v>
          </cell>
          <cell r="E339" t="str">
            <v>MA</v>
          </cell>
          <cell r="F339" t="str">
            <v>Duplicopieur</v>
          </cell>
          <cell r="G339" t="str">
            <v>F</v>
          </cell>
          <cell r="H339" t="e">
            <v>#N/A</v>
          </cell>
          <cell r="I339" t="e">
            <v>#N/A</v>
          </cell>
          <cell r="J339" t="str">
            <v>AS 4 Contrats d'entretien asc.</v>
          </cell>
          <cell r="K339" t="str">
            <v>Ascenseurs</v>
          </cell>
          <cell r="L339" t="str">
            <v>??</v>
          </cell>
          <cell r="M339" t="str">
            <v>INCONNU</v>
          </cell>
          <cell r="N339" t="e">
            <v>#N/A</v>
          </cell>
        </row>
        <row r="340">
          <cell r="A340" t="str">
            <v>4B0210</v>
          </cell>
          <cell r="B340" t="str">
            <v>4B</v>
          </cell>
          <cell r="C340" t="str">
            <v>02</v>
          </cell>
          <cell r="D340" t="str">
            <v>10</v>
          </cell>
          <cell r="E340" t="str">
            <v>PR</v>
          </cell>
          <cell r="F340" t="str">
            <v>Accessoires</v>
          </cell>
          <cell r="G340" t="str">
            <v>F</v>
          </cell>
          <cell r="H340" t="e">
            <v>#N/A</v>
          </cell>
          <cell r="I340" t="e">
            <v>#N/A</v>
          </cell>
          <cell r="J340" t="str">
            <v>AS 4 Contrats d'entretien asc.</v>
          </cell>
          <cell r="K340" t="str">
            <v>Ascenseurs</v>
          </cell>
          <cell r="L340" t="str">
            <v>??</v>
          </cell>
          <cell r="M340" t="str">
            <v>INCONNU</v>
          </cell>
          <cell r="N340" t="e">
            <v>#N/A</v>
          </cell>
        </row>
        <row r="341">
          <cell r="A341" t="str">
            <v>4B0310</v>
          </cell>
          <cell r="B341" t="str">
            <v>4B</v>
          </cell>
          <cell r="C341" t="str">
            <v>03</v>
          </cell>
          <cell r="D341" t="str">
            <v>10</v>
          </cell>
          <cell r="E341" t="str">
            <v>PR</v>
          </cell>
          <cell r="F341" t="str">
            <v>Consommables perissables</v>
          </cell>
          <cell r="G341" t="str">
            <v>F</v>
          </cell>
          <cell r="H341" t="e">
            <v>#N/A</v>
          </cell>
          <cell r="I341" t="e">
            <v>#N/A</v>
          </cell>
          <cell r="J341" t="str">
            <v>AS 4 Contrats d'entretien asc.</v>
          </cell>
          <cell r="K341" t="str">
            <v>Ascenseurs</v>
          </cell>
          <cell r="L341" t="str">
            <v>??</v>
          </cell>
          <cell r="M341" t="str">
            <v>INCONNU</v>
          </cell>
          <cell r="N341" t="e">
            <v>#N/A</v>
          </cell>
        </row>
        <row r="342">
          <cell r="A342" t="str">
            <v>4B0320</v>
          </cell>
          <cell r="B342" t="str">
            <v>4B</v>
          </cell>
          <cell r="C342" t="str">
            <v>03</v>
          </cell>
          <cell r="D342" t="str">
            <v>20</v>
          </cell>
          <cell r="E342" t="str">
            <v>PR</v>
          </cell>
          <cell r="F342" t="str">
            <v>Consommables non perissab</v>
          </cell>
          <cell r="G342" t="str">
            <v>F</v>
          </cell>
          <cell r="H342" t="e">
            <v>#N/A</v>
          </cell>
          <cell r="I342" t="e">
            <v>#N/A</v>
          </cell>
          <cell r="J342" t="str">
            <v>AS 4 Contrats d'entretien asc.</v>
          </cell>
          <cell r="K342" t="str">
            <v>Ascenseurs</v>
          </cell>
          <cell r="L342" t="str">
            <v>??</v>
          </cell>
          <cell r="M342" t="str">
            <v>INCONNU</v>
          </cell>
          <cell r="N342" t="e">
            <v>#N/A</v>
          </cell>
        </row>
        <row r="343">
          <cell r="A343" t="str">
            <v>4B0410</v>
          </cell>
          <cell r="B343" t="str">
            <v>4B</v>
          </cell>
          <cell r="C343" t="str">
            <v>04</v>
          </cell>
          <cell r="D343" t="str">
            <v>10</v>
          </cell>
          <cell r="E343" t="str">
            <v>PR</v>
          </cell>
          <cell r="F343" t="str">
            <v>PR</v>
          </cell>
          <cell r="G343" t="str">
            <v>F</v>
          </cell>
          <cell r="H343" t="e">
            <v>#N/A</v>
          </cell>
          <cell r="I343" t="e">
            <v>#N/A</v>
          </cell>
          <cell r="J343" t="str">
            <v>AS 4 Contrats d'entretien asc.</v>
          </cell>
          <cell r="K343" t="str">
            <v>Ascenseurs</v>
          </cell>
          <cell r="L343" t="str">
            <v>??</v>
          </cell>
          <cell r="M343" t="str">
            <v>INCONNU</v>
          </cell>
          <cell r="N343" t="e">
            <v>#N/A</v>
          </cell>
        </row>
        <row r="344">
          <cell r="A344" t="str">
            <v>4C</v>
          </cell>
          <cell r="B344" t="str">
            <v>4C</v>
          </cell>
          <cell r="C344">
            <v>0</v>
          </cell>
          <cell r="D344">
            <v>0</v>
          </cell>
          <cell r="E344" t="str">
            <v>MA</v>
          </cell>
          <cell r="F344" t="str">
            <v>Fax</v>
          </cell>
          <cell r="G344" t="str">
            <v>F</v>
          </cell>
          <cell r="H344" t="e">
            <v>#N/A</v>
          </cell>
          <cell r="I344" t="e">
            <v>#N/A</v>
          </cell>
          <cell r="J344" t="str">
            <v>AS 4 Contrats d'entretien asc.</v>
          </cell>
          <cell r="K344" t="str">
            <v>Ascenseurs</v>
          </cell>
          <cell r="L344" t="str">
            <v>??</v>
          </cell>
          <cell r="M344" t="str">
            <v>INCONNU</v>
          </cell>
          <cell r="N344" t="e">
            <v>#N/A</v>
          </cell>
        </row>
        <row r="345">
          <cell r="A345" t="str">
            <v>4C0110</v>
          </cell>
          <cell r="B345" t="str">
            <v>4C</v>
          </cell>
          <cell r="C345" t="str">
            <v>01</v>
          </cell>
          <cell r="D345" t="str">
            <v>10</v>
          </cell>
          <cell r="E345" t="str">
            <v>MA</v>
          </cell>
          <cell r="F345" t="str">
            <v>Thermiques</v>
          </cell>
          <cell r="G345" t="str">
            <v>F</v>
          </cell>
          <cell r="H345" t="e">
            <v>#N/A</v>
          </cell>
          <cell r="I345" t="e">
            <v>#N/A</v>
          </cell>
          <cell r="J345" t="str">
            <v>AS 4 Contrats d'entretien asc.</v>
          </cell>
          <cell r="K345" t="str">
            <v>Ascenseurs</v>
          </cell>
          <cell r="L345" t="str">
            <v>??</v>
          </cell>
          <cell r="M345" t="str">
            <v>INCONNU</v>
          </cell>
          <cell r="N345" t="e">
            <v>#N/A</v>
          </cell>
        </row>
        <row r="346">
          <cell r="A346" t="str">
            <v>4C0120</v>
          </cell>
          <cell r="B346" t="str">
            <v>4C</v>
          </cell>
          <cell r="C346" t="str">
            <v>01</v>
          </cell>
          <cell r="D346" t="str">
            <v>20</v>
          </cell>
          <cell r="E346" t="str">
            <v>MA</v>
          </cell>
          <cell r="F346" t="str">
            <v>Papiers ordinaires</v>
          </cell>
          <cell r="G346" t="str">
            <v>F</v>
          </cell>
          <cell r="H346" t="e">
            <v>#N/A</v>
          </cell>
          <cell r="I346" t="e">
            <v>#N/A</v>
          </cell>
          <cell r="J346" t="str">
            <v>AS 4 Contrats d'entretien asc.</v>
          </cell>
          <cell r="K346" t="str">
            <v>Ascenseurs</v>
          </cell>
          <cell r="L346" t="str">
            <v>??</v>
          </cell>
          <cell r="M346" t="str">
            <v>INCONNU</v>
          </cell>
          <cell r="N346" t="e">
            <v>#N/A</v>
          </cell>
        </row>
        <row r="347">
          <cell r="A347" t="str">
            <v>4C0130</v>
          </cell>
          <cell r="B347" t="str">
            <v>4C</v>
          </cell>
          <cell r="C347" t="str">
            <v>01</v>
          </cell>
          <cell r="D347" t="str">
            <v>30</v>
          </cell>
          <cell r="E347" t="str">
            <v>MA</v>
          </cell>
          <cell r="F347" t="str">
            <v>Télécopieur laser</v>
          </cell>
          <cell r="G347" t="str">
            <v>F</v>
          </cell>
          <cell r="H347" t="e">
            <v>#N/A</v>
          </cell>
          <cell r="I347" t="e">
            <v>#N/A</v>
          </cell>
          <cell r="J347" t="str">
            <v>AS 4 Contrats d'entretien asc.</v>
          </cell>
          <cell r="K347" t="str">
            <v>Ascenseurs</v>
          </cell>
          <cell r="L347" t="str">
            <v>??</v>
          </cell>
          <cell r="M347" t="str">
            <v>INCONNU</v>
          </cell>
          <cell r="N347" t="e">
            <v>#N/A</v>
          </cell>
        </row>
        <row r="348">
          <cell r="A348" t="str">
            <v>4C0210</v>
          </cell>
          <cell r="B348" t="str">
            <v>4C</v>
          </cell>
          <cell r="C348" t="str">
            <v>02</v>
          </cell>
          <cell r="D348" t="str">
            <v>10</v>
          </cell>
          <cell r="E348" t="str">
            <v>PR</v>
          </cell>
          <cell r="F348" t="str">
            <v>Accessoires</v>
          </cell>
          <cell r="G348" t="str">
            <v>F</v>
          </cell>
          <cell r="H348" t="e">
            <v>#N/A</v>
          </cell>
          <cell r="I348" t="e">
            <v>#N/A</v>
          </cell>
          <cell r="J348" t="str">
            <v>AS 4 Contrats d'entretien asc.</v>
          </cell>
          <cell r="K348" t="str">
            <v>Ascenseurs</v>
          </cell>
          <cell r="L348" t="str">
            <v>??</v>
          </cell>
          <cell r="M348" t="str">
            <v>INCONNU</v>
          </cell>
          <cell r="N348" t="e">
            <v>#N/A</v>
          </cell>
        </row>
        <row r="349">
          <cell r="A349" t="str">
            <v>4C0410</v>
          </cell>
          <cell r="B349" t="str">
            <v>4C</v>
          </cell>
          <cell r="C349" t="str">
            <v>04</v>
          </cell>
          <cell r="D349" t="str">
            <v>10</v>
          </cell>
          <cell r="E349" t="str">
            <v>PR</v>
          </cell>
          <cell r="F349" t="str">
            <v>Pr</v>
          </cell>
          <cell r="G349" t="str">
            <v>F</v>
          </cell>
          <cell r="H349" t="e">
            <v>#N/A</v>
          </cell>
          <cell r="I349" t="e">
            <v>#N/A</v>
          </cell>
          <cell r="J349" t="str">
            <v>AS 4 Contrats d'entretien asc.</v>
          </cell>
          <cell r="K349" t="str">
            <v>Ascenseurs</v>
          </cell>
          <cell r="L349" t="str">
            <v>??</v>
          </cell>
          <cell r="M349" t="str">
            <v>INCONNU</v>
          </cell>
          <cell r="N349" t="e">
            <v>#N/A</v>
          </cell>
        </row>
        <row r="350">
          <cell r="A350" t="str">
            <v>4D</v>
          </cell>
          <cell r="B350" t="str">
            <v>4D</v>
          </cell>
          <cell r="C350">
            <v>0</v>
          </cell>
          <cell r="D350">
            <v>0</v>
          </cell>
          <cell r="E350" t="str">
            <v>MA</v>
          </cell>
          <cell r="F350" t="str">
            <v>MAE</v>
          </cell>
          <cell r="G350" t="str">
            <v>F</v>
          </cell>
          <cell r="H350" t="e">
            <v>#N/A</v>
          </cell>
          <cell r="I350" t="e">
            <v>#N/A</v>
          </cell>
          <cell r="J350" t="str">
            <v>AS 4 Contrats d'entretien asc.</v>
          </cell>
          <cell r="K350" t="str">
            <v>Ascenseurs</v>
          </cell>
          <cell r="L350" t="str">
            <v>??</v>
          </cell>
          <cell r="M350" t="str">
            <v>INCONNU</v>
          </cell>
          <cell r="N350" t="e">
            <v>#N/A</v>
          </cell>
        </row>
        <row r="351">
          <cell r="A351" t="str">
            <v>4D01</v>
          </cell>
          <cell r="B351" t="str">
            <v>4D</v>
          </cell>
          <cell r="C351" t="str">
            <v>01</v>
          </cell>
          <cell r="D351">
            <v>0</v>
          </cell>
          <cell r="E351" t="str">
            <v>MA</v>
          </cell>
          <cell r="F351" t="str">
            <v>Machine a ecrire</v>
          </cell>
          <cell r="G351" t="str">
            <v>F</v>
          </cell>
          <cell r="H351" t="e">
            <v>#N/A</v>
          </cell>
          <cell r="I351" t="e">
            <v>#N/A</v>
          </cell>
          <cell r="J351" t="str">
            <v>AS 4 Contrats d'entretien asc.</v>
          </cell>
          <cell r="K351" t="str">
            <v>Ascenseurs</v>
          </cell>
          <cell r="L351" t="str">
            <v>??</v>
          </cell>
          <cell r="M351" t="str">
            <v>INCONNU</v>
          </cell>
          <cell r="N351" t="e">
            <v>#N/A</v>
          </cell>
        </row>
        <row r="352">
          <cell r="A352" t="str">
            <v>4D0110</v>
          </cell>
          <cell r="B352" t="str">
            <v>4D</v>
          </cell>
          <cell r="C352" t="str">
            <v>01</v>
          </cell>
          <cell r="D352" t="str">
            <v>10</v>
          </cell>
          <cell r="E352" t="str">
            <v>MA</v>
          </cell>
          <cell r="F352" t="str">
            <v>Mae mecanique</v>
          </cell>
          <cell r="G352" t="str">
            <v>F</v>
          </cell>
          <cell r="H352" t="e">
            <v>#N/A</v>
          </cell>
          <cell r="I352" t="e">
            <v>#N/A</v>
          </cell>
          <cell r="J352" t="str">
            <v>AS 4 Contrats d'entretien asc.</v>
          </cell>
          <cell r="K352" t="str">
            <v>Ascenseurs</v>
          </cell>
          <cell r="L352" t="str">
            <v>??</v>
          </cell>
          <cell r="M352" t="str">
            <v>INCONNU</v>
          </cell>
          <cell r="N352" t="e">
            <v>#N/A</v>
          </cell>
        </row>
        <row r="353">
          <cell r="A353" t="str">
            <v>4D0120</v>
          </cell>
          <cell r="B353" t="str">
            <v>4D</v>
          </cell>
          <cell r="C353" t="str">
            <v>01</v>
          </cell>
          <cell r="D353" t="str">
            <v>20</v>
          </cell>
          <cell r="E353" t="str">
            <v>MA</v>
          </cell>
          <cell r="F353" t="str">
            <v>Mae electronique</v>
          </cell>
          <cell r="G353" t="str">
            <v>F</v>
          </cell>
          <cell r="H353" t="e">
            <v>#N/A</v>
          </cell>
          <cell r="I353" t="e">
            <v>#N/A</v>
          </cell>
          <cell r="J353" t="str">
            <v>AS 4 Contrats d'entretien asc.</v>
          </cell>
          <cell r="K353" t="str">
            <v>Ascenseurs</v>
          </cell>
          <cell r="L353" t="str">
            <v>??</v>
          </cell>
          <cell r="M353" t="str">
            <v>INCONNU</v>
          </cell>
          <cell r="N353" t="e">
            <v>#N/A</v>
          </cell>
        </row>
        <row r="354">
          <cell r="A354" t="str">
            <v>4D0130</v>
          </cell>
          <cell r="B354" t="str">
            <v>4D</v>
          </cell>
          <cell r="C354" t="str">
            <v>01</v>
          </cell>
          <cell r="D354" t="str">
            <v>30</v>
          </cell>
          <cell r="E354" t="str">
            <v>MA</v>
          </cell>
          <cell r="F354" t="str">
            <v>Traitement de texte</v>
          </cell>
          <cell r="G354" t="str">
            <v>F</v>
          </cell>
          <cell r="H354" t="e">
            <v>#N/A</v>
          </cell>
          <cell r="I354" t="e">
            <v>#N/A</v>
          </cell>
          <cell r="J354" t="str">
            <v>AS 4 Contrats d'entretien asc.</v>
          </cell>
          <cell r="K354" t="str">
            <v>Ascenseurs</v>
          </cell>
          <cell r="L354" t="str">
            <v>??</v>
          </cell>
          <cell r="M354" t="str">
            <v>INCONNU</v>
          </cell>
          <cell r="N354" t="e">
            <v>#N/A</v>
          </cell>
        </row>
        <row r="355">
          <cell r="A355" t="str">
            <v>4D0210</v>
          </cell>
          <cell r="B355" t="str">
            <v>4D</v>
          </cell>
          <cell r="C355" t="str">
            <v>02</v>
          </cell>
          <cell r="D355" t="str">
            <v>10</v>
          </cell>
          <cell r="E355" t="str">
            <v>PR</v>
          </cell>
          <cell r="F355" t="str">
            <v>Accessoires</v>
          </cell>
          <cell r="G355" t="str">
            <v>F</v>
          </cell>
          <cell r="H355" t="e">
            <v>#N/A</v>
          </cell>
          <cell r="I355" t="e">
            <v>#N/A</v>
          </cell>
          <cell r="J355" t="str">
            <v>AS 4 Contrats d'entretien asc.</v>
          </cell>
          <cell r="K355" t="str">
            <v>Ascenseurs</v>
          </cell>
          <cell r="L355" t="str">
            <v>??</v>
          </cell>
          <cell r="M355" t="str">
            <v>INCONNU</v>
          </cell>
          <cell r="N355" t="e">
            <v>#N/A</v>
          </cell>
        </row>
        <row r="356">
          <cell r="A356" t="str">
            <v>4D0310</v>
          </cell>
          <cell r="B356" t="str">
            <v>4D</v>
          </cell>
          <cell r="C356" t="str">
            <v>03</v>
          </cell>
          <cell r="D356" t="str">
            <v>10</v>
          </cell>
          <cell r="E356" t="str">
            <v>PR</v>
          </cell>
          <cell r="F356" t="str">
            <v>Rubans/encres/effaceur</v>
          </cell>
          <cell r="G356" t="str">
            <v>F</v>
          </cell>
          <cell r="H356" t="e">
            <v>#N/A</v>
          </cell>
          <cell r="I356" t="e">
            <v>#N/A</v>
          </cell>
          <cell r="J356" t="str">
            <v>AS 4 Contrats d'entretien asc.</v>
          </cell>
          <cell r="K356" t="str">
            <v>Ascenseurs</v>
          </cell>
          <cell r="L356" t="str">
            <v>??</v>
          </cell>
          <cell r="M356" t="str">
            <v>INCONNU</v>
          </cell>
          <cell r="N356" t="e">
            <v>#N/A</v>
          </cell>
        </row>
        <row r="357">
          <cell r="A357" t="str">
            <v>4D0320</v>
          </cell>
          <cell r="B357" t="str">
            <v>4D</v>
          </cell>
          <cell r="C357" t="str">
            <v>03</v>
          </cell>
          <cell r="D357" t="str">
            <v>20</v>
          </cell>
          <cell r="E357" t="str">
            <v>PR</v>
          </cell>
          <cell r="F357" t="str">
            <v>Roues d'impression</v>
          </cell>
          <cell r="G357" t="str">
            <v>F</v>
          </cell>
          <cell r="H357" t="e">
            <v>#N/A</v>
          </cell>
          <cell r="I357" t="e">
            <v>#N/A</v>
          </cell>
          <cell r="J357" t="str">
            <v>AS 4 Contrats d'entretien asc.</v>
          </cell>
          <cell r="K357" t="str">
            <v>Ascenseurs</v>
          </cell>
          <cell r="L357" t="str">
            <v>??</v>
          </cell>
          <cell r="M357" t="str">
            <v>INCONNU</v>
          </cell>
          <cell r="N357" t="e">
            <v>#N/A</v>
          </cell>
        </row>
        <row r="358">
          <cell r="A358" t="str">
            <v>4D0410</v>
          </cell>
          <cell r="B358" t="str">
            <v>4D</v>
          </cell>
          <cell r="C358" t="str">
            <v>04</v>
          </cell>
          <cell r="D358" t="str">
            <v>10</v>
          </cell>
          <cell r="E358" t="str">
            <v>PR</v>
          </cell>
          <cell r="F358" t="str">
            <v>PR</v>
          </cell>
          <cell r="G358" t="str">
            <v>F</v>
          </cell>
          <cell r="H358" t="e">
            <v>#N/A</v>
          </cell>
          <cell r="I358" t="e">
            <v>#N/A</v>
          </cell>
          <cell r="J358" t="str">
            <v>AS 4 Contrats d'entretien asc.</v>
          </cell>
          <cell r="K358" t="str">
            <v>Ascenseurs</v>
          </cell>
          <cell r="L358" t="str">
            <v>??</v>
          </cell>
          <cell r="M358" t="str">
            <v>INCONNU</v>
          </cell>
          <cell r="N358" t="e">
            <v>#N/A</v>
          </cell>
        </row>
        <row r="359">
          <cell r="A359" t="str">
            <v>4E</v>
          </cell>
          <cell r="B359" t="str">
            <v>4E</v>
          </cell>
          <cell r="C359">
            <v>0</v>
          </cell>
          <cell r="D359">
            <v>0</v>
          </cell>
          <cell r="E359" t="str">
            <v>MA</v>
          </cell>
          <cell r="F359" t="str">
            <v>Machine a calculer</v>
          </cell>
          <cell r="G359" t="str">
            <v>F</v>
          </cell>
          <cell r="H359" t="e">
            <v>#N/A</v>
          </cell>
          <cell r="I359" t="e">
            <v>#N/A</v>
          </cell>
          <cell r="J359" t="str">
            <v>AS 4 Contrats d'entretien asc.</v>
          </cell>
          <cell r="K359" t="str">
            <v>Ascenseurs</v>
          </cell>
          <cell r="L359" t="str">
            <v>??</v>
          </cell>
          <cell r="M359" t="str">
            <v>INCONNU</v>
          </cell>
          <cell r="N359" t="e">
            <v>#N/A</v>
          </cell>
        </row>
        <row r="360">
          <cell r="A360" t="str">
            <v>4E1010</v>
          </cell>
          <cell r="B360" t="str">
            <v>4E</v>
          </cell>
          <cell r="C360" t="str">
            <v>10</v>
          </cell>
          <cell r="D360" t="str">
            <v>10</v>
          </cell>
          <cell r="E360" t="str">
            <v>MA</v>
          </cell>
          <cell r="F360" t="str">
            <v>Calculettes non scientifi</v>
          </cell>
          <cell r="G360" t="str">
            <v>F</v>
          </cell>
          <cell r="H360" t="e">
            <v>#N/A</v>
          </cell>
          <cell r="I360" t="e">
            <v>#N/A</v>
          </cell>
          <cell r="J360" t="str">
            <v>AS 4 Contrats d'entretien asc.</v>
          </cell>
          <cell r="K360" t="str">
            <v>Ascenseurs</v>
          </cell>
          <cell r="L360" t="str">
            <v>??</v>
          </cell>
          <cell r="M360" t="str">
            <v>INCONNU</v>
          </cell>
          <cell r="N360" t="e">
            <v>#N/A</v>
          </cell>
        </row>
        <row r="361">
          <cell r="A361" t="str">
            <v>4E1020</v>
          </cell>
          <cell r="B361" t="str">
            <v>4E</v>
          </cell>
          <cell r="C361" t="str">
            <v>10</v>
          </cell>
          <cell r="D361" t="str">
            <v>20</v>
          </cell>
          <cell r="E361" t="str">
            <v>MA</v>
          </cell>
          <cell r="F361" t="str">
            <v>Calculettes scientifiques</v>
          </cell>
          <cell r="G361" t="str">
            <v>F</v>
          </cell>
          <cell r="H361" t="e">
            <v>#N/A</v>
          </cell>
          <cell r="I361" t="e">
            <v>#N/A</v>
          </cell>
          <cell r="J361" t="str">
            <v>AS 4 Contrats d'entretien asc.</v>
          </cell>
          <cell r="K361" t="str">
            <v>Ascenseurs</v>
          </cell>
          <cell r="L361" t="str">
            <v>??</v>
          </cell>
          <cell r="M361" t="str">
            <v>INCONNU</v>
          </cell>
          <cell r="N361" t="e">
            <v>#N/A</v>
          </cell>
        </row>
        <row r="362">
          <cell r="A362" t="str">
            <v>4E1030</v>
          </cell>
          <cell r="B362" t="str">
            <v>4E</v>
          </cell>
          <cell r="C362" t="str">
            <v>10</v>
          </cell>
          <cell r="D362" t="str">
            <v>30</v>
          </cell>
          <cell r="E362" t="str">
            <v>MA</v>
          </cell>
          <cell r="F362" t="str">
            <v>Bureau non a/c</v>
          </cell>
          <cell r="G362" t="str">
            <v>F</v>
          </cell>
          <cell r="H362" t="e">
            <v>#N/A</v>
          </cell>
          <cell r="I362" t="e">
            <v>#N/A</v>
          </cell>
          <cell r="J362" t="str">
            <v>AS 4 Contrats d'entretien asc.</v>
          </cell>
          <cell r="K362" t="str">
            <v>Ascenseurs</v>
          </cell>
          <cell r="L362" t="str">
            <v>??</v>
          </cell>
          <cell r="M362" t="str">
            <v>INCONNU</v>
          </cell>
          <cell r="N362" t="e">
            <v>#N/A</v>
          </cell>
        </row>
        <row r="363">
          <cell r="A363" t="str">
            <v>4E1040</v>
          </cell>
          <cell r="B363" t="str">
            <v>4E</v>
          </cell>
          <cell r="C363" t="str">
            <v>10</v>
          </cell>
          <cell r="D363" t="str">
            <v>40</v>
          </cell>
          <cell r="E363" t="str">
            <v>MA</v>
          </cell>
          <cell r="F363" t="str">
            <v>Bureau a/c</v>
          </cell>
          <cell r="G363" t="str">
            <v>F</v>
          </cell>
          <cell r="H363" t="e">
            <v>#N/A</v>
          </cell>
          <cell r="I363" t="e">
            <v>#N/A</v>
          </cell>
          <cell r="J363" t="str">
            <v>AS 4 Contrats d'entretien asc.</v>
          </cell>
          <cell r="K363" t="str">
            <v>Ascenseurs</v>
          </cell>
          <cell r="L363" t="str">
            <v>??</v>
          </cell>
          <cell r="M363" t="str">
            <v>INCONNU</v>
          </cell>
          <cell r="N363" t="e">
            <v>#N/A</v>
          </cell>
        </row>
        <row r="364">
          <cell r="A364" t="str">
            <v>4E1050</v>
          </cell>
          <cell r="B364" t="str">
            <v>4E</v>
          </cell>
          <cell r="C364" t="str">
            <v>10</v>
          </cell>
          <cell r="D364" t="str">
            <v>50</v>
          </cell>
          <cell r="E364" t="str">
            <v>MA</v>
          </cell>
          <cell r="F364" t="str">
            <v>Organiser et pc</v>
          </cell>
          <cell r="G364" t="str">
            <v>F</v>
          </cell>
          <cell r="H364" t="e">
            <v>#N/A</v>
          </cell>
          <cell r="I364" t="e">
            <v>#N/A</v>
          </cell>
          <cell r="J364" t="str">
            <v>AS 4 Contrats d'entretien asc.</v>
          </cell>
          <cell r="K364" t="str">
            <v>Ascenseurs</v>
          </cell>
          <cell r="L364" t="str">
            <v>??</v>
          </cell>
          <cell r="M364" t="str">
            <v>INCONNU</v>
          </cell>
          <cell r="N364" t="e">
            <v>#N/A</v>
          </cell>
        </row>
        <row r="365">
          <cell r="A365" t="str">
            <v>4E2010</v>
          </cell>
          <cell r="B365" t="str">
            <v>4E</v>
          </cell>
          <cell r="C365" t="str">
            <v>20</v>
          </cell>
          <cell r="D365" t="str">
            <v>10</v>
          </cell>
          <cell r="E365" t="str">
            <v>MA</v>
          </cell>
          <cell r="F365" t="str">
            <v>Accessoires</v>
          </cell>
          <cell r="G365" t="str">
            <v>F</v>
          </cell>
          <cell r="H365" t="e">
            <v>#N/A</v>
          </cell>
          <cell r="I365" t="e">
            <v>#N/A</v>
          </cell>
          <cell r="J365" t="str">
            <v>AS 4 Contrats d'entretien asc.</v>
          </cell>
          <cell r="K365" t="str">
            <v>Ascenseurs</v>
          </cell>
          <cell r="L365" t="str">
            <v>??</v>
          </cell>
          <cell r="M365" t="str">
            <v>INCONNU</v>
          </cell>
          <cell r="N365" t="e">
            <v>#N/A</v>
          </cell>
        </row>
        <row r="366">
          <cell r="A366" t="str">
            <v>4E3010</v>
          </cell>
          <cell r="B366" t="str">
            <v>4E</v>
          </cell>
          <cell r="C366" t="str">
            <v>30</v>
          </cell>
          <cell r="D366" t="str">
            <v>10</v>
          </cell>
          <cell r="E366" t="str">
            <v>MA</v>
          </cell>
          <cell r="F366" t="str">
            <v>Consommables</v>
          </cell>
          <cell r="G366" t="str">
            <v>F</v>
          </cell>
          <cell r="H366" t="e">
            <v>#N/A</v>
          </cell>
          <cell r="I366" t="e">
            <v>#N/A</v>
          </cell>
          <cell r="J366" t="str">
            <v>AS 4 Contrats d'entretien asc.</v>
          </cell>
          <cell r="K366" t="str">
            <v>Ascenseurs</v>
          </cell>
          <cell r="L366" t="str">
            <v>??</v>
          </cell>
          <cell r="M366" t="str">
            <v>INCONNU</v>
          </cell>
          <cell r="N366" t="e">
            <v>#N/A</v>
          </cell>
        </row>
        <row r="367">
          <cell r="A367" t="str">
            <v>4E4010</v>
          </cell>
          <cell r="B367" t="str">
            <v>4E</v>
          </cell>
          <cell r="C367" t="str">
            <v>40</v>
          </cell>
          <cell r="D367" t="str">
            <v>10</v>
          </cell>
          <cell r="E367" t="str">
            <v>PR</v>
          </cell>
          <cell r="F367" t="str">
            <v>PR</v>
          </cell>
          <cell r="G367" t="str">
            <v>F</v>
          </cell>
          <cell r="H367" t="e">
            <v>#N/A</v>
          </cell>
          <cell r="I367" t="e">
            <v>#N/A</v>
          </cell>
          <cell r="J367" t="str">
            <v>AS 4 Contrats d'entretien asc.</v>
          </cell>
          <cell r="K367" t="str">
            <v>Ascenseurs</v>
          </cell>
          <cell r="L367" t="str">
            <v>??</v>
          </cell>
          <cell r="M367" t="str">
            <v>INCONNU</v>
          </cell>
          <cell r="N367" t="e">
            <v>#N/A</v>
          </cell>
        </row>
        <row r="368">
          <cell r="A368" t="str">
            <v>4F</v>
          </cell>
          <cell r="B368" t="str">
            <v>4F</v>
          </cell>
          <cell r="C368">
            <v>0</v>
          </cell>
          <cell r="D368">
            <v>0</v>
          </cell>
          <cell r="E368" t="str">
            <v>MA</v>
          </cell>
          <cell r="F368" t="str">
            <v>Caisses enregistreuses</v>
          </cell>
          <cell r="G368" t="str">
            <v>F</v>
          </cell>
          <cell r="H368" t="e">
            <v>#N/A</v>
          </cell>
          <cell r="I368" t="e">
            <v>#N/A</v>
          </cell>
          <cell r="J368" t="str">
            <v>AS 4 Contrats d'entretien asc.</v>
          </cell>
          <cell r="K368" t="str">
            <v>Ascenseurs</v>
          </cell>
          <cell r="L368" t="str">
            <v>??</v>
          </cell>
          <cell r="M368" t="str">
            <v>INCONNU</v>
          </cell>
          <cell r="N368" t="e">
            <v>#N/A</v>
          </cell>
        </row>
        <row r="369">
          <cell r="A369" t="str">
            <v>4F1010</v>
          </cell>
          <cell r="B369" t="str">
            <v>4F</v>
          </cell>
          <cell r="C369" t="str">
            <v>10</v>
          </cell>
          <cell r="D369" t="str">
            <v>10</v>
          </cell>
          <cell r="E369" t="str">
            <v>MA</v>
          </cell>
          <cell r="F369" t="str">
            <v>Machine de base</v>
          </cell>
          <cell r="G369" t="str">
            <v>F</v>
          </cell>
          <cell r="H369" t="e">
            <v>#N/A</v>
          </cell>
          <cell r="I369" t="e">
            <v>#N/A</v>
          </cell>
          <cell r="J369" t="str">
            <v>AS 4 Contrats d'entretien asc.</v>
          </cell>
          <cell r="K369" t="str">
            <v>Ascenseurs</v>
          </cell>
          <cell r="L369" t="str">
            <v>??</v>
          </cell>
          <cell r="M369" t="str">
            <v>INCONNU</v>
          </cell>
          <cell r="N369" t="e">
            <v>#N/A</v>
          </cell>
        </row>
        <row r="370">
          <cell r="A370" t="str">
            <v>4F1020</v>
          </cell>
          <cell r="B370" t="str">
            <v>4F</v>
          </cell>
          <cell r="C370" t="str">
            <v>10</v>
          </cell>
          <cell r="D370" t="str">
            <v>20</v>
          </cell>
          <cell r="E370" t="str">
            <v>MA</v>
          </cell>
          <cell r="F370" t="str">
            <v>Machine evolutive</v>
          </cell>
          <cell r="G370" t="str">
            <v>F</v>
          </cell>
          <cell r="H370" t="e">
            <v>#N/A</v>
          </cell>
          <cell r="I370" t="e">
            <v>#N/A</v>
          </cell>
          <cell r="J370" t="str">
            <v>AS 4 Contrats d'entretien asc.</v>
          </cell>
          <cell r="K370" t="str">
            <v>Ascenseurs</v>
          </cell>
          <cell r="L370" t="str">
            <v>??</v>
          </cell>
          <cell r="M370" t="str">
            <v>INCONNU</v>
          </cell>
          <cell r="N370" t="e">
            <v>#N/A</v>
          </cell>
        </row>
        <row r="371">
          <cell r="A371" t="str">
            <v>4F1030</v>
          </cell>
          <cell r="B371" t="str">
            <v>4F</v>
          </cell>
          <cell r="C371" t="str">
            <v>10</v>
          </cell>
          <cell r="D371" t="str">
            <v>30</v>
          </cell>
          <cell r="E371" t="str">
            <v>MA</v>
          </cell>
          <cell r="F371" t="str">
            <v>Machine connectable</v>
          </cell>
          <cell r="G371" t="str">
            <v>F</v>
          </cell>
          <cell r="H371" t="e">
            <v>#N/A</v>
          </cell>
          <cell r="I371" t="e">
            <v>#N/A</v>
          </cell>
          <cell r="J371" t="str">
            <v>AS 4 Contrats d'entretien asc.</v>
          </cell>
          <cell r="K371" t="str">
            <v>Ascenseurs</v>
          </cell>
          <cell r="L371" t="str">
            <v>??</v>
          </cell>
          <cell r="M371" t="str">
            <v>INCONNU</v>
          </cell>
          <cell r="N371" t="e">
            <v>#N/A</v>
          </cell>
        </row>
        <row r="372">
          <cell r="A372" t="str">
            <v>4F2010</v>
          </cell>
          <cell r="B372" t="str">
            <v>4F</v>
          </cell>
          <cell r="C372" t="str">
            <v>20</v>
          </cell>
          <cell r="D372" t="str">
            <v>10</v>
          </cell>
          <cell r="E372" t="str">
            <v>MA</v>
          </cell>
          <cell r="F372" t="str">
            <v>Accessoires</v>
          </cell>
          <cell r="G372" t="str">
            <v>F</v>
          </cell>
          <cell r="H372" t="e">
            <v>#N/A</v>
          </cell>
          <cell r="I372" t="e">
            <v>#N/A</v>
          </cell>
          <cell r="J372" t="str">
            <v>AS 4 Contrats d'entretien asc.</v>
          </cell>
          <cell r="K372" t="str">
            <v>Ascenseurs</v>
          </cell>
          <cell r="L372" t="str">
            <v>??</v>
          </cell>
          <cell r="M372" t="str">
            <v>INCONNU</v>
          </cell>
          <cell r="N372" t="e">
            <v>#N/A</v>
          </cell>
        </row>
        <row r="373">
          <cell r="A373" t="str">
            <v>4F3010</v>
          </cell>
          <cell r="B373" t="str">
            <v>4F</v>
          </cell>
          <cell r="C373" t="str">
            <v>30</v>
          </cell>
          <cell r="D373" t="str">
            <v>10</v>
          </cell>
          <cell r="E373" t="str">
            <v>MA</v>
          </cell>
          <cell r="F373" t="str">
            <v>Consommables</v>
          </cell>
          <cell r="G373" t="str">
            <v>F</v>
          </cell>
          <cell r="H373" t="e">
            <v>#N/A</v>
          </cell>
          <cell r="I373" t="e">
            <v>#N/A</v>
          </cell>
          <cell r="J373" t="str">
            <v>AS 4 Contrats d'entretien asc.</v>
          </cell>
          <cell r="K373" t="str">
            <v>Ascenseurs</v>
          </cell>
          <cell r="L373" t="str">
            <v>??</v>
          </cell>
          <cell r="M373" t="str">
            <v>INCONNU</v>
          </cell>
          <cell r="N373" t="e">
            <v>#N/A</v>
          </cell>
        </row>
        <row r="374">
          <cell r="A374" t="str">
            <v>4F4010</v>
          </cell>
          <cell r="B374" t="str">
            <v>4F</v>
          </cell>
          <cell r="C374" t="str">
            <v>40</v>
          </cell>
          <cell r="D374" t="str">
            <v>10</v>
          </cell>
          <cell r="E374" t="str">
            <v>PR</v>
          </cell>
          <cell r="F374" t="str">
            <v>PR</v>
          </cell>
          <cell r="G374" t="str">
            <v>F</v>
          </cell>
          <cell r="H374" t="e">
            <v>#N/A</v>
          </cell>
          <cell r="I374" t="e">
            <v>#N/A</v>
          </cell>
          <cell r="J374" t="str">
            <v>AS 4 Contrats d'entretien asc.</v>
          </cell>
          <cell r="K374" t="str">
            <v>Ascenseurs</v>
          </cell>
          <cell r="L374" t="str">
            <v>??</v>
          </cell>
          <cell r="M374" t="str">
            <v>INCONNU</v>
          </cell>
          <cell r="N374" t="e">
            <v>#N/A</v>
          </cell>
        </row>
        <row r="375">
          <cell r="A375" t="str">
            <v>4G</v>
          </cell>
          <cell r="B375" t="str">
            <v>4G</v>
          </cell>
          <cell r="C375">
            <v>0</v>
          </cell>
          <cell r="D375">
            <v>0</v>
          </cell>
          <cell r="E375" t="str">
            <v>MA</v>
          </cell>
          <cell r="F375" t="str">
            <v>Papiers</v>
          </cell>
          <cell r="G375" t="str">
            <v>F</v>
          </cell>
          <cell r="H375" t="e">
            <v>#N/A</v>
          </cell>
          <cell r="I375" t="e">
            <v>#N/A</v>
          </cell>
          <cell r="J375" t="str">
            <v>AS 4 Contrats d'entretien asc.</v>
          </cell>
          <cell r="K375" t="str">
            <v>Ascenseurs</v>
          </cell>
          <cell r="L375" t="str">
            <v>??</v>
          </cell>
          <cell r="M375" t="str">
            <v>INCONNU</v>
          </cell>
          <cell r="N375" t="e">
            <v>#N/A</v>
          </cell>
        </row>
        <row r="376">
          <cell r="A376" t="str">
            <v>4G3010</v>
          </cell>
          <cell r="B376" t="str">
            <v>4G</v>
          </cell>
          <cell r="C376" t="str">
            <v>30</v>
          </cell>
          <cell r="D376" t="str">
            <v>10</v>
          </cell>
          <cell r="E376" t="str">
            <v>MA</v>
          </cell>
          <cell r="F376" t="str">
            <v>Ordinaires ramettes</v>
          </cell>
          <cell r="G376" t="str">
            <v>F</v>
          </cell>
          <cell r="H376" t="e">
            <v>#N/A</v>
          </cell>
          <cell r="I376" t="e">
            <v>#N/A</v>
          </cell>
          <cell r="J376" t="str">
            <v>AS 4 Contrats d'entretien asc.</v>
          </cell>
          <cell r="K376" t="str">
            <v>Ascenseurs</v>
          </cell>
          <cell r="L376" t="str">
            <v>??</v>
          </cell>
          <cell r="M376" t="str">
            <v>INCONNU</v>
          </cell>
          <cell r="N376" t="e">
            <v>#N/A</v>
          </cell>
        </row>
        <row r="377">
          <cell r="A377" t="str">
            <v>4G3020</v>
          </cell>
          <cell r="B377" t="str">
            <v>4G</v>
          </cell>
          <cell r="C377" t="str">
            <v>30</v>
          </cell>
          <cell r="D377" t="str">
            <v>20</v>
          </cell>
          <cell r="E377" t="str">
            <v>MA</v>
          </cell>
          <cell r="F377" t="str">
            <v>Thermiques</v>
          </cell>
          <cell r="G377" t="str">
            <v>F</v>
          </cell>
          <cell r="H377" t="e">
            <v>#N/A</v>
          </cell>
          <cell r="I377" t="e">
            <v>#N/A</v>
          </cell>
          <cell r="J377" t="str">
            <v>AS 4 Contrats d'entretien asc.</v>
          </cell>
          <cell r="K377" t="str">
            <v>Ascenseurs</v>
          </cell>
          <cell r="L377" t="str">
            <v>??</v>
          </cell>
          <cell r="M377" t="str">
            <v>INCONNU</v>
          </cell>
          <cell r="N377" t="e">
            <v>#N/A</v>
          </cell>
        </row>
        <row r="378">
          <cell r="A378" t="str">
            <v>4G3030</v>
          </cell>
          <cell r="B378" t="str">
            <v>4G</v>
          </cell>
          <cell r="C378" t="str">
            <v>30</v>
          </cell>
          <cell r="D378" t="str">
            <v>30</v>
          </cell>
          <cell r="E378" t="str">
            <v>MA</v>
          </cell>
          <cell r="F378" t="str">
            <v>Listings informatiques</v>
          </cell>
          <cell r="G378" t="str">
            <v>F</v>
          </cell>
          <cell r="H378" t="e">
            <v>#N/A</v>
          </cell>
          <cell r="I378" t="e">
            <v>#N/A</v>
          </cell>
          <cell r="J378" t="str">
            <v>AS 4 Contrats d'entretien asc.</v>
          </cell>
          <cell r="K378" t="str">
            <v>Ascenseurs</v>
          </cell>
          <cell r="L378" t="str">
            <v>??</v>
          </cell>
          <cell r="M378" t="str">
            <v>INCONNU</v>
          </cell>
          <cell r="N378" t="e">
            <v>#N/A</v>
          </cell>
        </row>
        <row r="379">
          <cell r="A379" t="str">
            <v>4H</v>
          </cell>
          <cell r="B379" t="str">
            <v>4H</v>
          </cell>
          <cell r="C379">
            <v>0</v>
          </cell>
          <cell r="D379">
            <v>0</v>
          </cell>
          <cell r="E379" t="str">
            <v>MA</v>
          </cell>
          <cell r="F379" t="str">
            <v>Divers bureautique</v>
          </cell>
          <cell r="G379" t="str">
            <v>F</v>
          </cell>
          <cell r="H379" t="e">
            <v>#N/A</v>
          </cell>
          <cell r="I379" t="e">
            <v>#N/A</v>
          </cell>
          <cell r="J379" t="str">
            <v>AS 4 Contrats d'entretien asc.</v>
          </cell>
          <cell r="K379" t="str">
            <v>Ascenseurs</v>
          </cell>
          <cell r="L379" t="str">
            <v>??</v>
          </cell>
          <cell r="M379" t="str">
            <v>INCONNU</v>
          </cell>
          <cell r="N379" t="e">
            <v>#N/A</v>
          </cell>
        </row>
        <row r="380">
          <cell r="A380" t="str">
            <v>4H1010</v>
          </cell>
          <cell r="B380" t="str">
            <v>4H</v>
          </cell>
          <cell r="C380" t="str">
            <v>10</v>
          </cell>
          <cell r="D380" t="str">
            <v>10</v>
          </cell>
          <cell r="E380" t="str">
            <v>MA</v>
          </cell>
          <cell r="F380" t="str">
            <v>Mobilier de bureau</v>
          </cell>
          <cell r="G380" t="str">
            <v>F</v>
          </cell>
          <cell r="H380" t="e">
            <v>#N/A</v>
          </cell>
          <cell r="I380" t="e">
            <v>#N/A</v>
          </cell>
          <cell r="J380" t="str">
            <v>AS 4 Contrats d'entretien asc.</v>
          </cell>
          <cell r="K380" t="str">
            <v>Ascenseurs</v>
          </cell>
          <cell r="L380" t="str">
            <v>??</v>
          </cell>
          <cell r="M380" t="str">
            <v>INCONNU</v>
          </cell>
          <cell r="N380" t="e">
            <v>#N/A</v>
          </cell>
        </row>
        <row r="381">
          <cell r="A381" t="str">
            <v>4H1020</v>
          </cell>
          <cell r="B381" t="str">
            <v>4H</v>
          </cell>
          <cell r="C381" t="str">
            <v>10</v>
          </cell>
          <cell r="D381" t="str">
            <v>20</v>
          </cell>
          <cell r="E381" t="str">
            <v>MA</v>
          </cell>
          <cell r="F381" t="str">
            <v>Materiel de bureau</v>
          </cell>
          <cell r="G381" t="str">
            <v>F</v>
          </cell>
          <cell r="H381" t="e">
            <v>#N/A</v>
          </cell>
          <cell r="I381" t="e">
            <v>#N/A</v>
          </cell>
          <cell r="J381" t="str">
            <v>AS 4 Contrats d'entretien asc.</v>
          </cell>
          <cell r="K381" t="str">
            <v>Ascenseurs</v>
          </cell>
          <cell r="L381" t="str">
            <v>??</v>
          </cell>
          <cell r="M381" t="str">
            <v>INCONNU</v>
          </cell>
          <cell r="N381" t="e">
            <v>#N/A</v>
          </cell>
        </row>
        <row r="382">
          <cell r="A382" t="str">
            <v>4H1030</v>
          </cell>
          <cell r="B382" t="str">
            <v>4H</v>
          </cell>
          <cell r="C382" t="str">
            <v>10</v>
          </cell>
          <cell r="D382" t="str">
            <v>30</v>
          </cell>
          <cell r="E382" t="str">
            <v>MA</v>
          </cell>
          <cell r="F382" t="str">
            <v>Retro projecteur</v>
          </cell>
          <cell r="G382" t="str">
            <v>F</v>
          </cell>
          <cell r="H382" t="e">
            <v>#N/A</v>
          </cell>
          <cell r="I382" t="e">
            <v>#N/A</v>
          </cell>
          <cell r="J382" t="str">
            <v>AS 4 Contrats d'entretien asc.</v>
          </cell>
          <cell r="K382" t="str">
            <v>Ascenseurs</v>
          </cell>
          <cell r="L382" t="str">
            <v>??</v>
          </cell>
          <cell r="M382" t="str">
            <v>INCONNU</v>
          </cell>
          <cell r="N382" t="e">
            <v>#N/A</v>
          </cell>
        </row>
        <row r="383">
          <cell r="A383" t="str">
            <v>4H1040</v>
          </cell>
          <cell r="B383" t="str">
            <v>4H</v>
          </cell>
          <cell r="C383" t="str">
            <v>10</v>
          </cell>
          <cell r="D383" t="str">
            <v>40</v>
          </cell>
          <cell r="E383" t="str">
            <v>PR</v>
          </cell>
          <cell r="F383" t="str">
            <v>Autres</v>
          </cell>
          <cell r="G383" t="str">
            <v>F</v>
          </cell>
          <cell r="H383" t="e">
            <v>#N/A</v>
          </cell>
          <cell r="I383" t="e">
            <v>#N/A</v>
          </cell>
          <cell r="J383" t="str">
            <v>AS 4 Contrats d'entretien asc.</v>
          </cell>
          <cell r="K383" t="str">
            <v>Ascenseurs</v>
          </cell>
          <cell r="L383" t="str">
            <v>??</v>
          </cell>
          <cell r="M383" t="str">
            <v>INCONNU</v>
          </cell>
          <cell r="N383" t="e">
            <v>#N/A</v>
          </cell>
        </row>
        <row r="384">
          <cell r="A384" t="str">
            <v>4H2010</v>
          </cell>
          <cell r="B384" t="str">
            <v>4H</v>
          </cell>
          <cell r="C384" t="str">
            <v>20</v>
          </cell>
          <cell r="D384" t="str">
            <v>10</v>
          </cell>
          <cell r="E384" t="str">
            <v>MA</v>
          </cell>
          <cell r="F384" t="str">
            <v>Accessoires</v>
          </cell>
          <cell r="G384" t="str">
            <v>F</v>
          </cell>
          <cell r="H384" t="e">
            <v>#N/A</v>
          </cell>
          <cell r="I384" t="e">
            <v>#N/A</v>
          </cell>
          <cell r="J384" t="str">
            <v>AS 4 Contrats d'entretien asc.</v>
          </cell>
          <cell r="K384" t="str">
            <v>Ascenseurs</v>
          </cell>
          <cell r="L384" t="str">
            <v>??</v>
          </cell>
          <cell r="M384" t="str">
            <v>INCONNU</v>
          </cell>
          <cell r="N384" t="e">
            <v>#N/A</v>
          </cell>
        </row>
        <row r="385">
          <cell r="A385" t="str">
            <v>4H3010</v>
          </cell>
          <cell r="B385" t="str">
            <v>4H</v>
          </cell>
          <cell r="C385" t="str">
            <v>30</v>
          </cell>
          <cell r="D385" t="str">
            <v>10</v>
          </cell>
          <cell r="E385" t="str">
            <v>MA</v>
          </cell>
          <cell r="F385" t="str">
            <v>Consommables</v>
          </cell>
          <cell r="G385" t="str">
            <v>F</v>
          </cell>
          <cell r="H385" t="e">
            <v>#N/A</v>
          </cell>
          <cell r="I385" t="e">
            <v>#N/A</v>
          </cell>
          <cell r="J385" t="str">
            <v>AS 4 Contrats d'entretien asc.</v>
          </cell>
          <cell r="K385" t="str">
            <v>Ascenseurs</v>
          </cell>
          <cell r="L385" t="str">
            <v>??</v>
          </cell>
          <cell r="M385" t="str">
            <v>INCONNU</v>
          </cell>
          <cell r="N385" t="e">
            <v>#N/A</v>
          </cell>
        </row>
        <row r="386">
          <cell r="A386" t="str">
            <v>4H4010</v>
          </cell>
          <cell r="B386" t="str">
            <v>4H</v>
          </cell>
          <cell r="C386" t="str">
            <v>40</v>
          </cell>
          <cell r="D386" t="str">
            <v>10</v>
          </cell>
          <cell r="E386" t="str">
            <v>PR</v>
          </cell>
          <cell r="F386" t="str">
            <v>PR</v>
          </cell>
          <cell r="G386" t="str">
            <v>F</v>
          </cell>
          <cell r="H386" t="e">
            <v>#N/A</v>
          </cell>
          <cell r="I386" t="e">
            <v>#N/A</v>
          </cell>
          <cell r="J386" t="str">
            <v>AS 4 Contrats d'entretien asc.</v>
          </cell>
          <cell r="K386" t="str">
            <v>Ascenseurs</v>
          </cell>
          <cell r="L386" t="str">
            <v>??</v>
          </cell>
          <cell r="M386" t="str">
            <v>INCONNU</v>
          </cell>
          <cell r="N386" t="e">
            <v>#N/A</v>
          </cell>
        </row>
        <row r="387">
          <cell r="A387" t="str">
            <v>4I</v>
          </cell>
          <cell r="B387" t="str">
            <v>4I</v>
          </cell>
          <cell r="C387">
            <v>0</v>
          </cell>
          <cell r="D387">
            <v>0</v>
          </cell>
          <cell r="E387" t="str">
            <v>EM</v>
          </cell>
          <cell r="F387" t="str">
            <v>Machine a coudre</v>
          </cell>
          <cell r="G387" t="str">
            <v>F</v>
          </cell>
          <cell r="H387" t="e">
            <v>#N/A</v>
          </cell>
          <cell r="I387" t="e">
            <v>#N/A</v>
          </cell>
          <cell r="J387" t="str">
            <v>AS 4 Contrats d'entretien asc.</v>
          </cell>
          <cell r="K387" t="str">
            <v>Ascenseurs</v>
          </cell>
          <cell r="L387" t="str">
            <v>??</v>
          </cell>
          <cell r="M387" t="str">
            <v>INCONNU</v>
          </cell>
          <cell r="N387" t="e">
            <v>#N/A</v>
          </cell>
        </row>
        <row r="388">
          <cell r="A388" t="str">
            <v>4I1010</v>
          </cell>
          <cell r="B388" t="str">
            <v>4I</v>
          </cell>
          <cell r="C388" t="str">
            <v>10</v>
          </cell>
          <cell r="D388" t="str">
            <v>10</v>
          </cell>
          <cell r="E388" t="str">
            <v>EM</v>
          </cell>
          <cell r="F388" t="str">
            <v>Manuelles</v>
          </cell>
          <cell r="G388" t="str">
            <v>F</v>
          </cell>
          <cell r="H388" t="e">
            <v>#N/A</v>
          </cell>
          <cell r="I388" t="e">
            <v>#N/A</v>
          </cell>
          <cell r="J388" t="str">
            <v>AS 4 Contrats d'entretien asc.</v>
          </cell>
          <cell r="K388" t="str">
            <v>Ascenseurs</v>
          </cell>
          <cell r="L388" t="str">
            <v>??</v>
          </cell>
          <cell r="M388" t="str">
            <v>INCONNU</v>
          </cell>
          <cell r="N388" t="e">
            <v>#N/A</v>
          </cell>
        </row>
        <row r="389">
          <cell r="A389" t="str">
            <v>4I1020</v>
          </cell>
          <cell r="B389" t="str">
            <v>4I</v>
          </cell>
          <cell r="C389" t="str">
            <v>10</v>
          </cell>
          <cell r="D389" t="str">
            <v>20</v>
          </cell>
          <cell r="E389" t="str">
            <v>EM</v>
          </cell>
          <cell r="F389" t="str">
            <v>Electrique simple</v>
          </cell>
          <cell r="G389" t="str">
            <v>F</v>
          </cell>
          <cell r="H389" t="e">
            <v>#N/A</v>
          </cell>
          <cell r="I389" t="e">
            <v>#N/A</v>
          </cell>
          <cell r="J389" t="str">
            <v>AS 4 Contrats d'entretien asc.</v>
          </cell>
          <cell r="K389" t="str">
            <v>Ascenseurs</v>
          </cell>
          <cell r="L389" t="str">
            <v>??</v>
          </cell>
          <cell r="M389" t="str">
            <v>INCONNU</v>
          </cell>
          <cell r="N389" t="e">
            <v>#N/A</v>
          </cell>
        </row>
        <row r="390">
          <cell r="A390" t="str">
            <v>4I1030</v>
          </cell>
          <cell r="B390" t="str">
            <v>4I</v>
          </cell>
          <cell r="C390" t="str">
            <v>10</v>
          </cell>
          <cell r="D390" t="str">
            <v>30</v>
          </cell>
          <cell r="E390" t="str">
            <v>EM</v>
          </cell>
          <cell r="F390" t="str">
            <v>Electrique + broderie</v>
          </cell>
          <cell r="G390" t="str">
            <v>F</v>
          </cell>
          <cell r="H390" t="e">
            <v>#N/A</v>
          </cell>
          <cell r="I390" t="e">
            <v>#N/A</v>
          </cell>
          <cell r="J390" t="str">
            <v>AS 4 Contrats d'entretien asc.</v>
          </cell>
          <cell r="K390" t="str">
            <v>Ascenseurs</v>
          </cell>
          <cell r="L390" t="str">
            <v>??</v>
          </cell>
          <cell r="M390" t="str">
            <v>INCONNU</v>
          </cell>
          <cell r="N390" t="e">
            <v>#N/A</v>
          </cell>
        </row>
        <row r="391">
          <cell r="A391" t="str">
            <v>4I2010</v>
          </cell>
          <cell r="B391" t="str">
            <v>4I</v>
          </cell>
          <cell r="C391" t="str">
            <v>20</v>
          </cell>
          <cell r="D391" t="str">
            <v>10</v>
          </cell>
          <cell r="E391" t="str">
            <v>EM</v>
          </cell>
          <cell r="F391" t="str">
            <v>Moteurs</v>
          </cell>
          <cell r="G391" t="str">
            <v>F</v>
          </cell>
          <cell r="H391" t="e">
            <v>#N/A</v>
          </cell>
          <cell r="I391" t="e">
            <v>#N/A</v>
          </cell>
          <cell r="J391" t="str">
            <v>AS 4 Contrats d'entretien asc.</v>
          </cell>
          <cell r="K391" t="str">
            <v>Ascenseurs</v>
          </cell>
          <cell r="L391" t="str">
            <v>??</v>
          </cell>
          <cell r="M391" t="str">
            <v>INCONNU</v>
          </cell>
          <cell r="N391" t="e">
            <v>#N/A</v>
          </cell>
        </row>
        <row r="392">
          <cell r="A392" t="str">
            <v>4I2020</v>
          </cell>
          <cell r="B392" t="str">
            <v>4I</v>
          </cell>
          <cell r="C392" t="str">
            <v>20</v>
          </cell>
          <cell r="D392" t="str">
            <v>20</v>
          </cell>
          <cell r="E392" t="str">
            <v>EM</v>
          </cell>
          <cell r="F392" t="str">
            <v>Batis</v>
          </cell>
          <cell r="G392" t="str">
            <v>F</v>
          </cell>
          <cell r="H392" t="e">
            <v>#N/A</v>
          </cell>
          <cell r="I392" t="e">
            <v>#N/A</v>
          </cell>
          <cell r="J392" t="str">
            <v>AS 4 Contrats d'entretien asc.</v>
          </cell>
          <cell r="K392" t="str">
            <v>Ascenseurs</v>
          </cell>
          <cell r="L392" t="str">
            <v>??</v>
          </cell>
          <cell r="M392" t="str">
            <v>INCONNU</v>
          </cell>
          <cell r="N392" t="e">
            <v>#N/A</v>
          </cell>
        </row>
        <row r="393">
          <cell r="A393" t="str">
            <v>4I2030</v>
          </cell>
          <cell r="B393" t="str">
            <v>4I</v>
          </cell>
          <cell r="C393" t="str">
            <v>20</v>
          </cell>
          <cell r="D393" t="str">
            <v>30</v>
          </cell>
          <cell r="E393" t="str">
            <v>EM</v>
          </cell>
          <cell r="F393" t="str">
            <v>Autres</v>
          </cell>
          <cell r="G393" t="str">
            <v>F</v>
          </cell>
          <cell r="H393" t="e">
            <v>#N/A</v>
          </cell>
          <cell r="I393" t="e">
            <v>#N/A</v>
          </cell>
          <cell r="J393" t="str">
            <v>AS 4 Contrats d'entretien asc.</v>
          </cell>
          <cell r="K393" t="str">
            <v>Ascenseurs</v>
          </cell>
          <cell r="L393" t="str">
            <v>??</v>
          </cell>
          <cell r="M393" t="str">
            <v>INCONNU</v>
          </cell>
          <cell r="N393" t="e">
            <v>#N/A</v>
          </cell>
        </row>
        <row r="394">
          <cell r="A394" t="str">
            <v>4I4040</v>
          </cell>
          <cell r="B394" t="str">
            <v>4I</v>
          </cell>
          <cell r="C394" t="str">
            <v>40</v>
          </cell>
          <cell r="D394" t="str">
            <v>40</v>
          </cell>
          <cell r="E394" t="str">
            <v>EM</v>
          </cell>
          <cell r="F394" t="str">
            <v>PR</v>
          </cell>
          <cell r="G394" t="str">
            <v>F</v>
          </cell>
          <cell r="H394" t="e">
            <v>#N/A</v>
          </cell>
          <cell r="I394" t="e">
            <v>#N/A</v>
          </cell>
          <cell r="J394" t="str">
            <v>AS 4 Contrats d'entretien asc.</v>
          </cell>
          <cell r="K394" t="str">
            <v>Ascenseurs</v>
          </cell>
          <cell r="L394" t="str">
            <v>??</v>
          </cell>
          <cell r="M394" t="str">
            <v>INCONNU</v>
          </cell>
          <cell r="N394" t="e">
            <v>#N/A</v>
          </cell>
        </row>
        <row r="395">
          <cell r="A395" t="str">
            <v>4J</v>
          </cell>
          <cell r="B395" t="str">
            <v>4J</v>
          </cell>
          <cell r="C395">
            <v>0</v>
          </cell>
          <cell r="D395">
            <v>0</v>
          </cell>
          <cell r="E395" t="str">
            <v>CL</v>
          </cell>
          <cell r="F395" t="str">
            <v>Climatiseur</v>
          </cell>
          <cell r="G395" t="str">
            <v>F</v>
          </cell>
          <cell r="H395" t="e">
            <v>#N/A</v>
          </cell>
          <cell r="I395" t="e">
            <v>#N/A</v>
          </cell>
          <cell r="J395" t="str">
            <v>AS 4 Contrats d'entretien asc.</v>
          </cell>
          <cell r="K395" t="str">
            <v>Ascenseurs</v>
          </cell>
          <cell r="L395" t="str">
            <v>??</v>
          </cell>
          <cell r="M395" t="str">
            <v>INCONNU</v>
          </cell>
          <cell r="N395" t="e">
            <v>#N/A</v>
          </cell>
        </row>
        <row r="396">
          <cell r="A396" t="str">
            <v>4J1010</v>
          </cell>
          <cell r="B396" t="str">
            <v>4J</v>
          </cell>
          <cell r="C396" t="str">
            <v>10</v>
          </cell>
          <cell r="D396" t="str">
            <v>10</v>
          </cell>
          <cell r="E396" t="str">
            <v>CL</v>
          </cell>
          <cell r="F396" t="str">
            <v>Windows</v>
          </cell>
          <cell r="G396" t="str">
            <v>F</v>
          </cell>
          <cell r="H396" t="e">
            <v>#N/A</v>
          </cell>
          <cell r="I396" t="e">
            <v>#N/A</v>
          </cell>
          <cell r="J396" t="str">
            <v>AS 4 Contrats d'entretien asc.</v>
          </cell>
          <cell r="K396" t="str">
            <v>Ascenseurs</v>
          </cell>
          <cell r="L396" t="str">
            <v>??</v>
          </cell>
          <cell r="M396" t="str">
            <v>INCONNU</v>
          </cell>
          <cell r="N396" t="e">
            <v>#N/A</v>
          </cell>
        </row>
        <row r="397">
          <cell r="A397" t="str">
            <v>4J1020</v>
          </cell>
          <cell r="B397" t="str">
            <v>4J</v>
          </cell>
          <cell r="C397" t="str">
            <v>10</v>
          </cell>
          <cell r="D397" t="str">
            <v>20</v>
          </cell>
          <cell r="E397" t="str">
            <v>CL</v>
          </cell>
          <cell r="F397" t="str">
            <v>Split</v>
          </cell>
          <cell r="G397" t="str">
            <v>F</v>
          </cell>
          <cell r="H397" t="e">
            <v>#N/A</v>
          </cell>
          <cell r="I397" t="e">
            <v>#N/A</v>
          </cell>
          <cell r="J397" t="str">
            <v>AS 4 Contrats d'entretien asc.</v>
          </cell>
          <cell r="K397" t="str">
            <v>Ascenseurs</v>
          </cell>
          <cell r="L397" t="str">
            <v>??</v>
          </cell>
          <cell r="M397" t="str">
            <v>INCONNU</v>
          </cell>
          <cell r="N397" t="e">
            <v>#N/A</v>
          </cell>
        </row>
        <row r="398">
          <cell r="A398" t="str">
            <v>4J1030</v>
          </cell>
          <cell r="B398" t="str">
            <v>4J</v>
          </cell>
          <cell r="C398" t="str">
            <v>10</v>
          </cell>
          <cell r="D398" t="str">
            <v>30</v>
          </cell>
          <cell r="E398" t="str">
            <v>CL</v>
          </cell>
          <cell r="F398" t="str">
            <v>Autres</v>
          </cell>
          <cell r="G398" t="str">
            <v>F</v>
          </cell>
          <cell r="H398" t="e">
            <v>#N/A</v>
          </cell>
          <cell r="I398" t="e">
            <v>#N/A</v>
          </cell>
          <cell r="J398" t="str">
            <v>AS 4 Contrats d'entretien asc.</v>
          </cell>
          <cell r="K398" t="str">
            <v>Ascenseurs</v>
          </cell>
          <cell r="L398" t="str">
            <v>??</v>
          </cell>
          <cell r="M398" t="str">
            <v>INCONNU</v>
          </cell>
          <cell r="N398" t="e">
            <v>#N/A</v>
          </cell>
        </row>
        <row r="399">
          <cell r="A399" t="str">
            <v>4J2010</v>
          </cell>
          <cell r="B399" t="str">
            <v>4J</v>
          </cell>
          <cell r="C399" t="str">
            <v>20</v>
          </cell>
          <cell r="D399" t="str">
            <v>10</v>
          </cell>
          <cell r="E399" t="str">
            <v>CL</v>
          </cell>
          <cell r="F399" t="str">
            <v>Accessoires</v>
          </cell>
          <cell r="G399" t="str">
            <v>F</v>
          </cell>
          <cell r="H399" t="e">
            <v>#N/A</v>
          </cell>
          <cell r="I399" t="e">
            <v>#N/A</v>
          </cell>
          <cell r="J399" t="str">
            <v>AS 4 Contrats d'entretien asc.</v>
          </cell>
          <cell r="K399" t="str">
            <v>Ascenseurs</v>
          </cell>
          <cell r="L399" t="str">
            <v>??</v>
          </cell>
          <cell r="M399" t="str">
            <v>INCONNU</v>
          </cell>
          <cell r="N399" t="e">
            <v>#N/A</v>
          </cell>
        </row>
        <row r="400">
          <cell r="A400" t="str">
            <v>4J3010</v>
          </cell>
          <cell r="B400" t="str">
            <v>4J</v>
          </cell>
          <cell r="C400" t="str">
            <v>30</v>
          </cell>
          <cell r="D400" t="str">
            <v>10</v>
          </cell>
          <cell r="E400" t="str">
            <v>CL</v>
          </cell>
          <cell r="F400" t="str">
            <v>Consommables</v>
          </cell>
          <cell r="G400" t="str">
            <v>F</v>
          </cell>
          <cell r="H400" t="e">
            <v>#N/A</v>
          </cell>
          <cell r="I400" t="e">
            <v>#N/A</v>
          </cell>
          <cell r="J400" t="str">
            <v>AS 4 Contrats d'entretien asc.</v>
          </cell>
          <cell r="K400" t="str">
            <v>Ascenseurs</v>
          </cell>
          <cell r="L400" t="str">
            <v>??</v>
          </cell>
          <cell r="M400" t="str">
            <v>INCONNU</v>
          </cell>
          <cell r="N400" t="e">
            <v>#N/A</v>
          </cell>
        </row>
        <row r="401">
          <cell r="A401" t="str">
            <v>4J4010</v>
          </cell>
          <cell r="B401" t="str">
            <v>4J</v>
          </cell>
          <cell r="C401" t="str">
            <v>40</v>
          </cell>
          <cell r="D401" t="str">
            <v>10</v>
          </cell>
          <cell r="E401" t="str">
            <v>CL</v>
          </cell>
          <cell r="F401" t="str">
            <v>PR</v>
          </cell>
          <cell r="G401" t="str">
            <v>F</v>
          </cell>
          <cell r="H401" t="e">
            <v>#N/A</v>
          </cell>
          <cell r="I401" t="e">
            <v>#N/A</v>
          </cell>
          <cell r="J401" t="str">
            <v>AS 4 Contrats d'entretien asc.</v>
          </cell>
          <cell r="K401" t="str">
            <v>Ascenseurs</v>
          </cell>
          <cell r="L401" t="str">
            <v>??</v>
          </cell>
          <cell r="M401" t="str">
            <v>INCONNU</v>
          </cell>
          <cell r="N401" t="e">
            <v>#N/A</v>
          </cell>
        </row>
        <row r="402">
          <cell r="A402" t="str">
            <v>4K</v>
          </cell>
          <cell r="B402" t="str">
            <v>4K</v>
          </cell>
          <cell r="C402">
            <v>0</v>
          </cell>
          <cell r="D402">
            <v>0</v>
          </cell>
          <cell r="E402" t="str">
            <v>EM</v>
          </cell>
          <cell r="F402" t="str">
            <v>Congelateur</v>
          </cell>
          <cell r="G402" t="str">
            <v>F</v>
          </cell>
          <cell r="H402" t="e">
            <v>#N/A</v>
          </cell>
          <cell r="I402" t="e">
            <v>#N/A</v>
          </cell>
          <cell r="J402" t="str">
            <v>AS 4 Contrats d'entretien asc.</v>
          </cell>
          <cell r="K402" t="str">
            <v>Ascenseurs</v>
          </cell>
          <cell r="L402" t="str">
            <v>??</v>
          </cell>
          <cell r="M402" t="str">
            <v>INCONNU</v>
          </cell>
          <cell r="N402" t="e">
            <v>#N/A</v>
          </cell>
        </row>
        <row r="403">
          <cell r="A403" t="str">
            <v>4K1010</v>
          </cell>
          <cell r="B403" t="str">
            <v>4K</v>
          </cell>
          <cell r="C403" t="str">
            <v>10</v>
          </cell>
          <cell r="D403" t="str">
            <v>10</v>
          </cell>
          <cell r="E403" t="str">
            <v>EM</v>
          </cell>
          <cell r="F403" t="str">
            <v>Bahut   0 à 250 l</v>
          </cell>
          <cell r="G403" t="str">
            <v>F</v>
          </cell>
          <cell r="H403" t="e">
            <v>#N/A</v>
          </cell>
          <cell r="I403" t="e">
            <v>#N/A</v>
          </cell>
          <cell r="J403" t="str">
            <v>AS 4 Contrats d'entretien asc.</v>
          </cell>
          <cell r="K403" t="str">
            <v>Ascenseurs</v>
          </cell>
          <cell r="L403" t="str">
            <v>??</v>
          </cell>
          <cell r="M403" t="str">
            <v>INCONNU</v>
          </cell>
          <cell r="N403" t="e">
            <v>#N/A</v>
          </cell>
        </row>
        <row r="404">
          <cell r="A404" t="str">
            <v>4K1020</v>
          </cell>
          <cell r="B404" t="str">
            <v>4K</v>
          </cell>
          <cell r="C404" t="str">
            <v>10</v>
          </cell>
          <cell r="D404" t="str">
            <v>20</v>
          </cell>
          <cell r="E404" t="str">
            <v>EM</v>
          </cell>
          <cell r="F404" t="str">
            <v>Bahut + 250 à 500 l</v>
          </cell>
          <cell r="G404" t="str">
            <v>F</v>
          </cell>
          <cell r="H404" t="e">
            <v>#N/A</v>
          </cell>
          <cell r="I404" t="e">
            <v>#N/A</v>
          </cell>
          <cell r="J404" t="str">
            <v>AS 4 Contrats d'entretien asc.</v>
          </cell>
          <cell r="K404" t="str">
            <v>Ascenseurs</v>
          </cell>
          <cell r="L404" t="str">
            <v>??</v>
          </cell>
          <cell r="M404" t="str">
            <v>INCONNU</v>
          </cell>
          <cell r="N404" t="e">
            <v>#N/A</v>
          </cell>
        </row>
        <row r="405">
          <cell r="A405" t="str">
            <v>4K1030</v>
          </cell>
          <cell r="B405" t="str">
            <v>4K</v>
          </cell>
          <cell r="C405" t="str">
            <v>10</v>
          </cell>
          <cell r="D405" t="str">
            <v>30</v>
          </cell>
          <cell r="E405" t="str">
            <v>EM</v>
          </cell>
          <cell r="F405" t="str">
            <v>Bahut     + 500 l</v>
          </cell>
          <cell r="G405" t="str">
            <v>F</v>
          </cell>
          <cell r="H405" t="e">
            <v>#N/A</v>
          </cell>
          <cell r="I405" t="e">
            <v>#N/A</v>
          </cell>
          <cell r="J405" t="str">
            <v>AS 4 Contrats d'entretien asc.</v>
          </cell>
          <cell r="K405" t="str">
            <v>Ascenseurs</v>
          </cell>
          <cell r="L405" t="str">
            <v>??</v>
          </cell>
          <cell r="M405" t="str">
            <v>INCONNU</v>
          </cell>
          <cell r="N405" t="e">
            <v>#N/A</v>
          </cell>
        </row>
        <row r="406">
          <cell r="A406" t="str">
            <v>4K1040</v>
          </cell>
          <cell r="B406" t="str">
            <v>4K</v>
          </cell>
          <cell r="C406" t="str">
            <v>10</v>
          </cell>
          <cell r="D406" t="str">
            <v>40</v>
          </cell>
          <cell r="E406" t="str">
            <v>EM</v>
          </cell>
          <cell r="F406" t="str">
            <v>Vertical   0 à 250 l</v>
          </cell>
          <cell r="G406" t="str">
            <v>F</v>
          </cell>
          <cell r="H406" t="e">
            <v>#N/A</v>
          </cell>
          <cell r="I406" t="e">
            <v>#N/A</v>
          </cell>
          <cell r="J406" t="str">
            <v>AS 4 Contrats d'entretien asc.</v>
          </cell>
          <cell r="K406" t="str">
            <v>Ascenseurs</v>
          </cell>
          <cell r="L406" t="str">
            <v>??</v>
          </cell>
          <cell r="M406" t="str">
            <v>INCONNU</v>
          </cell>
          <cell r="N406" t="e">
            <v>#N/A</v>
          </cell>
        </row>
        <row r="407">
          <cell r="A407" t="str">
            <v>4K1050</v>
          </cell>
          <cell r="B407" t="str">
            <v>4K</v>
          </cell>
          <cell r="C407" t="str">
            <v>10</v>
          </cell>
          <cell r="D407" t="str">
            <v>50</v>
          </cell>
          <cell r="E407" t="str">
            <v>EM</v>
          </cell>
          <cell r="F407" t="str">
            <v>Vertical + 250 à 500 l</v>
          </cell>
          <cell r="G407" t="str">
            <v>F</v>
          </cell>
          <cell r="H407" t="e">
            <v>#N/A</v>
          </cell>
          <cell r="I407" t="e">
            <v>#N/A</v>
          </cell>
          <cell r="J407" t="str">
            <v>AS 4 Contrats d'entretien asc.</v>
          </cell>
          <cell r="K407" t="str">
            <v>Ascenseurs</v>
          </cell>
          <cell r="L407" t="str">
            <v>??</v>
          </cell>
          <cell r="M407" t="str">
            <v>INCONNU</v>
          </cell>
          <cell r="N407" t="e">
            <v>#N/A</v>
          </cell>
        </row>
        <row r="408">
          <cell r="A408" t="str">
            <v>4K1060</v>
          </cell>
          <cell r="B408" t="str">
            <v>4K</v>
          </cell>
          <cell r="C408" t="str">
            <v>10</v>
          </cell>
          <cell r="D408" t="str">
            <v>60</v>
          </cell>
          <cell r="E408" t="str">
            <v>EM</v>
          </cell>
          <cell r="F408" t="str">
            <v>Vertical     + 500 l</v>
          </cell>
          <cell r="G408" t="str">
            <v>F</v>
          </cell>
          <cell r="H408" t="e">
            <v>#N/A</v>
          </cell>
          <cell r="I408" t="e">
            <v>#N/A</v>
          </cell>
          <cell r="J408" t="str">
            <v>AS 4 Contrats d'entretien asc.</v>
          </cell>
          <cell r="K408" t="str">
            <v>Ascenseurs</v>
          </cell>
          <cell r="L408" t="str">
            <v>??</v>
          </cell>
          <cell r="M408" t="str">
            <v>INCONNU</v>
          </cell>
          <cell r="N408" t="e">
            <v>#N/A</v>
          </cell>
        </row>
        <row r="409">
          <cell r="A409" t="str">
            <v>4K3010</v>
          </cell>
          <cell r="B409" t="str">
            <v>4K</v>
          </cell>
          <cell r="C409" t="str">
            <v>30</v>
          </cell>
          <cell r="D409" t="str">
            <v>10</v>
          </cell>
          <cell r="E409" t="str">
            <v>EM</v>
          </cell>
          <cell r="F409" t="str">
            <v>Consommables</v>
          </cell>
          <cell r="G409" t="str">
            <v>F</v>
          </cell>
          <cell r="H409" t="e">
            <v>#N/A</v>
          </cell>
          <cell r="I409" t="e">
            <v>#N/A</v>
          </cell>
          <cell r="J409" t="str">
            <v>AS 4 Contrats d'entretien asc.</v>
          </cell>
          <cell r="K409" t="str">
            <v>Ascenseurs</v>
          </cell>
          <cell r="L409" t="str">
            <v>??</v>
          </cell>
          <cell r="M409" t="str">
            <v>INCONNU</v>
          </cell>
          <cell r="N409" t="e">
            <v>#N/A</v>
          </cell>
        </row>
        <row r="410">
          <cell r="A410" t="str">
            <v>4K4010</v>
          </cell>
          <cell r="B410" t="str">
            <v>4K</v>
          </cell>
          <cell r="C410" t="str">
            <v>40</v>
          </cell>
          <cell r="D410" t="str">
            <v>10</v>
          </cell>
          <cell r="E410" t="str">
            <v>EM</v>
          </cell>
          <cell r="F410" t="str">
            <v>PR</v>
          </cell>
          <cell r="G410" t="str">
            <v>F</v>
          </cell>
          <cell r="H410" t="e">
            <v>#N/A</v>
          </cell>
          <cell r="I410" t="e">
            <v>#N/A</v>
          </cell>
          <cell r="J410" t="str">
            <v>AS 4 Contrats d'entretien asc.</v>
          </cell>
          <cell r="K410" t="str">
            <v>Ascenseurs</v>
          </cell>
          <cell r="L410" t="str">
            <v>??</v>
          </cell>
          <cell r="M410" t="str">
            <v>INCONNU</v>
          </cell>
          <cell r="N410" t="e">
            <v>#N/A</v>
          </cell>
        </row>
        <row r="411">
          <cell r="A411" t="str">
            <v>4L</v>
          </cell>
          <cell r="B411" t="str">
            <v>4L</v>
          </cell>
          <cell r="C411">
            <v>0</v>
          </cell>
          <cell r="D411">
            <v>0</v>
          </cell>
          <cell r="E411" t="str">
            <v>EM</v>
          </cell>
          <cell r="F411" t="str">
            <v>Refrigerateur</v>
          </cell>
          <cell r="G411" t="str">
            <v>F</v>
          </cell>
          <cell r="H411" t="e">
            <v>#N/A</v>
          </cell>
          <cell r="I411" t="e">
            <v>#N/A</v>
          </cell>
          <cell r="J411" t="str">
            <v>AS 4 Contrats d'entretien asc.</v>
          </cell>
          <cell r="K411" t="str">
            <v>Ascenseurs</v>
          </cell>
          <cell r="L411" t="str">
            <v>??</v>
          </cell>
          <cell r="M411" t="str">
            <v>INCONNU</v>
          </cell>
          <cell r="N411" t="e">
            <v>#N/A</v>
          </cell>
        </row>
        <row r="412">
          <cell r="A412" t="str">
            <v>4L1010</v>
          </cell>
          <cell r="B412" t="str">
            <v>4L</v>
          </cell>
          <cell r="C412" t="str">
            <v>10</v>
          </cell>
          <cell r="D412" t="str">
            <v>10</v>
          </cell>
          <cell r="E412" t="str">
            <v>EM</v>
          </cell>
          <cell r="F412" t="str">
            <v>1 porte    0 à 250 l</v>
          </cell>
          <cell r="G412" t="str">
            <v>F</v>
          </cell>
          <cell r="H412" t="e">
            <v>#N/A</v>
          </cell>
          <cell r="I412" t="e">
            <v>#N/A</v>
          </cell>
          <cell r="J412" t="str">
            <v>AS 4 Contrats d'entretien asc.</v>
          </cell>
          <cell r="K412" t="str">
            <v>Ascenseurs</v>
          </cell>
          <cell r="L412" t="str">
            <v>??</v>
          </cell>
          <cell r="M412" t="str">
            <v>INCONNU</v>
          </cell>
          <cell r="N412" t="e">
            <v>#N/A</v>
          </cell>
        </row>
        <row r="413">
          <cell r="A413" t="str">
            <v>4L1020</v>
          </cell>
          <cell r="B413" t="str">
            <v>4L</v>
          </cell>
          <cell r="C413" t="str">
            <v>10</v>
          </cell>
          <cell r="D413" t="str">
            <v>20</v>
          </cell>
          <cell r="E413" t="str">
            <v>EM</v>
          </cell>
          <cell r="F413" t="str">
            <v>1 porte  250 à 500 l</v>
          </cell>
          <cell r="G413" t="str">
            <v>F</v>
          </cell>
          <cell r="H413" t="e">
            <v>#N/A</v>
          </cell>
          <cell r="I413" t="e">
            <v>#N/A</v>
          </cell>
          <cell r="J413" t="str">
            <v>AS 4 Contrats d'entretien asc.</v>
          </cell>
          <cell r="K413" t="str">
            <v>Ascenseurs</v>
          </cell>
          <cell r="L413" t="str">
            <v>??</v>
          </cell>
          <cell r="M413" t="str">
            <v>INCONNU</v>
          </cell>
          <cell r="N413" t="e">
            <v>#N/A</v>
          </cell>
        </row>
        <row r="414">
          <cell r="A414" t="str">
            <v>4L1030</v>
          </cell>
          <cell r="B414" t="str">
            <v>4L</v>
          </cell>
          <cell r="C414" t="str">
            <v>10</v>
          </cell>
          <cell r="D414" t="str">
            <v>30</v>
          </cell>
          <cell r="E414" t="str">
            <v>EM</v>
          </cell>
          <cell r="F414" t="str">
            <v>1 porte      + 500 l</v>
          </cell>
          <cell r="G414" t="str">
            <v>F</v>
          </cell>
          <cell r="H414" t="e">
            <v>#N/A</v>
          </cell>
          <cell r="I414" t="e">
            <v>#N/A</v>
          </cell>
          <cell r="J414" t="str">
            <v>AS 4 Contrats d'entretien asc.</v>
          </cell>
          <cell r="K414" t="str">
            <v>Ascenseurs</v>
          </cell>
          <cell r="L414" t="str">
            <v>??</v>
          </cell>
          <cell r="M414" t="str">
            <v>INCONNU</v>
          </cell>
          <cell r="N414" t="e">
            <v>#N/A</v>
          </cell>
        </row>
        <row r="415">
          <cell r="A415" t="str">
            <v>4L1040</v>
          </cell>
          <cell r="B415" t="str">
            <v>4L</v>
          </cell>
          <cell r="C415" t="str">
            <v>10</v>
          </cell>
          <cell r="D415" t="str">
            <v>40</v>
          </cell>
          <cell r="E415" t="str">
            <v>EM</v>
          </cell>
          <cell r="F415" t="str">
            <v>2 portes   0 à 250 l</v>
          </cell>
          <cell r="G415" t="str">
            <v>F</v>
          </cell>
          <cell r="H415" t="e">
            <v>#N/A</v>
          </cell>
          <cell r="I415" t="e">
            <v>#N/A</v>
          </cell>
          <cell r="J415" t="str">
            <v>AS 4 Contrats d'entretien asc.</v>
          </cell>
          <cell r="K415" t="str">
            <v>Ascenseurs</v>
          </cell>
          <cell r="L415" t="str">
            <v>??</v>
          </cell>
          <cell r="M415" t="str">
            <v>INCONNU</v>
          </cell>
          <cell r="N415" t="e">
            <v>#N/A</v>
          </cell>
        </row>
        <row r="416">
          <cell r="A416" t="str">
            <v>4L1050</v>
          </cell>
          <cell r="B416" t="str">
            <v>4L</v>
          </cell>
          <cell r="C416" t="str">
            <v>10</v>
          </cell>
          <cell r="D416" t="str">
            <v>50</v>
          </cell>
          <cell r="E416" t="str">
            <v>EM</v>
          </cell>
          <cell r="F416" t="str">
            <v>2 portes 250 à 500 l</v>
          </cell>
          <cell r="G416" t="str">
            <v>F</v>
          </cell>
          <cell r="H416" t="e">
            <v>#N/A</v>
          </cell>
          <cell r="I416" t="e">
            <v>#N/A</v>
          </cell>
          <cell r="J416" t="str">
            <v>AS 4 Contrats d'entretien asc.</v>
          </cell>
          <cell r="K416" t="str">
            <v>Ascenseurs</v>
          </cell>
          <cell r="L416" t="str">
            <v>??</v>
          </cell>
          <cell r="M416" t="str">
            <v>INCONNU</v>
          </cell>
          <cell r="N416" t="e">
            <v>#N/A</v>
          </cell>
        </row>
        <row r="417">
          <cell r="A417" t="str">
            <v>4L1060</v>
          </cell>
          <cell r="B417" t="str">
            <v>4L</v>
          </cell>
          <cell r="C417" t="str">
            <v>10</v>
          </cell>
          <cell r="D417" t="str">
            <v>60</v>
          </cell>
          <cell r="E417" t="str">
            <v>EM</v>
          </cell>
          <cell r="F417" t="str">
            <v>2 portes     + 500 l</v>
          </cell>
          <cell r="G417" t="str">
            <v>F</v>
          </cell>
          <cell r="H417" t="e">
            <v>#N/A</v>
          </cell>
          <cell r="I417" t="e">
            <v>#N/A</v>
          </cell>
          <cell r="J417" t="str">
            <v>AS 4 Contrats d'entretien asc.</v>
          </cell>
          <cell r="K417" t="str">
            <v>Ascenseurs</v>
          </cell>
          <cell r="L417" t="str">
            <v>??</v>
          </cell>
          <cell r="M417" t="str">
            <v>INCONNU</v>
          </cell>
          <cell r="N417" t="e">
            <v>#N/A</v>
          </cell>
        </row>
        <row r="418">
          <cell r="A418" t="str">
            <v>4L3010</v>
          </cell>
          <cell r="B418" t="str">
            <v>4L</v>
          </cell>
          <cell r="C418" t="str">
            <v>30</v>
          </cell>
          <cell r="D418" t="str">
            <v>10</v>
          </cell>
          <cell r="E418" t="str">
            <v>EM</v>
          </cell>
          <cell r="F418" t="str">
            <v>Consommables</v>
          </cell>
          <cell r="G418" t="str">
            <v>F</v>
          </cell>
          <cell r="H418" t="e">
            <v>#N/A</v>
          </cell>
          <cell r="I418" t="e">
            <v>#N/A</v>
          </cell>
          <cell r="J418" t="str">
            <v>AS 4 Contrats d'entretien asc.</v>
          </cell>
          <cell r="K418" t="str">
            <v>Ascenseurs</v>
          </cell>
          <cell r="L418" t="str">
            <v>??</v>
          </cell>
          <cell r="M418" t="str">
            <v>INCONNU</v>
          </cell>
          <cell r="N418" t="e">
            <v>#N/A</v>
          </cell>
        </row>
        <row r="419">
          <cell r="A419" t="str">
            <v>4L4010</v>
          </cell>
          <cell r="B419" t="str">
            <v>4L</v>
          </cell>
          <cell r="C419" t="str">
            <v>40</v>
          </cell>
          <cell r="D419" t="str">
            <v>10</v>
          </cell>
          <cell r="E419" t="str">
            <v>EM</v>
          </cell>
          <cell r="F419" t="str">
            <v>PR</v>
          </cell>
          <cell r="G419" t="str">
            <v>F</v>
          </cell>
          <cell r="H419" t="e">
            <v>#N/A</v>
          </cell>
          <cell r="I419" t="e">
            <v>#N/A</v>
          </cell>
          <cell r="J419" t="str">
            <v>AS 4 Contrats d'entretien asc.</v>
          </cell>
          <cell r="K419" t="str">
            <v>Ascenseurs</v>
          </cell>
          <cell r="L419" t="str">
            <v>??</v>
          </cell>
          <cell r="M419" t="str">
            <v>INCONNU</v>
          </cell>
          <cell r="N419" t="e">
            <v>#N/A</v>
          </cell>
        </row>
        <row r="420">
          <cell r="A420" t="str">
            <v>4M</v>
          </cell>
          <cell r="B420" t="str">
            <v>4M</v>
          </cell>
          <cell r="C420">
            <v>0</v>
          </cell>
          <cell r="D420">
            <v>0</v>
          </cell>
          <cell r="E420" t="str">
            <v>EM</v>
          </cell>
          <cell r="F420" t="str">
            <v>Cuisinieres</v>
          </cell>
          <cell r="G420" t="str">
            <v>F</v>
          </cell>
          <cell r="H420" t="e">
            <v>#N/A</v>
          </cell>
          <cell r="I420" t="e">
            <v>#N/A</v>
          </cell>
          <cell r="J420" t="str">
            <v>AS 4 Contrats d'entretien asc.</v>
          </cell>
          <cell r="K420" t="str">
            <v>Ascenseurs</v>
          </cell>
          <cell r="L420" t="str">
            <v>??</v>
          </cell>
          <cell r="M420" t="str">
            <v>INCONNU</v>
          </cell>
          <cell r="N420" t="e">
            <v>#N/A</v>
          </cell>
        </row>
        <row r="421">
          <cell r="A421" t="str">
            <v>4M1010</v>
          </cell>
          <cell r="B421" t="str">
            <v>4M</v>
          </cell>
          <cell r="C421" t="str">
            <v>10</v>
          </cell>
          <cell r="D421" t="str">
            <v>10</v>
          </cell>
          <cell r="E421" t="str">
            <v>EM</v>
          </cell>
          <cell r="F421" t="str">
            <v>Gaz</v>
          </cell>
          <cell r="G421" t="str">
            <v>F</v>
          </cell>
          <cell r="H421" t="e">
            <v>#N/A</v>
          </cell>
          <cell r="I421" t="e">
            <v>#N/A</v>
          </cell>
          <cell r="J421" t="str">
            <v>AS 4 Contrats d'entretien asc.</v>
          </cell>
          <cell r="K421" t="str">
            <v>Ascenseurs</v>
          </cell>
          <cell r="L421" t="str">
            <v>??</v>
          </cell>
          <cell r="M421" t="str">
            <v>INCONNU</v>
          </cell>
          <cell r="N421" t="e">
            <v>#N/A</v>
          </cell>
        </row>
        <row r="422">
          <cell r="A422" t="str">
            <v>4M1020</v>
          </cell>
          <cell r="B422" t="str">
            <v>4M</v>
          </cell>
          <cell r="C422" t="str">
            <v>10</v>
          </cell>
          <cell r="D422" t="str">
            <v>20</v>
          </cell>
          <cell r="E422" t="str">
            <v>EM</v>
          </cell>
          <cell r="F422" t="str">
            <v>Electrique</v>
          </cell>
          <cell r="G422" t="str">
            <v>F</v>
          </cell>
          <cell r="H422" t="e">
            <v>#N/A</v>
          </cell>
          <cell r="I422" t="e">
            <v>#N/A</v>
          </cell>
          <cell r="J422" t="str">
            <v>AS 4 Contrats d'entretien asc.</v>
          </cell>
          <cell r="K422" t="str">
            <v>Ascenseurs</v>
          </cell>
          <cell r="L422" t="str">
            <v>??</v>
          </cell>
          <cell r="M422" t="str">
            <v>INCONNU</v>
          </cell>
          <cell r="N422" t="e">
            <v>#N/A</v>
          </cell>
        </row>
        <row r="423">
          <cell r="A423" t="str">
            <v>4M1030</v>
          </cell>
          <cell r="B423" t="str">
            <v>4M</v>
          </cell>
          <cell r="C423" t="str">
            <v>10</v>
          </cell>
          <cell r="D423" t="str">
            <v>30</v>
          </cell>
          <cell r="E423" t="str">
            <v>EM</v>
          </cell>
          <cell r="F423" t="str">
            <v>Mixte</v>
          </cell>
          <cell r="G423" t="str">
            <v>F</v>
          </cell>
          <cell r="H423" t="e">
            <v>#N/A</v>
          </cell>
          <cell r="I423" t="e">
            <v>#N/A</v>
          </cell>
          <cell r="J423" t="str">
            <v>AS 4 Contrats d'entretien asc.</v>
          </cell>
          <cell r="K423" t="str">
            <v>Ascenseurs</v>
          </cell>
          <cell r="L423" t="str">
            <v>??</v>
          </cell>
          <cell r="M423" t="str">
            <v>INCONNU</v>
          </cell>
          <cell r="N423" t="e">
            <v>#N/A</v>
          </cell>
        </row>
        <row r="424">
          <cell r="A424" t="str">
            <v>4M3010</v>
          </cell>
          <cell r="B424" t="str">
            <v>4M</v>
          </cell>
          <cell r="C424" t="str">
            <v>30</v>
          </cell>
          <cell r="D424" t="str">
            <v>10</v>
          </cell>
          <cell r="E424" t="str">
            <v>EM</v>
          </cell>
          <cell r="F424" t="str">
            <v>Consommables</v>
          </cell>
          <cell r="G424" t="str">
            <v>F</v>
          </cell>
          <cell r="H424" t="e">
            <v>#N/A</v>
          </cell>
          <cell r="I424" t="e">
            <v>#N/A</v>
          </cell>
          <cell r="J424" t="str">
            <v>AS 4 Contrats d'entretien asc.</v>
          </cell>
          <cell r="K424" t="str">
            <v>Ascenseurs</v>
          </cell>
          <cell r="L424" t="str">
            <v>??</v>
          </cell>
          <cell r="M424" t="str">
            <v>INCONNU</v>
          </cell>
          <cell r="N424" t="e">
            <v>#N/A</v>
          </cell>
        </row>
        <row r="425">
          <cell r="A425" t="str">
            <v>4M4010</v>
          </cell>
          <cell r="B425" t="str">
            <v>4M</v>
          </cell>
          <cell r="C425" t="str">
            <v>40</v>
          </cell>
          <cell r="D425" t="str">
            <v>10</v>
          </cell>
          <cell r="E425" t="str">
            <v>EM</v>
          </cell>
          <cell r="F425" t="str">
            <v>PR</v>
          </cell>
          <cell r="G425" t="str">
            <v>F</v>
          </cell>
          <cell r="H425" t="e">
            <v>#N/A</v>
          </cell>
          <cell r="I425" t="e">
            <v>#N/A</v>
          </cell>
          <cell r="J425" t="str">
            <v>AS 4 Contrats d'entretien asc.</v>
          </cell>
          <cell r="K425" t="str">
            <v>Ascenseurs</v>
          </cell>
          <cell r="L425" t="str">
            <v>??</v>
          </cell>
          <cell r="M425" t="str">
            <v>INCONNU</v>
          </cell>
          <cell r="N425" t="e">
            <v>#N/A</v>
          </cell>
        </row>
        <row r="426">
          <cell r="A426" t="str">
            <v>4N</v>
          </cell>
          <cell r="B426" t="str">
            <v>4N</v>
          </cell>
          <cell r="C426">
            <v>0</v>
          </cell>
          <cell r="D426">
            <v>0</v>
          </cell>
          <cell r="E426" t="str">
            <v>EM</v>
          </cell>
          <cell r="F426" t="str">
            <v>Lave linge</v>
          </cell>
          <cell r="G426" t="str">
            <v>F</v>
          </cell>
          <cell r="H426" t="e">
            <v>#N/A</v>
          </cell>
          <cell r="I426" t="e">
            <v>#N/A</v>
          </cell>
          <cell r="J426" t="str">
            <v>AS 4 Contrats d'entretien asc.</v>
          </cell>
          <cell r="K426" t="str">
            <v>Ascenseurs</v>
          </cell>
          <cell r="L426" t="str">
            <v>??</v>
          </cell>
          <cell r="M426" t="str">
            <v>INCONNU</v>
          </cell>
          <cell r="N426" t="e">
            <v>#N/A</v>
          </cell>
        </row>
        <row r="427">
          <cell r="A427" t="str">
            <v>4N1010</v>
          </cell>
          <cell r="B427" t="str">
            <v>4N</v>
          </cell>
          <cell r="C427" t="str">
            <v>10</v>
          </cell>
          <cell r="D427" t="str">
            <v>10</v>
          </cell>
          <cell r="E427" t="str">
            <v>EM</v>
          </cell>
          <cell r="F427" t="str">
            <v>Materiels</v>
          </cell>
          <cell r="G427" t="str">
            <v>F</v>
          </cell>
          <cell r="H427" t="e">
            <v>#N/A</v>
          </cell>
          <cell r="I427" t="e">
            <v>#N/A</v>
          </cell>
          <cell r="J427" t="str">
            <v>AS 4 Contrats d'entretien asc.</v>
          </cell>
          <cell r="K427" t="str">
            <v>Ascenseurs</v>
          </cell>
          <cell r="L427" t="str">
            <v>??</v>
          </cell>
          <cell r="M427" t="str">
            <v>INCONNU</v>
          </cell>
          <cell r="N427" t="e">
            <v>#N/A</v>
          </cell>
        </row>
        <row r="428">
          <cell r="A428" t="str">
            <v>4N4010</v>
          </cell>
          <cell r="B428" t="str">
            <v>4N</v>
          </cell>
          <cell r="C428" t="str">
            <v>40</v>
          </cell>
          <cell r="D428" t="str">
            <v>10</v>
          </cell>
          <cell r="E428" t="str">
            <v>EM</v>
          </cell>
          <cell r="F428" t="str">
            <v>PR</v>
          </cell>
          <cell r="G428" t="str">
            <v>F</v>
          </cell>
          <cell r="H428" t="e">
            <v>#N/A</v>
          </cell>
          <cell r="I428" t="e">
            <v>#N/A</v>
          </cell>
          <cell r="J428" t="str">
            <v>AS 4 Contrats d'entretien asc.</v>
          </cell>
          <cell r="K428" t="str">
            <v>Ascenseurs</v>
          </cell>
          <cell r="L428" t="str">
            <v>??</v>
          </cell>
          <cell r="M428" t="str">
            <v>INCONNU</v>
          </cell>
          <cell r="N428" t="e">
            <v>#N/A</v>
          </cell>
        </row>
        <row r="429">
          <cell r="A429" t="str">
            <v>4O</v>
          </cell>
          <cell r="B429" t="str">
            <v>4O</v>
          </cell>
          <cell r="C429">
            <v>0</v>
          </cell>
          <cell r="D429">
            <v>0</v>
          </cell>
          <cell r="E429" t="str">
            <v>EM</v>
          </cell>
          <cell r="F429" t="str">
            <v>Lave vaisselle</v>
          </cell>
          <cell r="G429" t="str">
            <v>F</v>
          </cell>
          <cell r="H429" t="e">
            <v>#N/A</v>
          </cell>
          <cell r="I429" t="e">
            <v>#N/A</v>
          </cell>
          <cell r="J429" t="str">
            <v>AS 4 Contrats d'entretien asc.</v>
          </cell>
          <cell r="K429" t="str">
            <v>Ascenseurs</v>
          </cell>
          <cell r="L429" t="str">
            <v>??</v>
          </cell>
          <cell r="M429" t="str">
            <v>INCONNU</v>
          </cell>
          <cell r="N429" t="e">
            <v>#N/A</v>
          </cell>
        </row>
        <row r="430">
          <cell r="A430" t="str">
            <v>4O1010</v>
          </cell>
          <cell r="B430" t="str">
            <v>4O</v>
          </cell>
          <cell r="C430" t="str">
            <v>10</v>
          </cell>
          <cell r="D430" t="str">
            <v>10</v>
          </cell>
          <cell r="E430" t="str">
            <v>EM</v>
          </cell>
          <cell r="F430" t="str">
            <v>Materiels</v>
          </cell>
          <cell r="G430" t="str">
            <v>F</v>
          </cell>
          <cell r="H430" t="e">
            <v>#N/A</v>
          </cell>
          <cell r="I430" t="e">
            <v>#N/A</v>
          </cell>
          <cell r="J430" t="str">
            <v>AS 4 Contrats d'entretien asc.</v>
          </cell>
          <cell r="K430" t="str">
            <v>Ascenseurs</v>
          </cell>
          <cell r="L430" t="str">
            <v>??</v>
          </cell>
          <cell r="M430" t="str">
            <v>INCONNU</v>
          </cell>
          <cell r="N430" t="e">
            <v>#N/A</v>
          </cell>
        </row>
        <row r="431">
          <cell r="A431" t="str">
            <v>4O4010</v>
          </cell>
          <cell r="B431" t="str">
            <v>4O</v>
          </cell>
          <cell r="C431" t="str">
            <v>40</v>
          </cell>
          <cell r="D431" t="str">
            <v>10</v>
          </cell>
          <cell r="E431" t="str">
            <v>EM</v>
          </cell>
          <cell r="F431" t="str">
            <v>PR</v>
          </cell>
          <cell r="G431" t="str">
            <v>F</v>
          </cell>
          <cell r="H431" t="e">
            <v>#N/A</v>
          </cell>
          <cell r="I431" t="e">
            <v>#N/A</v>
          </cell>
          <cell r="J431" t="str">
            <v>AS 4 Contrats d'entretien asc.</v>
          </cell>
          <cell r="K431" t="str">
            <v>Ascenseurs</v>
          </cell>
          <cell r="L431" t="str">
            <v>??</v>
          </cell>
          <cell r="M431" t="str">
            <v>INCONNU</v>
          </cell>
          <cell r="N431" t="e">
            <v>#N/A</v>
          </cell>
        </row>
        <row r="432">
          <cell r="A432" t="str">
            <v>4P</v>
          </cell>
          <cell r="B432" t="str">
            <v>4P</v>
          </cell>
          <cell r="C432">
            <v>0</v>
          </cell>
          <cell r="D432">
            <v>0</v>
          </cell>
          <cell r="E432" t="str">
            <v>TV</v>
          </cell>
          <cell r="F432" t="str">
            <v>Audio</v>
          </cell>
          <cell r="G432" t="str">
            <v>F</v>
          </cell>
          <cell r="H432" t="e">
            <v>#N/A</v>
          </cell>
          <cell r="I432" t="e">
            <v>#N/A</v>
          </cell>
          <cell r="J432" t="str">
            <v>AS 4 Contrats d'entretien asc.</v>
          </cell>
          <cell r="K432" t="str">
            <v>Ascenseurs</v>
          </cell>
          <cell r="L432" t="str">
            <v>??</v>
          </cell>
          <cell r="M432" t="str">
            <v>INCONNU</v>
          </cell>
          <cell r="N432" t="e">
            <v>#N/A</v>
          </cell>
        </row>
        <row r="433">
          <cell r="A433" t="str">
            <v>4P1010</v>
          </cell>
          <cell r="B433" t="str">
            <v>4P</v>
          </cell>
          <cell r="C433" t="str">
            <v>10</v>
          </cell>
          <cell r="D433" t="str">
            <v>10</v>
          </cell>
          <cell r="E433" t="str">
            <v>TV</v>
          </cell>
          <cell r="F433" t="str">
            <v>Radio</v>
          </cell>
          <cell r="G433" t="str">
            <v>F</v>
          </cell>
          <cell r="H433" t="e">
            <v>#N/A</v>
          </cell>
          <cell r="I433" t="e">
            <v>#N/A</v>
          </cell>
          <cell r="J433" t="str">
            <v>AS 4 Contrats d'entretien asc.</v>
          </cell>
          <cell r="K433" t="str">
            <v>Ascenseurs</v>
          </cell>
          <cell r="L433" t="str">
            <v>??</v>
          </cell>
          <cell r="M433" t="str">
            <v>INCONNU</v>
          </cell>
          <cell r="N433" t="e">
            <v>#N/A</v>
          </cell>
        </row>
        <row r="434">
          <cell r="A434" t="str">
            <v>4P1020</v>
          </cell>
          <cell r="B434" t="str">
            <v>4P</v>
          </cell>
          <cell r="C434" t="str">
            <v>10</v>
          </cell>
          <cell r="D434" t="str">
            <v>20</v>
          </cell>
          <cell r="E434" t="str">
            <v>TV</v>
          </cell>
          <cell r="F434" t="str">
            <v>Chaines</v>
          </cell>
          <cell r="G434" t="str">
            <v>F</v>
          </cell>
          <cell r="H434" t="e">
            <v>#N/A</v>
          </cell>
          <cell r="I434" t="e">
            <v>#N/A</v>
          </cell>
          <cell r="J434" t="str">
            <v>AS 4 Contrats d'entretien asc.</v>
          </cell>
          <cell r="K434" t="str">
            <v>Ascenseurs</v>
          </cell>
          <cell r="L434" t="str">
            <v>??</v>
          </cell>
          <cell r="M434" t="str">
            <v>INCONNU</v>
          </cell>
          <cell r="N434" t="e">
            <v>#N/A</v>
          </cell>
        </row>
        <row r="435">
          <cell r="A435" t="str">
            <v>4P1030</v>
          </cell>
          <cell r="B435" t="str">
            <v>4P</v>
          </cell>
          <cell r="C435" t="str">
            <v>10</v>
          </cell>
          <cell r="D435" t="str">
            <v>30</v>
          </cell>
          <cell r="E435" t="str">
            <v>TV</v>
          </cell>
          <cell r="F435" t="str">
            <v>Auto radio</v>
          </cell>
          <cell r="G435" t="str">
            <v>F</v>
          </cell>
          <cell r="H435" t="e">
            <v>#N/A</v>
          </cell>
          <cell r="I435" t="e">
            <v>#N/A</v>
          </cell>
          <cell r="J435" t="str">
            <v>AS 4 Contrats d'entretien asc.</v>
          </cell>
          <cell r="K435" t="str">
            <v>Ascenseurs</v>
          </cell>
          <cell r="L435" t="str">
            <v>??</v>
          </cell>
          <cell r="M435" t="str">
            <v>INCONNU</v>
          </cell>
          <cell r="N435" t="e">
            <v>#N/A</v>
          </cell>
        </row>
        <row r="436">
          <cell r="A436" t="str">
            <v>4P2010</v>
          </cell>
          <cell r="B436" t="str">
            <v>4P</v>
          </cell>
          <cell r="C436" t="str">
            <v>20</v>
          </cell>
          <cell r="D436" t="str">
            <v>10</v>
          </cell>
          <cell r="E436" t="str">
            <v>TV</v>
          </cell>
          <cell r="F436" t="str">
            <v>Accessoires</v>
          </cell>
          <cell r="G436" t="str">
            <v>F</v>
          </cell>
          <cell r="H436" t="e">
            <v>#N/A</v>
          </cell>
          <cell r="I436" t="e">
            <v>#N/A</v>
          </cell>
          <cell r="J436" t="str">
            <v>AS 4 Contrats d'entretien asc.</v>
          </cell>
          <cell r="K436" t="str">
            <v>Ascenseurs</v>
          </cell>
          <cell r="L436" t="str">
            <v>??</v>
          </cell>
          <cell r="M436" t="str">
            <v>INCONNU</v>
          </cell>
          <cell r="N436" t="e">
            <v>#N/A</v>
          </cell>
        </row>
        <row r="437">
          <cell r="A437" t="str">
            <v>4P4010</v>
          </cell>
          <cell r="B437" t="str">
            <v>4P</v>
          </cell>
          <cell r="C437" t="str">
            <v>40</v>
          </cell>
          <cell r="D437" t="str">
            <v>10</v>
          </cell>
          <cell r="E437" t="str">
            <v>TV</v>
          </cell>
          <cell r="F437" t="str">
            <v>PR</v>
          </cell>
          <cell r="G437" t="str">
            <v>F</v>
          </cell>
          <cell r="H437" t="e">
            <v>#N/A</v>
          </cell>
          <cell r="I437" t="e">
            <v>#N/A</v>
          </cell>
          <cell r="J437" t="str">
            <v>AS 4 Contrats d'entretien asc.</v>
          </cell>
          <cell r="K437" t="str">
            <v>Ascenseurs</v>
          </cell>
          <cell r="L437" t="str">
            <v>??</v>
          </cell>
          <cell r="M437" t="str">
            <v>INCONNU</v>
          </cell>
          <cell r="N437" t="e">
            <v>#N/A</v>
          </cell>
        </row>
        <row r="438">
          <cell r="A438" t="str">
            <v>4Q</v>
          </cell>
          <cell r="B438" t="str">
            <v>4Q</v>
          </cell>
          <cell r="C438">
            <v>0</v>
          </cell>
          <cell r="D438">
            <v>0</v>
          </cell>
          <cell r="E438" t="str">
            <v>TV</v>
          </cell>
          <cell r="F438" t="str">
            <v>TV</v>
          </cell>
          <cell r="G438" t="str">
            <v>F</v>
          </cell>
          <cell r="H438" t="e">
            <v>#N/A</v>
          </cell>
          <cell r="I438" t="e">
            <v>#N/A</v>
          </cell>
          <cell r="J438" t="str">
            <v>AS 4 Contrats d'entretien asc.</v>
          </cell>
          <cell r="K438" t="str">
            <v>Ascenseurs</v>
          </cell>
          <cell r="L438" t="str">
            <v>??</v>
          </cell>
          <cell r="M438" t="str">
            <v>INCONNU</v>
          </cell>
          <cell r="N438" t="e">
            <v>#N/A</v>
          </cell>
        </row>
        <row r="439">
          <cell r="A439" t="str">
            <v>4Q1010</v>
          </cell>
          <cell r="B439" t="str">
            <v>4Q</v>
          </cell>
          <cell r="C439" t="str">
            <v>10</v>
          </cell>
          <cell r="D439" t="str">
            <v>10</v>
          </cell>
          <cell r="E439" t="str">
            <v>TV</v>
          </cell>
          <cell r="F439" t="str">
            <v>14"</v>
          </cell>
          <cell r="G439" t="str">
            <v>F</v>
          </cell>
          <cell r="H439" t="e">
            <v>#N/A</v>
          </cell>
          <cell r="I439" t="e">
            <v>#N/A</v>
          </cell>
          <cell r="J439" t="str">
            <v>AS 4 Contrats d'entretien asc.</v>
          </cell>
          <cell r="K439" t="str">
            <v>Ascenseurs</v>
          </cell>
          <cell r="L439" t="str">
            <v>??</v>
          </cell>
          <cell r="M439" t="str">
            <v>INCONNU</v>
          </cell>
          <cell r="N439" t="e">
            <v>#N/A</v>
          </cell>
        </row>
        <row r="440">
          <cell r="A440" t="str">
            <v>4Q1020</v>
          </cell>
          <cell r="B440" t="str">
            <v>4Q</v>
          </cell>
          <cell r="C440" t="str">
            <v>10</v>
          </cell>
          <cell r="D440" t="str">
            <v>20</v>
          </cell>
          <cell r="E440" t="str">
            <v>TV</v>
          </cell>
          <cell r="F440" t="str">
            <v>20" et 21"</v>
          </cell>
          <cell r="G440" t="str">
            <v>F</v>
          </cell>
          <cell r="H440" t="e">
            <v>#N/A</v>
          </cell>
          <cell r="I440" t="e">
            <v>#N/A</v>
          </cell>
          <cell r="J440" t="str">
            <v>AS 4 Contrats d'entretien asc.</v>
          </cell>
          <cell r="K440" t="str">
            <v>Ascenseurs</v>
          </cell>
          <cell r="L440" t="str">
            <v>??</v>
          </cell>
          <cell r="M440" t="str">
            <v>INCONNU</v>
          </cell>
          <cell r="N440" t="e">
            <v>#N/A</v>
          </cell>
        </row>
        <row r="441">
          <cell r="A441" t="str">
            <v>4Q1030</v>
          </cell>
          <cell r="B441" t="str">
            <v>4Q</v>
          </cell>
          <cell r="C441" t="str">
            <v>10</v>
          </cell>
          <cell r="D441" t="str">
            <v>30</v>
          </cell>
          <cell r="E441" t="str">
            <v>TV</v>
          </cell>
          <cell r="F441" t="str">
            <v>+ de 21"</v>
          </cell>
          <cell r="G441" t="str">
            <v>F</v>
          </cell>
          <cell r="H441" t="e">
            <v>#N/A</v>
          </cell>
          <cell r="I441" t="e">
            <v>#N/A</v>
          </cell>
          <cell r="J441" t="str">
            <v>AS 4 Contrats d'entretien asc.</v>
          </cell>
          <cell r="K441" t="str">
            <v>Ascenseurs</v>
          </cell>
          <cell r="L441" t="str">
            <v>??</v>
          </cell>
          <cell r="M441" t="str">
            <v>INCONNU</v>
          </cell>
          <cell r="N441" t="e">
            <v>#N/A</v>
          </cell>
        </row>
        <row r="442">
          <cell r="A442" t="str">
            <v>4R</v>
          </cell>
          <cell r="B442" t="str">
            <v>4R</v>
          </cell>
          <cell r="C442">
            <v>0</v>
          </cell>
          <cell r="D442">
            <v>0</v>
          </cell>
          <cell r="E442" t="str">
            <v>TV</v>
          </cell>
          <cell r="F442" t="str">
            <v>Magnetoscopes</v>
          </cell>
          <cell r="G442" t="str">
            <v>F</v>
          </cell>
          <cell r="H442" t="e">
            <v>#N/A</v>
          </cell>
          <cell r="I442" t="e">
            <v>#N/A</v>
          </cell>
          <cell r="J442" t="str">
            <v>AS 4 Contrats d'entretien asc.</v>
          </cell>
          <cell r="K442" t="str">
            <v>Ascenseurs</v>
          </cell>
          <cell r="L442" t="str">
            <v>??</v>
          </cell>
          <cell r="M442" t="str">
            <v>INCONNU</v>
          </cell>
          <cell r="N442" t="e">
            <v>#N/A</v>
          </cell>
        </row>
        <row r="443">
          <cell r="A443" t="str">
            <v>4R1010</v>
          </cell>
          <cell r="B443" t="str">
            <v>4R</v>
          </cell>
          <cell r="C443" t="str">
            <v>10</v>
          </cell>
          <cell r="D443" t="str">
            <v>10</v>
          </cell>
          <cell r="E443" t="str">
            <v>TV</v>
          </cell>
          <cell r="F443" t="str">
            <v>Magnetoscope 2 t</v>
          </cell>
          <cell r="G443" t="str">
            <v>F</v>
          </cell>
          <cell r="H443" t="e">
            <v>#N/A</v>
          </cell>
          <cell r="I443" t="e">
            <v>#N/A</v>
          </cell>
          <cell r="J443" t="str">
            <v>AS 4 Contrats d'entretien asc.</v>
          </cell>
          <cell r="K443" t="str">
            <v>Ascenseurs</v>
          </cell>
          <cell r="L443" t="str">
            <v>??</v>
          </cell>
          <cell r="M443" t="str">
            <v>INCONNU</v>
          </cell>
          <cell r="N443" t="e">
            <v>#N/A</v>
          </cell>
        </row>
        <row r="444">
          <cell r="A444" t="str">
            <v>4R1020</v>
          </cell>
          <cell r="B444" t="str">
            <v>4R</v>
          </cell>
          <cell r="C444" t="str">
            <v>10</v>
          </cell>
          <cell r="D444" t="str">
            <v>20</v>
          </cell>
          <cell r="E444" t="str">
            <v>TV</v>
          </cell>
          <cell r="F444" t="str">
            <v>Magnetoscope 4 t</v>
          </cell>
          <cell r="G444" t="str">
            <v>F</v>
          </cell>
          <cell r="H444" t="e">
            <v>#N/A</v>
          </cell>
          <cell r="I444" t="e">
            <v>#N/A</v>
          </cell>
          <cell r="J444" t="str">
            <v>AS 4 Contrats d'entretien asc.</v>
          </cell>
          <cell r="K444" t="str">
            <v>Ascenseurs</v>
          </cell>
          <cell r="L444" t="str">
            <v>??</v>
          </cell>
          <cell r="M444" t="str">
            <v>INCONNU</v>
          </cell>
          <cell r="N444" t="e">
            <v>#N/A</v>
          </cell>
        </row>
        <row r="445">
          <cell r="A445" t="str">
            <v>4S</v>
          </cell>
          <cell r="B445" t="str">
            <v>4S</v>
          </cell>
          <cell r="C445">
            <v>0</v>
          </cell>
          <cell r="D445">
            <v>0</v>
          </cell>
          <cell r="E445" t="str">
            <v>EM</v>
          </cell>
          <cell r="F445" t="str">
            <v>Divers e/m</v>
          </cell>
          <cell r="G445" t="str">
            <v>F</v>
          </cell>
          <cell r="H445" t="e">
            <v>#N/A</v>
          </cell>
          <cell r="I445" t="e">
            <v>#N/A</v>
          </cell>
          <cell r="J445" t="str">
            <v>AS 4 Contrats d'entretien asc.</v>
          </cell>
          <cell r="K445" t="str">
            <v>Ascenseurs</v>
          </cell>
          <cell r="L445" t="str">
            <v>??</v>
          </cell>
          <cell r="M445" t="str">
            <v>INCONNU</v>
          </cell>
          <cell r="N445" t="e">
            <v>#N/A</v>
          </cell>
        </row>
        <row r="446">
          <cell r="A446" t="str">
            <v>4S1010</v>
          </cell>
          <cell r="B446" t="str">
            <v>4S</v>
          </cell>
          <cell r="C446" t="str">
            <v>10</v>
          </cell>
          <cell r="D446" t="str">
            <v>10</v>
          </cell>
          <cell r="E446" t="str">
            <v>EM</v>
          </cell>
          <cell r="F446" t="str">
            <v>Materiels</v>
          </cell>
          <cell r="G446" t="str">
            <v>F</v>
          </cell>
          <cell r="H446" t="e">
            <v>#N/A</v>
          </cell>
          <cell r="I446" t="e">
            <v>#N/A</v>
          </cell>
          <cell r="J446" t="str">
            <v>AS 4 Contrats d'entretien asc.</v>
          </cell>
          <cell r="K446" t="str">
            <v>Ascenseurs</v>
          </cell>
          <cell r="L446" t="str">
            <v>??</v>
          </cell>
          <cell r="M446" t="str">
            <v>INCONNU</v>
          </cell>
          <cell r="N446" t="e">
            <v>#N/A</v>
          </cell>
        </row>
        <row r="447">
          <cell r="A447" t="str">
            <v>4S2010</v>
          </cell>
          <cell r="B447" t="str">
            <v>4S</v>
          </cell>
          <cell r="C447" t="str">
            <v>20</v>
          </cell>
          <cell r="D447" t="str">
            <v>10</v>
          </cell>
          <cell r="E447" t="str">
            <v>EM</v>
          </cell>
          <cell r="F447" t="str">
            <v>Accessoires</v>
          </cell>
          <cell r="G447" t="str">
            <v>F</v>
          </cell>
          <cell r="H447" t="e">
            <v>#N/A</v>
          </cell>
          <cell r="I447" t="e">
            <v>#N/A</v>
          </cell>
          <cell r="J447" t="str">
            <v>AS 4 Contrats d'entretien asc.</v>
          </cell>
          <cell r="K447" t="str">
            <v>Ascenseurs</v>
          </cell>
          <cell r="L447" t="str">
            <v>??</v>
          </cell>
          <cell r="M447" t="str">
            <v>INCONNU</v>
          </cell>
          <cell r="N447" t="e">
            <v>#N/A</v>
          </cell>
        </row>
        <row r="448">
          <cell r="A448" t="str">
            <v>4S3010</v>
          </cell>
          <cell r="B448" t="str">
            <v>4S</v>
          </cell>
          <cell r="C448" t="str">
            <v>30</v>
          </cell>
          <cell r="D448" t="str">
            <v>10</v>
          </cell>
          <cell r="E448" t="str">
            <v>EM</v>
          </cell>
          <cell r="F448" t="str">
            <v>Consommables</v>
          </cell>
          <cell r="G448" t="str">
            <v>F</v>
          </cell>
          <cell r="H448" t="e">
            <v>#N/A</v>
          </cell>
          <cell r="I448" t="e">
            <v>#N/A</v>
          </cell>
          <cell r="J448" t="str">
            <v>AS 4 Contrats d'entretien asc.</v>
          </cell>
          <cell r="K448" t="str">
            <v>Ascenseurs</v>
          </cell>
          <cell r="L448" t="str">
            <v>??</v>
          </cell>
          <cell r="M448" t="str">
            <v>INCONNU</v>
          </cell>
          <cell r="N448" t="e">
            <v>#N/A</v>
          </cell>
        </row>
        <row r="449">
          <cell r="A449" t="str">
            <v>4S4010</v>
          </cell>
          <cell r="B449" t="str">
            <v>4S</v>
          </cell>
          <cell r="C449" t="str">
            <v>40</v>
          </cell>
          <cell r="D449" t="str">
            <v>10</v>
          </cell>
          <cell r="E449" t="str">
            <v>TV</v>
          </cell>
          <cell r="F449" t="str">
            <v>PR</v>
          </cell>
          <cell r="G449" t="str">
            <v>F</v>
          </cell>
          <cell r="H449" t="e">
            <v>#N/A</v>
          </cell>
          <cell r="I449" t="e">
            <v>#N/A</v>
          </cell>
          <cell r="J449" t="str">
            <v>AS 4 Contrats d'entretien asc.</v>
          </cell>
          <cell r="K449" t="str">
            <v>Ascenseurs</v>
          </cell>
          <cell r="L449" t="str">
            <v>??</v>
          </cell>
          <cell r="M449" t="str">
            <v>INCONNU</v>
          </cell>
          <cell r="N449" t="e">
            <v>#N/A</v>
          </cell>
        </row>
        <row r="450">
          <cell r="A450" t="str">
            <v>4T</v>
          </cell>
          <cell r="B450" t="str">
            <v>4T</v>
          </cell>
          <cell r="C450">
            <v>0</v>
          </cell>
          <cell r="D450">
            <v>0</v>
          </cell>
          <cell r="E450" t="str">
            <v>TV</v>
          </cell>
          <cell r="F450" t="str">
            <v>Reception satellite</v>
          </cell>
          <cell r="G450" t="str">
            <v>F</v>
          </cell>
          <cell r="H450" t="e">
            <v>#N/A</v>
          </cell>
          <cell r="I450" t="e">
            <v>#N/A</v>
          </cell>
          <cell r="J450" t="str">
            <v>AS 4 Contrats d'entretien asc.</v>
          </cell>
          <cell r="K450" t="str">
            <v>Ascenseurs</v>
          </cell>
          <cell r="L450" t="str">
            <v>??</v>
          </cell>
          <cell r="M450" t="str">
            <v>INCONNU</v>
          </cell>
          <cell r="N450" t="e">
            <v>#N/A</v>
          </cell>
        </row>
        <row r="451">
          <cell r="A451" t="str">
            <v>4T0100</v>
          </cell>
          <cell r="B451" t="str">
            <v>4T</v>
          </cell>
          <cell r="C451" t="str">
            <v>01</v>
          </cell>
          <cell r="D451" t="str">
            <v>00</v>
          </cell>
          <cell r="E451" t="str">
            <v>PS</v>
          </cell>
          <cell r="F451" t="str">
            <v>ASP PRAC BUREAUTIQUE</v>
          </cell>
          <cell r="G451" t="str">
            <v>N</v>
          </cell>
          <cell r="H451" t="e">
            <v>#N/A</v>
          </cell>
          <cell r="I451" t="e">
            <v>#N/A</v>
          </cell>
          <cell r="J451" t="str">
            <v>AS 4 Contrats d'entretien asc.</v>
          </cell>
          <cell r="K451" t="str">
            <v>Ascenseurs</v>
          </cell>
          <cell r="L451" t="str">
            <v>??</v>
          </cell>
          <cell r="M451" t="str">
            <v>INCONNU</v>
          </cell>
          <cell r="N451" t="e">
            <v>#N/A</v>
          </cell>
        </row>
        <row r="452">
          <cell r="A452" t="str">
            <v>4T1010</v>
          </cell>
          <cell r="B452" t="str">
            <v>4T</v>
          </cell>
          <cell r="C452" t="str">
            <v>10</v>
          </cell>
          <cell r="D452" t="str">
            <v>10</v>
          </cell>
          <cell r="E452" t="str">
            <v>TV</v>
          </cell>
          <cell r="F452" t="str">
            <v>Antennes</v>
          </cell>
          <cell r="G452" t="str">
            <v>F</v>
          </cell>
          <cell r="H452" t="e">
            <v>#N/A</v>
          </cell>
          <cell r="I452" t="e">
            <v>#N/A</v>
          </cell>
          <cell r="J452" t="str">
            <v>AS 4 Contrats d'entretien asc.</v>
          </cell>
          <cell r="K452" t="str">
            <v>Ascenseurs</v>
          </cell>
          <cell r="L452" t="str">
            <v>??</v>
          </cell>
          <cell r="M452" t="str">
            <v>INCONNU</v>
          </cell>
          <cell r="N452" t="e">
            <v>#N/A</v>
          </cell>
        </row>
        <row r="453">
          <cell r="A453" t="str">
            <v>4T1020</v>
          </cell>
          <cell r="B453" t="str">
            <v>4T</v>
          </cell>
          <cell r="C453" t="str">
            <v>10</v>
          </cell>
          <cell r="D453" t="str">
            <v>20</v>
          </cell>
          <cell r="E453" t="str">
            <v>TV</v>
          </cell>
          <cell r="F453" t="str">
            <v>Decodeurs</v>
          </cell>
          <cell r="G453" t="str">
            <v>F</v>
          </cell>
          <cell r="H453" t="e">
            <v>#N/A</v>
          </cell>
          <cell r="I453" t="e">
            <v>#N/A</v>
          </cell>
          <cell r="J453" t="str">
            <v>AS 4 Contrats d'entretien asc.</v>
          </cell>
          <cell r="K453" t="str">
            <v>Ascenseurs</v>
          </cell>
          <cell r="L453" t="str">
            <v>??</v>
          </cell>
          <cell r="M453" t="str">
            <v>INCONNU</v>
          </cell>
          <cell r="N453" t="e">
            <v>#N/A</v>
          </cell>
        </row>
        <row r="454">
          <cell r="A454" t="str">
            <v>4T4010</v>
          </cell>
          <cell r="B454" t="str">
            <v>4T</v>
          </cell>
          <cell r="C454" t="str">
            <v>40</v>
          </cell>
          <cell r="D454" t="str">
            <v>10</v>
          </cell>
          <cell r="E454" t="str">
            <v>TV</v>
          </cell>
          <cell r="F454" t="str">
            <v>PR</v>
          </cell>
          <cell r="G454" t="str">
            <v>F</v>
          </cell>
          <cell r="H454" t="e">
            <v>#N/A</v>
          </cell>
          <cell r="I454" t="e">
            <v>#N/A</v>
          </cell>
          <cell r="J454" t="str">
            <v>AS 4 Contrats d'entretien asc.</v>
          </cell>
          <cell r="K454" t="str">
            <v>Ascenseurs</v>
          </cell>
          <cell r="L454" t="str">
            <v>??</v>
          </cell>
          <cell r="M454" t="str">
            <v>INCONNU</v>
          </cell>
          <cell r="N454" t="e">
            <v>#N/A</v>
          </cell>
        </row>
        <row r="455">
          <cell r="A455" t="str">
            <v>4Y</v>
          </cell>
          <cell r="B455" t="str">
            <v>4Y</v>
          </cell>
          <cell r="C455">
            <v>0</v>
          </cell>
          <cell r="D455">
            <v>0</v>
          </cell>
          <cell r="E455">
            <v>0</v>
          </cell>
          <cell r="F455" t="str">
            <v>Reprise PRAC</v>
          </cell>
          <cell r="G455" t="str">
            <v>F</v>
          </cell>
          <cell r="H455" t="e">
            <v>#N/A</v>
          </cell>
          <cell r="I455" t="e">
            <v>#N/A</v>
          </cell>
          <cell r="J455" t="str">
            <v>AS 4 Contrats d'entretien asc.</v>
          </cell>
          <cell r="K455" t="str">
            <v>Ascenseurs</v>
          </cell>
          <cell r="L455" t="str">
            <v>??</v>
          </cell>
          <cell r="M455" t="str">
            <v>INCONNU</v>
          </cell>
          <cell r="N455" t="e">
            <v>#N/A</v>
          </cell>
        </row>
        <row r="456">
          <cell r="A456" t="str">
            <v>4Y9999</v>
          </cell>
          <cell r="B456" t="str">
            <v>4Y</v>
          </cell>
          <cell r="C456" t="str">
            <v>99</v>
          </cell>
          <cell r="D456" t="str">
            <v>99</v>
          </cell>
          <cell r="E456" t="str">
            <v>PS</v>
          </cell>
          <cell r="F456" t="str">
            <v>Reprise PRAC</v>
          </cell>
          <cell r="G456" t="str">
            <v>N</v>
          </cell>
          <cell r="H456" t="e">
            <v>#N/A</v>
          </cell>
          <cell r="I456" t="e">
            <v>#N/A</v>
          </cell>
          <cell r="J456" t="str">
            <v>AS 4 Contrats d'entretien asc.</v>
          </cell>
          <cell r="K456" t="str">
            <v>Ascenseurs</v>
          </cell>
          <cell r="L456" t="str">
            <v>??</v>
          </cell>
          <cell r="M456" t="str">
            <v>INCONNU</v>
          </cell>
          <cell r="N456">
            <v>3</v>
          </cell>
        </row>
        <row r="457">
          <cell r="A457" t="str">
            <v>4Z</v>
          </cell>
          <cell r="B457" t="str">
            <v>4Z</v>
          </cell>
          <cell r="C457">
            <v>0</v>
          </cell>
          <cell r="D457">
            <v>0</v>
          </cell>
          <cell r="E457" t="str">
            <v>PS</v>
          </cell>
          <cell r="F457" t="str">
            <v>Financière EH</v>
          </cell>
          <cell r="G457" t="str">
            <v>N</v>
          </cell>
          <cell r="H457" t="e">
            <v>#N/A</v>
          </cell>
          <cell r="I457" t="e">
            <v>#N/A</v>
          </cell>
          <cell r="J457" t="str">
            <v>AS 4 Contrats d'entretien asc.</v>
          </cell>
          <cell r="K457" t="str">
            <v>Ascenseurs</v>
          </cell>
          <cell r="L457" t="str">
            <v>??</v>
          </cell>
          <cell r="M457" t="str">
            <v>INCONNU</v>
          </cell>
          <cell r="N457" t="e">
            <v>#N/A</v>
          </cell>
        </row>
        <row r="458">
          <cell r="A458" t="str">
            <v>4Z1000</v>
          </cell>
          <cell r="B458" t="str">
            <v>4Z</v>
          </cell>
          <cell r="C458" t="str">
            <v>10</v>
          </cell>
          <cell r="D458" t="str">
            <v>00</v>
          </cell>
          <cell r="E458" t="str">
            <v>PS</v>
          </cell>
          <cell r="F458" t="str">
            <v>Main d'Oeuvre</v>
          </cell>
          <cell r="G458" t="str">
            <v>N</v>
          </cell>
          <cell r="H458" t="e">
            <v>#N/A</v>
          </cell>
          <cell r="I458" t="e">
            <v>#N/A</v>
          </cell>
          <cell r="J458" t="str">
            <v>AS 4 Contrats d'entretien asc.</v>
          </cell>
          <cell r="K458" t="str">
            <v>Ascenseurs</v>
          </cell>
          <cell r="L458" t="str">
            <v>??</v>
          </cell>
          <cell r="M458" t="str">
            <v>INCONNU</v>
          </cell>
          <cell r="N458" t="e">
            <v>#N/A</v>
          </cell>
        </row>
        <row r="459">
          <cell r="A459" t="str">
            <v>4Z2000</v>
          </cell>
          <cell r="B459" t="str">
            <v>4Z</v>
          </cell>
          <cell r="C459" t="str">
            <v>20</v>
          </cell>
          <cell r="D459" t="str">
            <v>00</v>
          </cell>
          <cell r="E459" t="str">
            <v>PS</v>
          </cell>
          <cell r="F459" t="str">
            <v>Deplacement</v>
          </cell>
          <cell r="G459" t="str">
            <v>F</v>
          </cell>
          <cell r="H459" t="e">
            <v>#N/A</v>
          </cell>
          <cell r="I459" t="e">
            <v>#N/A</v>
          </cell>
          <cell r="J459" t="str">
            <v>AS 4 Contrats d'entretien asc.</v>
          </cell>
          <cell r="K459" t="str">
            <v>Ascenseurs</v>
          </cell>
          <cell r="L459" t="str">
            <v>??</v>
          </cell>
          <cell r="M459" t="str">
            <v>INCONNU</v>
          </cell>
          <cell r="N459" t="e">
            <v>#N/A</v>
          </cell>
        </row>
        <row r="460">
          <cell r="A460" t="str">
            <v>4Z3000</v>
          </cell>
          <cell r="B460" t="str">
            <v>4Z</v>
          </cell>
          <cell r="C460" t="str">
            <v>30</v>
          </cell>
          <cell r="D460" t="str">
            <v>00</v>
          </cell>
          <cell r="E460" t="str">
            <v>PS</v>
          </cell>
          <cell r="F460" t="str">
            <v>Petites Fournitures EH</v>
          </cell>
          <cell r="G460" t="str">
            <v>F</v>
          </cell>
          <cell r="H460" t="e">
            <v>#N/A</v>
          </cell>
          <cell r="I460" t="e">
            <v>#N/A</v>
          </cell>
          <cell r="J460" t="str">
            <v>AS 4 Contrats d'entretien asc.</v>
          </cell>
          <cell r="K460" t="str">
            <v>Ascenseurs</v>
          </cell>
          <cell r="L460" t="str">
            <v>??</v>
          </cell>
          <cell r="M460" t="str">
            <v>INCONNU</v>
          </cell>
          <cell r="N460" t="e">
            <v>#N/A</v>
          </cell>
        </row>
        <row r="461">
          <cell r="A461" t="str">
            <v>5</v>
          </cell>
          <cell r="B461" t="str">
            <v>5</v>
          </cell>
          <cell r="C461">
            <v>0</v>
          </cell>
          <cell r="D461">
            <v>0</v>
          </cell>
          <cell r="E461" t="str">
            <v>AS</v>
          </cell>
          <cell r="F461" t="str">
            <v>Liftel</v>
          </cell>
          <cell r="G461" t="str">
            <v>F</v>
          </cell>
          <cell r="H461" t="e">
            <v>#N/A</v>
          </cell>
          <cell r="I461" t="e">
            <v>#N/A</v>
          </cell>
          <cell r="J461" t="str">
            <v>AS 4 Contrats d'entretien asc.</v>
          </cell>
          <cell r="K461" t="str">
            <v>Ascenseurs</v>
          </cell>
          <cell r="L461" t="str">
            <v>??</v>
          </cell>
          <cell r="M461" t="str">
            <v>INCONNU</v>
          </cell>
          <cell r="N461" t="e">
            <v>#N/A</v>
          </cell>
        </row>
        <row r="462">
          <cell r="A462" t="str">
            <v>5T</v>
          </cell>
          <cell r="B462" t="str">
            <v>5T</v>
          </cell>
          <cell r="C462">
            <v>0</v>
          </cell>
          <cell r="D462">
            <v>0</v>
          </cell>
          <cell r="E462" t="str">
            <v>PS</v>
          </cell>
          <cell r="F462" t="str">
            <v>DEPLACEMENT</v>
          </cell>
          <cell r="G462" t="str">
            <v>N</v>
          </cell>
          <cell r="H462" t="e">
            <v>#N/A</v>
          </cell>
          <cell r="I462" t="e">
            <v>#N/A</v>
          </cell>
          <cell r="J462" t="str">
            <v>AS 4 Contrats d'entretien asc.</v>
          </cell>
          <cell r="K462" t="str">
            <v>Ascenseurs</v>
          </cell>
          <cell r="L462" t="str">
            <v>??</v>
          </cell>
          <cell r="M462" t="str">
            <v>INCONNU</v>
          </cell>
          <cell r="N462" t="e">
            <v>#N/A</v>
          </cell>
        </row>
        <row r="463">
          <cell r="A463" t="str">
            <v>5T0100</v>
          </cell>
          <cell r="B463" t="str">
            <v>5T</v>
          </cell>
          <cell r="C463" t="str">
            <v>01</v>
          </cell>
          <cell r="D463" t="str">
            <v>00</v>
          </cell>
          <cell r="E463" t="str">
            <v>PS</v>
          </cell>
          <cell r="F463" t="str">
            <v>TRAV.S/traites AScenseur</v>
          </cell>
          <cell r="G463" t="str">
            <v>N</v>
          </cell>
          <cell r="H463" t="e">
            <v>#N/A</v>
          </cell>
          <cell r="I463" t="e">
            <v>#N/A</v>
          </cell>
          <cell r="J463" t="str">
            <v>AS 4 Contrats d'entretien asc.</v>
          </cell>
          <cell r="K463" t="str">
            <v>Ascenseurs</v>
          </cell>
          <cell r="L463" t="str">
            <v>??</v>
          </cell>
          <cell r="M463" t="str">
            <v>INCONNU</v>
          </cell>
          <cell r="N463" t="e">
            <v>#N/A</v>
          </cell>
        </row>
        <row r="464">
          <cell r="A464" t="str">
            <v>5T0200</v>
          </cell>
          <cell r="B464" t="str">
            <v>5T</v>
          </cell>
          <cell r="C464" t="str">
            <v>02</v>
          </cell>
          <cell r="D464" t="str">
            <v>00</v>
          </cell>
          <cell r="E464" t="str">
            <v>PS</v>
          </cell>
          <cell r="F464" t="str">
            <v>TRAV.S/TRAITES TELEPHONE</v>
          </cell>
          <cell r="G464" t="str">
            <v>N</v>
          </cell>
          <cell r="H464" t="e">
            <v>#N/A</v>
          </cell>
          <cell r="I464" t="e">
            <v>#N/A</v>
          </cell>
          <cell r="J464" t="str">
            <v>AS 4 Contrats d'entretien asc.</v>
          </cell>
          <cell r="K464" t="str">
            <v>Ascenseurs</v>
          </cell>
          <cell r="L464" t="str">
            <v>??</v>
          </cell>
          <cell r="M464" t="str">
            <v>INCONNU</v>
          </cell>
          <cell r="N464" t="e">
            <v>#N/A</v>
          </cell>
        </row>
        <row r="465">
          <cell r="A465" t="str">
            <v>5T0300</v>
          </cell>
          <cell r="B465" t="str">
            <v>5T</v>
          </cell>
          <cell r="C465" t="str">
            <v>03</v>
          </cell>
          <cell r="D465" t="str">
            <v>00</v>
          </cell>
          <cell r="E465" t="str">
            <v>PS</v>
          </cell>
          <cell r="F465" t="str">
            <v>TRAV.S/TRAITES RADIO</v>
          </cell>
          <cell r="G465" t="str">
            <v>N</v>
          </cell>
          <cell r="H465" t="e">
            <v>#N/A</v>
          </cell>
          <cell r="I465" t="e">
            <v>#N/A</v>
          </cell>
          <cell r="J465" t="str">
            <v>AS 4 Contrats d'entretien asc.</v>
          </cell>
          <cell r="K465" t="str">
            <v>Ascenseurs</v>
          </cell>
          <cell r="L465" t="str">
            <v>??</v>
          </cell>
          <cell r="M465" t="str">
            <v>INCONNU</v>
          </cell>
          <cell r="N465" t="e">
            <v>#N/A</v>
          </cell>
        </row>
        <row r="466">
          <cell r="A466" t="str">
            <v>5T1000</v>
          </cell>
          <cell r="B466" t="str">
            <v>5T</v>
          </cell>
          <cell r="C466" t="str">
            <v>10</v>
          </cell>
          <cell r="D466" t="str">
            <v>00</v>
          </cell>
          <cell r="E466" t="str">
            <v>PS</v>
          </cell>
          <cell r="F466" t="str">
            <v>DEPLACEMENT ASCENSEUR</v>
          </cell>
          <cell r="G466" t="str">
            <v>N</v>
          </cell>
          <cell r="H466" t="e">
            <v>#N/A</v>
          </cell>
          <cell r="I466" t="e">
            <v>#N/A</v>
          </cell>
          <cell r="J466" t="str">
            <v>AS 4 Contrats d'entretien asc.</v>
          </cell>
          <cell r="K466" t="str">
            <v>Ascenseurs</v>
          </cell>
          <cell r="L466" t="str">
            <v>??</v>
          </cell>
          <cell r="M466" t="str">
            <v>INCONNU</v>
          </cell>
          <cell r="N466" t="e">
            <v>#N/A</v>
          </cell>
        </row>
        <row r="467">
          <cell r="A467" t="str">
            <v>5T2000</v>
          </cell>
          <cell r="B467" t="str">
            <v>5T</v>
          </cell>
          <cell r="C467" t="str">
            <v>20</v>
          </cell>
          <cell r="D467" t="str">
            <v>00</v>
          </cell>
          <cell r="E467" t="str">
            <v>PS</v>
          </cell>
          <cell r="F467" t="str">
            <v>DEPLACEMENT TELEPHONE</v>
          </cell>
          <cell r="G467" t="str">
            <v>N</v>
          </cell>
          <cell r="H467" t="e">
            <v>#N/A</v>
          </cell>
          <cell r="I467" t="e">
            <v>#N/A</v>
          </cell>
          <cell r="J467" t="str">
            <v>AS 4 Contrats d'entretien asc.</v>
          </cell>
          <cell r="K467" t="str">
            <v>Ascenseurs</v>
          </cell>
          <cell r="L467" t="str">
            <v>??</v>
          </cell>
          <cell r="M467" t="str">
            <v>INCONNU</v>
          </cell>
          <cell r="N467" t="e">
            <v>#N/A</v>
          </cell>
        </row>
        <row r="468">
          <cell r="A468" t="str">
            <v>5T3000</v>
          </cell>
          <cell r="B468" t="str">
            <v>5T</v>
          </cell>
          <cell r="C468" t="str">
            <v>30</v>
          </cell>
          <cell r="D468" t="str">
            <v>00</v>
          </cell>
          <cell r="E468" t="str">
            <v>PS</v>
          </cell>
          <cell r="F468" t="str">
            <v>DEPLACEMENT RADIO</v>
          </cell>
          <cell r="G468" t="str">
            <v>N</v>
          </cell>
          <cell r="H468" t="e">
            <v>#N/A</v>
          </cell>
          <cell r="I468" t="e">
            <v>#N/A</v>
          </cell>
          <cell r="J468" t="str">
            <v>AS 4 Contrats d'entretien asc.</v>
          </cell>
          <cell r="K468" t="str">
            <v>Ascenseurs</v>
          </cell>
          <cell r="L468" t="str">
            <v>??</v>
          </cell>
          <cell r="M468" t="str">
            <v>INCONNU</v>
          </cell>
          <cell r="N468" t="e">
            <v>#N/A</v>
          </cell>
        </row>
        <row r="469">
          <cell r="A469" t="str">
            <v>5V</v>
          </cell>
          <cell r="B469" t="str">
            <v>5V</v>
          </cell>
          <cell r="C469">
            <v>0</v>
          </cell>
          <cell r="D469">
            <v>0</v>
          </cell>
          <cell r="E469" t="str">
            <v>PS</v>
          </cell>
          <cell r="F469" t="str">
            <v>AVOIRS VALEUR</v>
          </cell>
          <cell r="G469" t="str">
            <v>N</v>
          </cell>
          <cell r="H469" t="e">
            <v>#N/A</v>
          </cell>
          <cell r="I469" t="e">
            <v>#N/A</v>
          </cell>
          <cell r="J469" t="str">
            <v>AS 4 Contrats d'entretien asc.</v>
          </cell>
          <cell r="K469" t="str">
            <v>Ascenseurs</v>
          </cell>
          <cell r="L469" t="str">
            <v>??</v>
          </cell>
          <cell r="M469" t="str">
            <v>INCONNU</v>
          </cell>
          <cell r="N469" t="e">
            <v>#N/A</v>
          </cell>
        </row>
        <row r="470">
          <cell r="A470" t="str">
            <v>5V0100</v>
          </cell>
          <cell r="B470" t="str">
            <v>5V</v>
          </cell>
          <cell r="C470" t="str">
            <v>01</v>
          </cell>
          <cell r="D470" t="str">
            <v>00</v>
          </cell>
          <cell r="E470" t="str">
            <v>PS</v>
          </cell>
          <cell r="F470" t="str">
            <v>AVOIR EN VALEUR ASCENSEUR</v>
          </cell>
          <cell r="G470" t="str">
            <v>N</v>
          </cell>
          <cell r="H470" t="e">
            <v>#N/A</v>
          </cell>
          <cell r="I470" t="e">
            <v>#N/A</v>
          </cell>
          <cell r="J470" t="str">
            <v>AS 4 Contrats d'entretien asc.</v>
          </cell>
          <cell r="K470" t="str">
            <v>Ascenseurs</v>
          </cell>
          <cell r="L470" t="str">
            <v>??</v>
          </cell>
          <cell r="M470" t="str">
            <v>INCONNU</v>
          </cell>
          <cell r="N470" t="e">
            <v>#N/A</v>
          </cell>
        </row>
        <row r="471">
          <cell r="A471" t="str">
            <v>5V0200</v>
          </cell>
          <cell r="B471" t="str">
            <v>5V</v>
          </cell>
          <cell r="C471" t="str">
            <v>02</v>
          </cell>
          <cell r="D471" t="str">
            <v>00</v>
          </cell>
          <cell r="E471" t="str">
            <v>PS</v>
          </cell>
          <cell r="F471" t="str">
            <v>AVOIR VALEUR TELEPHONE</v>
          </cell>
          <cell r="G471" t="str">
            <v>N</v>
          </cell>
          <cell r="H471" t="e">
            <v>#N/A</v>
          </cell>
          <cell r="I471" t="e">
            <v>#N/A</v>
          </cell>
          <cell r="J471" t="str">
            <v>AS 4 Contrats d'entretien asc.</v>
          </cell>
          <cell r="K471" t="str">
            <v>Ascenseurs</v>
          </cell>
          <cell r="L471" t="str">
            <v>??</v>
          </cell>
          <cell r="M471" t="str">
            <v>INCONNU</v>
          </cell>
          <cell r="N471" t="e">
            <v>#N/A</v>
          </cell>
        </row>
        <row r="472">
          <cell r="A472" t="str">
            <v>5V0300</v>
          </cell>
          <cell r="B472" t="str">
            <v>5V</v>
          </cell>
          <cell r="C472" t="str">
            <v>03</v>
          </cell>
          <cell r="D472" t="str">
            <v>00</v>
          </cell>
          <cell r="E472" t="str">
            <v>PS</v>
          </cell>
          <cell r="F472" t="str">
            <v>AVOIR VALEUR RADIO</v>
          </cell>
          <cell r="G472" t="str">
            <v>N</v>
          </cell>
          <cell r="H472" t="e">
            <v>#N/A</v>
          </cell>
          <cell r="I472" t="e">
            <v>#N/A</v>
          </cell>
          <cell r="J472" t="str">
            <v>AS 4 Contrats d'entretien asc.</v>
          </cell>
          <cell r="K472" t="str">
            <v>Ascenseurs</v>
          </cell>
          <cell r="L472" t="str">
            <v>??</v>
          </cell>
          <cell r="M472" t="str">
            <v>INCONNU</v>
          </cell>
          <cell r="N472" t="e">
            <v>#N/A</v>
          </cell>
        </row>
        <row r="473">
          <cell r="A473" t="str">
            <v>5Y</v>
          </cell>
          <cell r="B473" t="str">
            <v>5Y</v>
          </cell>
          <cell r="C473">
            <v>0</v>
          </cell>
          <cell r="D473">
            <v>0</v>
          </cell>
          <cell r="E473" t="str">
            <v>TE</v>
          </cell>
          <cell r="F473" t="str">
            <v>ASP LT</v>
          </cell>
          <cell r="G473" t="str">
            <v>N</v>
          </cell>
          <cell r="H473" t="e">
            <v>#N/A</v>
          </cell>
          <cell r="I473" t="e">
            <v>#N/A</v>
          </cell>
          <cell r="J473" t="str">
            <v>AS 4 Contrats d'entretien asc.</v>
          </cell>
          <cell r="K473" t="str">
            <v>Ascenseurs</v>
          </cell>
          <cell r="L473" t="str">
            <v>??</v>
          </cell>
          <cell r="M473" t="str">
            <v>INCONNU</v>
          </cell>
          <cell r="N473" t="e">
            <v>#N/A</v>
          </cell>
        </row>
        <row r="474">
          <cell r="A474" t="str">
            <v>5Y0100</v>
          </cell>
          <cell r="B474" t="str">
            <v>5Y</v>
          </cell>
          <cell r="C474" t="str">
            <v>01</v>
          </cell>
          <cell r="D474" t="str">
            <v>00</v>
          </cell>
          <cell r="E474" t="str">
            <v>TE</v>
          </cell>
          <cell r="F474" t="str">
            <v>ASP  divers lt</v>
          </cell>
          <cell r="G474" t="str">
            <v>F</v>
          </cell>
          <cell r="H474" t="e">
            <v>#N/A</v>
          </cell>
          <cell r="I474" t="e">
            <v>#N/A</v>
          </cell>
          <cell r="J474" t="str">
            <v>AS 4 Contrats d'entretien asc.</v>
          </cell>
          <cell r="K474" t="str">
            <v>Ascenseurs</v>
          </cell>
          <cell r="L474" t="str">
            <v>??</v>
          </cell>
          <cell r="M474" t="str">
            <v>INCONNU</v>
          </cell>
          <cell r="N474" t="e">
            <v>#N/A</v>
          </cell>
        </row>
        <row r="475">
          <cell r="A475" t="str">
            <v>5Z</v>
          </cell>
          <cell r="B475" t="str">
            <v>5Z</v>
          </cell>
          <cell r="C475">
            <v>0</v>
          </cell>
          <cell r="D475">
            <v>0</v>
          </cell>
          <cell r="E475" t="str">
            <v>PS</v>
          </cell>
          <cell r="F475" t="str">
            <v>MAIN D'OEUVRE LT</v>
          </cell>
          <cell r="G475" t="str">
            <v>N</v>
          </cell>
          <cell r="H475" t="e">
            <v>#N/A</v>
          </cell>
          <cell r="I475" t="e">
            <v>#N/A</v>
          </cell>
          <cell r="J475" t="str">
            <v>AS 4 Contrats d'entretien asc.</v>
          </cell>
          <cell r="K475" t="str">
            <v>Ascenseurs</v>
          </cell>
          <cell r="L475" t="str">
            <v>??</v>
          </cell>
          <cell r="M475" t="str">
            <v>INCONNU</v>
          </cell>
          <cell r="N475" t="e">
            <v>#N/A</v>
          </cell>
        </row>
        <row r="476">
          <cell r="A476" t="str">
            <v>5Z0100</v>
          </cell>
          <cell r="B476" t="str">
            <v>5Z</v>
          </cell>
          <cell r="C476" t="str">
            <v>01</v>
          </cell>
          <cell r="D476" t="str">
            <v>00</v>
          </cell>
          <cell r="E476" t="str">
            <v>PS</v>
          </cell>
          <cell r="F476" t="str">
            <v>M.O ASCENSEUR</v>
          </cell>
          <cell r="G476" t="str">
            <v>N</v>
          </cell>
          <cell r="H476" t="e">
            <v>#N/A</v>
          </cell>
          <cell r="I476" t="e">
            <v>#N/A</v>
          </cell>
          <cell r="J476" t="str">
            <v>AS 4 Contrats d'entretien asc.</v>
          </cell>
          <cell r="K476" t="str">
            <v>Ascenseurs</v>
          </cell>
          <cell r="L476" t="str">
            <v>??</v>
          </cell>
          <cell r="M476" t="str">
            <v>INCONNU</v>
          </cell>
          <cell r="N476" t="e">
            <v>#N/A</v>
          </cell>
        </row>
        <row r="477">
          <cell r="A477" t="str">
            <v>5Z0200</v>
          </cell>
          <cell r="B477" t="str">
            <v>5Z</v>
          </cell>
          <cell r="C477" t="str">
            <v>02</v>
          </cell>
          <cell r="D477" t="str">
            <v>00</v>
          </cell>
          <cell r="E477" t="str">
            <v>PS</v>
          </cell>
          <cell r="F477" t="str">
            <v>M.O. telephone</v>
          </cell>
          <cell r="G477" t="str">
            <v>N</v>
          </cell>
          <cell r="H477" t="e">
            <v>#N/A</v>
          </cell>
          <cell r="I477" t="e">
            <v>#N/A</v>
          </cell>
          <cell r="J477" t="str">
            <v>AS 4 Contrats d'entretien asc.</v>
          </cell>
          <cell r="K477" t="str">
            <v>Ascenseurs</v>
          </cell>
          <cell r="L477" t="str">
            <v>??</v>
          </cell>
          <cell r="M477" t="str">
            <v>INCONNU</v>
          </cell>
          <cell r="N477" t="e">
            <v>#N/A</v>
          </cell>
        </row>
        <row r="478">
          <cell r="A478" t="str">
            <v>5Z0300</v>
          </cell>
          <cell r="B478" t="str">
            <v>5Z</v>
          </cell>
          <cell r="C478" t="str">
            <v>03</v>
          </cell>
          <cell r="D478" t="str">
            <v>00</v>
          </cell>
          <cell r="E478" t="str">
            <v>PS</v>
          </cell>
          <cell r="F478" t="str">
            <v>M.O.RADIO</v>
          </cell>
          <cell r="G478" t="str">
            <v>N</v>
          </cell>
          <cell r="H478" t="e">
            <v>#N/A</v>
          </cell>
          <cell r="I478" t="e">
            <v>#N/A</v>
          </cell>
          <cell r="J478" t="str">
            <v>AS 4 Contrats d'entretien asc.</v>
          </cell>
          <cell r="K478" t="str">
            <v>Ascenseurs</v>
          </cell>
          <cell r="L478" t="str">
            <v>??</v>
          </cell>
          <cell r="M478" t="str">
            <v>INCONNU</v>
          </cell>
          <cell r="N478" t="e">
            <v>#N/A</v>
          </cell>
        </row>
        <row r="479">
          <cell r="A479" t="str">
            <v>51</v>
          </cell>
          <cell r="B479" t="str">
            <v>51</v>
          </cell>
          <cell r="C479">
            <v>0</v>
          </cell>
          <cell r="D479">
            <v>0</v>
          </cell>
          <cell r="E479" t="str">
            <v>AS</v>
          </cell>
          <cell r="F479" t="str">
            <v>Ascenseurs</v>
          </cell>
          <cell r="G479" t="str">
            <v>F</v>
          </cell>
          <cell r="H479" t="e">
            <v>#N/A</v>
          </cell>
          <cell r="I479" t="e">
            <v>#N/A</v>
          </cell>
          <cell r="J479" t="str">
            <v>AS 4 Contrats d'entretien asc.</v>
          </cell>
          <cell r="K479" t="str">
            <v>Ascenseurs</v>
          </cell>
          <cell r="L479" t="str">
            <v>??</v>
          </cell>
          <cell r="M479" t="str">
            <v>INCONNU</v>
          </cell>
          <cell r="N479" t="e">
            <v>#N/A</v>
          </cell>
        </row>
        <row r="480">
          <cell r="A480" t="str">
            <v>5101</v>
          </cell>
          <cell r="B480" t="str">
            <v>51</v>
          </cell>
          <cell r="C480" t="str">
            <v>01</v>
          </cell>
          <cell r="D480">
            <v>0</v>
          </cell>
          <cell r="E480" t="str">
            <v>AS</v>
          </cell>
          <cell r="F480" t="str">
            <v>Materiel neuf</v>
          </cell>
          <cell r="G480" t="str">
            <v>F</v>
          </cell>
          <cell r="H480" t="e">
            <v>#N/A</v>
          </cell>
          <cell r="I480" t="e">
            <v>#N/A</v>
          </cell>
          <cell r="J480" t="str">
            <v>AS 4 Contrats d'entretien asc.</v>
          </cell>
          <cell r="K480" t="str">
            <v>Ascenseurs</v>
          </cell>
          <cell r="L480" t="str">
            <v>??</v>
          </cell>
          <cell r="M480" t="str">
            <v>INCONNU</v>
          </cell>
          <cell r="N480" t="e">
            <v>#N/A</v>
          </cell>
        </row>
        <row r="481">
          <cell r="A481" t="str">
            <v>510101</v>
          </cell>
          <cell r="B481" t="str">
            <v>51</v>
          </cell>
          <cell r="C481" t="str">
            <v>01</v>
          </cell>
          <cell r="D481" t="str">
            <v>01</v>
          </cell>
          <cell r="E481" t="str">
            <v>AS</v>
          </cell>
          <cell r="F481" t="str">
            <v>MATERIEL ASC OTIS</v>
          </cell>
          <cell r="G481" t="str">
            <v>F</v>
          </cell>
          <cell r="H481" t="e">
            <v>#N/A</v>
          </cell>
          <cell r="I481" t="e">
            <v>#N/A</v>
          </cell>
          <cell r="J481" t="str">
            <v>AS 4 Contrats d'entretien asc.</v>
          </cell>
          <cell r="K481" t="str">
            <v>Ascenseurs</v>
          </cell>
          <cell r="L481" t="str">
            <v>??</v>
          </cell>
          <cell r="M481" t="str">
            <v>INCONNU</v>
          </cell>
          <cell r="N481" t="e">
            <v>#N/A</v>
          </cell>
        </row>
        <row r="482">
          <cell r="A482" t="str">
            <v>510102</v>
          </cell>
          <cell r="B482" t="str">
            <v>51</v>
          </cell>
          <cell r="C482" t="str">
            <v>01</v>
          </cell>
          <cell r="D482" t="str">
            <v>02</v>
          </cell>
          <cell r="E482" t="str">
            <v>AS</v>
          </cell>
          <cell r="F482" t="str">
            <v>Otis 2000</v>
          </cell>
          <cell r="G482" t="str">
            <v>F</v>
          </cell>
          <cell r="H482" t="e">
            <v>#N/A</v>
          </cell>
          <cell r="I482" t="e">
            <v>#N/A</v>
          </cell>
          <cell r="J482" t="str">
            <v>AS 4 Contrats d'entretien asc.</v>
          </cell>
          <cell r="K482" t="str">
            <v>Ascenseurs</v>
          </cell>
          <cell r="L482" t="str">
            <v>??</v>
          </cell>
          <cell r="M482" t="str">
            <v>INCONNU</v>
          </cell>
          <cell r="N482" t="e">
            <v>#N/A</v>
          </cell>
        </row>
        <row r="483">
          <cell r="A483" t="str">
            <v>510199</v>
          </cell>
          <cell r="B483" t="str">
            <v>51</v>
          </cell>
          <cell r="C483" t="str">
            <v>01</v>
          </cell>
          <cell r="D483" t="str">
            <v>99</v>
          </cell>
          <cell r="E483" t="str">
            <v>AS</v>
          </cell>
          <cell r="F483" t="str">
            <v>Divers</v>
          </cell>
          <cell r="G483" t="str">
            <v>F</v>
          </cell>
          <cell r="H483" t="e">
            <v>#N/A</v>
          </cell>
          <cell r="I483" t="e">
            <v>#N/A</v>
          </cell>
          <cell r="J483" t="str">
            <v>AS 4 Contrats d'entretien asc.</v>
          </cell>
          <cell r="K483" t="str">
            <v>Ascenseurs</v>
          </cell>
          <cell r="L483" t="str">
            <v>??</v>
          </cell>
          <cell r="M483" t="str">
            <v>INCONNU</v>
          </cell>
          <cell r="N483" t="e">
            <v>#N/A</v>
          </cell>
        </row>
        <row r="484">
          <cell r="A484" t="str">
            <v>5102</v>
          </cell>
          <cell r="B484" t="str">
            <v>51</v>
          </cell>
          <cell r="C484" t="str">
            <v>02</v>
          </cell>
          <cell r="D484">
            <v>0</v>
          </cell>
          <cell r="E484" t="str">
            <v>AS</v>
          </cell>
          <cell r="F484" t="str">
            <v>Materiel renovation</v>
          </cell>
          <cell r="G484" t="str">
            <v>F</v>
          </cell>
          <cell r="H484" t="e">
            <v>#N/A</v>
          </cell>
          <cell r="I484" t="e">
            <v>#N/A</v>
          </cell>
          <cell r="J484" t="str">
            <v>AS 4 Contrats d'entretien asc.</v>
          </cell>
          <cell r="K484" t="str">
            <v>Ascenseurs</v>
          </cell>
          <cell r="L484" t="str">
            <v>??</v>
          </cell>
          <cell r="M484" t="str">
            <v>INCONNU</v>
          </cell>
          <cell r="N484" t="e">
            <v>#N/A</v>
          </cell>
        </row>
        <row r="485">
          <cell r="A485" t="str">
            <v>510201</v>
          </cell>
          <cell r="B485" t="str">
            <v>51</v>
          </cell>
          <cell r="C485" t="str">
            <v>02</v>
          </cell>
          <cell r="D485" t="str">
            <v>01</v>
          </cell>
          <cell r="E485" t="str">
            <v>AS</v>
          </cell>
          <cell r="F485" t="str">
            <v>Elevonic</v>
          </cell>
          <cell r="G485" t="str">
            <v>F</v>
          </cell>
          <cell r="H485" t="e">
            <v>#N/A</v>
          </cell>
          <cell r="I485" t="e">
            <v>#N/A</v>
          </cell>
          <cell r="J485" t="str">
            <v>AS 4 Contrats d'entretien asc.</v>
          </cell>
          <cell r="K485" t="str">
            <v>Ascenseurs</v>
          </cell>
          <cell r="L485" t="str">
            <v>??</v>
          </cell>
          <cell r="M485" t="str">
            <v>INCONNU</v>
          </cell>
          <cell r="N485" t="e">
            <v>#N/A</v>
          </cell>
        </row>
        <row r="486">
          <cell r="A486" t="str">
            <v>510202</v>
          </cell>
          <cell r="B486" t="str">
            <v>51</v>
          </cell>
          <cell r="C486" t="str">
            <v>02</v>
          </cell>
          <cell r="D486" t="str">
            <v>02</v>
          </cell>
          <cell r="E486" t="str">
            <v>AS</v>
          </cell>
          <cell r="F486" t="str">
            <v>Otis 2000</v>
          </cell>
          <cell r="G486" t="str">
            <v>F</v>
          </cell>
          <cell r="H486" t="e">
            <v>#N/A</v>
          </cell>
          <cell r="I486" t="e">
            <v>#N/A</v>
          </cell>
          <cell r="J486" t="str">
            <v>AS 4 Contrats d'entretien asc.</v>
          </cell>
          <cell r="K486" t="str">
            <v>Ascenseurs</v>
          </cell>
          <cell r="L486" t="str">
            <v>??</v>
          </cell>
          <cell r="M486" t="str">
            <v>INCONNU</v>
          </cell>
          <cell r="N486" t="e">
            <v>#N/A</v>
          </cell>
        </row>
        <row r="487">
          <cell r="A487" t="str">
            <v>5103</v>
          </cell>
          <cell r="B487" t="str">
            <v>51</v>
          </cell>
          <cell r="C487" t="str">
            <v>03</v>
          </cell>
          <cell r="D487">
            <v>0</v>
          </cell>
          <cell r="E487" t="str">
            <v>PR</v>
          </cell>
          <cell r="F487" t="str">
            <v>Pr</v>
          </cell>
          <cell r="G487" t="str">
            <v>F</v>
          </cell>
          <cell r="H487" t="e">
            <v>#N/A</v>
          </cell>
          <cell r="I487" t="e">
            <v>#N/A</v>
          </cell>
          <cell r="J487" t="str">
            <v>AS 4 Contrats d'entretien asc.</v>
          </cell>
          <cell r="K487" t="str">
            <v>Ascenseurs</v>
          </cell>
          <cell r="L487" t="str">
            <v>??</v>
          </cell>
          <cell r="M487" t="str">
            <v>INCONNU</v>
          </cell>
          <cell r="N487" t="e">
            <v>#N/A</v>
          </cell>
        </row>
        <row r="488">
          <cell r="A488" t="str">
            <v>510301</v>
          </cell>
          <cell r="B488" t="str">
            <v>51</v>
          </cell>
          <cell r="C488" t="str">
            <v>03</v>
          </cell>
          <cell r="D488" t="str">
            <v>01</v>
          </cell>
          <cell r="E488" t="str">
            <v>PR</v>
          </cell>
          <cell r="F488" t="str">
            <v>Origine otis</v>
          </cell>
          <cell r="G488" t="str">
            <v>F</v>
          </cell>
          <cell r="H488" t="e">
            <v>#N/A</v>
          </cell>
          <cell r="I488" t="e">
            <v>#N/A</v>
          </cell>
          <cell r="J488" t="str">
            <v>AS 4 Contrats d'entretien asc.</v>
          </cell>
          <cell r="K488" t="str">
            <v>Ascenseurs</v>
          </cell>
          <cell r="L488" t="str">
            <v>??</v>
          </cell>
          <cell r="M488" t="str">
            <v>INCONNU</v>
          </cell>
          <cell r="N488" t="e">
            <v>#N/A</v>
          </cell>
        </row>
        <row r="489">
          <cell r="A489" t="str">
            <v>510302</v>
          </cell>
          <cell r="B489" t="str">
            <v>51</v>
          </cell>
          <cell r="C489" t="str">
            <v>03</v>
          </cell>
          <cell r="D489" t="str">
            <v>02</v>
          </cell>
          <cell r="E489" t="str">
            <v>PR</v>
          </cell>
          <cell r="F489" t="str">
            <v>Origine autre</v>
          </cell>
          <cell r="G489" t="str">
            <v>F</v>
          </cell>
          <cell r="H489" t="e">
            <v>#N/A</v>
          </cell>
          <cell r="I489" t="e">
            <v>#N/A</v>
          </cell>
          <cell r="J489" t="str">
            <v>AS 4 Contrats d'entretien asc.</v>
          </cell>
          <cell r="K489" t="str">
            <v>Ascenseurs</v>
          </cell>
          <cell r="L489" t="str">
            <v>??</v>
          </cell>
          <cell r="M489" t="str">
            <v>INCONNU</v>
          </cell>
          <cell r="N489" t="e">
            <v>#N/A</v>
          </cell>
        </row>
        <row r="490">
          <cell r="A490" t="str">
            <v>510303</v>
          </cell>
          <cell r="B490" t="str">
            <v>51</v>
          </cell>
          <cell r="C490" t="str">
            <v>03</v>
          </cell>
          <cell r="D490" t="str">
            <v>03</v>
          </cell>
          <cell r="E490" t="str">
            <v>PR</v>
          </cell>
          <cell r="F490" t="str">
            <v>Cables et chaines</v>
          </cell>
          <cell r="G490" t="str">
            <v>F</v>
          </cell>
          <cell r="H490" t="e">
            <v>#N/A</v>
          </cell>
          <cell r="I490" t="e">
            <v>#N/A</v>
          </cell>
          <cell r="J490" t="str">
            <v>AS 4 Contrats d'entretien asc.</v>
          </cell>
          <cell r="K490" t="str">
            <v>Ascenseurs</v>
          </cell>
          <cell r="L490" t="str">
            <v>??</v>
          </cell>
          <cell r="M490" t="str">
            <v>INCONNU</v>
          </cell>
          <cell r="N490" t="e">
            <v>#N/A</v>
          </cell>
        </row>
        <row r="491">
          <cell r="A491" t="str">
            <v>519901</v>
          </cell>
          <cell r="B491" t="str">
            <v>51</v>
          </cell>
          <cell r="C491" t="str">
            <v>99</v>
          </cell>
          <cell r="D491" t="str">
            <v>01</v>
          </cell>
          <cell r="E491" t="str">
            <v>AS</v>
          </cell>
          <cell r="F491" t="str">
            <v>ASC MAT.DIVERS ASC</v>
          </cell>
          <cell r="G491" t="str">
            <v>F</v>
          </cell>
          <cell r="H491" t="e">
            <v>#N/A</v>
          </cell>
          <cell r="I491" t="e">
            <v>#N/A</v>
          </cell>
          <cell r="J491" t="str">
            <v>AS 4 Contrats d'entretien asc.</v>
          </cell>
          <cell r="K491" t="str">
            <v>Ascenseurs</v>
          </cell>
          <cell r="L491" t="str">
            <v>??</v>
          </cell>
          <cell r="M491" t="str">
            <v>INCONNU</v>
          </cell>
          <cell r="N491">
            <v>3</v>
          </cell>
        </row>
        <row r="492">
          <cell r="A492" t="str">
            <v>519902</v>
          </cell>
          <cell r="B492" t="str">
            <v>51</v>
          </cell>
          <cell r="C492" t="str">
            <v>99</v>
          </cell>
          <cell r="D492" t="str">
            <v>02</v>
          </cell>
          <cell r="E492" t="str">
            <v>PR</v>
          </cell>
          <cell r="F492" t="str">
            <v>ASP PR DIVERS ASC</v>
          </cell>
          <cell r="G492" t="str">
            <v>F</v>
          </cell>
          <cell r="H492" t="e">
            <v>#N/A</v>
          </cell>
          <cell r="I492" t="e">
            <v>#N/A</v>
          </cell>
          <cell r="J492" t="str">
            <v>AS 4 Contrats d'entretien asc.</v>
          </cell>
          <cell r="K492" t="str">
            <v>Ascenseurs</v>
          </cell>
          <cell r="L492" t="str">
            <v>??</v>
          </cell>
          <cell r="M492" t="str">
            <v>INCONNU</v>
          </cell>
          <cell r="N492">
            <v>3</v>
          </cell>
        </row>
        <row r="493">
          <cell r="A493" t="str">
            <v>519910</v>
          </cell>
          <cell r="B493" t="str">
            <v>51</v>
          </cell>
          <cell r="C493" t="str">
            <v>99</v>
          </cell>
          <cell r="D493" t="str">
            <v>10</v>
          </cell>
          <cell r="E493" t="str">
            <v>AS</v>
          </cell>
          <cell r="F493" t="str">
            <v>Avce et/ou Acompt. Ascens</v>
          </cell>
          <cell r="G493" t="str">
            <v>N</v>
          </cell>
          <cell r="H493" t="e">
            <v>#N/A</v>
          </cell>
          <cell r="I493" t="e">
            <v>#N/A</v>
          </cell>
          <cell r="J493" t="str">
            <v>AS 4 Contrats d'entretien asc.</v>
          </cell>
          <cell r="K493" t="str">
            <v>Ascenseurs</v>
          </cell>
          <cell r="L493" t="str">
            <v>??</v>
          </cell>
          <cell r="M493" t="str">
            <v>INCONNU</v>
          </cell>
          <cell r="N493">
            <v>3</v>
          </cell>
        </row>
        <row r="494">
          <cell r="A494" t="str">
            <v>52</v>
          </cell>
          <cell r="B494" t="str">
            <v>52</v>
          </cell>
          <cell r="C494">
            <v>0</v>
          </cell>
          <cell r="D494">
            <v>0</v>
          </cell>
          <cell r="E494" t="str">
            <v>TE</v>
          </cell>
          <cell r="F494" t="str">
            <v>Telephone + courant faibl</v>
          </cell>
          <cell r="G494" t="str">
            <v>F</v>
          </cell>
          <cell r="H494" t="e">
            <v>#N/A</v>
          </cell>
          <cell r="I494" t="e">
            <v>#N/A</v>
          </cell>
          <cell r="J494" t="str">
            <v>AS 4 Contrats d'entretien asc.</v>
          </cell>
          <cell r="K494" t="str">
            <v>Ascenseurs</v>
          </cell>
          <cell r="L494" t="str">
            <v>??</v>
          </cell>
          <cell r="M494" t="str">
            <v>INCONNU</v>
          </cell>
          <cell r="N494" t="e">
            <v>#N/A</v>
          </cell>
        </row>
        <row r="495">
          <cell r="A495" t="str">
            <v>5201</v>
          </cell>
          <cell r="B495" t="str">
            <v>52</v>
          </cell>
          <cell r="C495" t="str">
            <v>01</v>
          </cell>
          <cell r="D495">
            <v>0</v>
          </cell>
          <cell r="E495" t="str">
            <v>TE</v>
          </cell>
          <cell r="F495" t="str">
            <v>Autocom</v>
          </cell>
          <cell r="G495" t="str">
            <v>F</v>
          </cell>
          <cell r="H495" t="e">
            <v>#N/A</v>
          </cell>
          <cell r="I495" t="e">
            <v>#N/A</v>
          </cell>
          <cell r="J495" t="str">
            <v>AS 4 Contrats d'entretien asc.</v>
          </cell>
          <cell r="K495" t="str">
            <v>Ascenseurs</v>
          </cell>
          <cell r="L495" t="str">
            <v>??</v>
          </cell>
          <cell r="M495" t="str">
            <v>INCONNU</v>
          </cell>
          <cell r="N495" t="e">
            <v>#N/A</v>
          </cell>
        </row>
        <row r="496">
          <cell r="A496" t="str">
            <v>520101</v>
          </cell>
          <cell r="B496" t="str">
            <v>52</v>
          </cell>
          <cell r="C496" t="str">
            <v>01</v>
          </cell>
          <cell r="D496" t="str">
            <v>01</v>
          </cell>
          <cell r="E496" t="str">
            <v>TE</v>
          </cell>
          <cell r="F496" t="str">
            <v>AUTRES MATERIELS TEL</v>
          </cell>
          <cell r="G496" t="str">
            <v>F</v>
          </cell>
          <cell r="H496" t="e">
            <v>#N/A</v>
          </cell>
          <cell r="I496" t="e">
            <v>#N/A</v>
          </cell>
          <cell r="J496" t="str">
            <v>AS 4 Contrats d'entretien asc.</v>
          </cell>
          <cell r="K496" t="str">
            <v>Ascenseurs</v>
          </cell>
          <cell r="L496" t="str">
            <v>??</v>
          </cell>
          <cell r="M496" t="str">
            <v>INCONNU</v>
          </cell>
          <cell r="N496" t="e">
            <v>#N/A</v>
          </cell>
        </row>
        <row r="497">
          <cell r="A497" t="str">
            <v>520102</v>
          </cell>
          <cell r="B497" t="str">
            <v>52</v>
          </cell>
          <cell r="C497" t="str">
            <v>01</v>
          </cell>
          <cell r="D497" t="str">
            <v>02</v>
          </cell>
          <cell r="E497" t="str">
            <v>TE</v>
          </cell>
          <cell r="F497" t="str">
            <v>Autocom 101 à 300 lignes</v>
          </cell>
          <cell r="G497" t="str">
            <v>F</v>
          </cell>
          <cell r="H497" t="e">
            <v>#N/A</v>
          </cell>
          <cell r="I497" t="e">
            <v>#N/A</v>
          </cell>
          <cell r="J497" t="str">
            <v>AS 4 Contrats d'entretien asc.</v>
          </cell>
          <cell r="K497" t="str">
            <v>Ascenseurs</v>
          </cell>
          <cell r="L497" t="str">
            <v>??</v>
          </cell>
          <cell r="M497" t="str">
            <v>INCONNU</v>
          </cell>
          <cell r="N497" t="e">
            <v>#N/A</v>
          </cell>
        </row>
        <row r="498">
          <cell r="A498" t="str">
            <v>520103</v>
          </cell>
          <cell r="B498" t="str">
            <v>52</v>
          </cell>
          <cell r="C498" t="str">
            <v>01</v>
          </cell>
          <cell r="D498" t="str">
            <v>03</v>
          </cell>
          <cell r="E498" t="str">
            <v>TE</v>
          </cell>
          <cell r="F498" t="str">
            <v>Autocom + de 300 lignes</v>
          </cell>
          <cell r="G498" t="str">
            <v>F</v>
          </cell>
          <cell r="H498" t="e">
            <v>#N/A</v>
          </cell>
          <cell r="I498" t="e">
            <v>#N/A</v>
          </cell>
          <cell r="J498" t="str">
            <v>AS 4 Contrats d'entretien asc.</v>
          </cell>
          <cell r="K498" t="str">
            <v>Ascenseurs</v>
          </cell>
          <cell r="L498" t="str">
            <v>??</v>
          </cell>
          <cell r="M498" t="str">
            <v>INCONNU</v>
          </cell>
          <cell r="N498" t="e">
            <v>#N/A</v>
          </cell>
        </row>
        <row r="499">
          <cell r="A499" t="str">
            <v>520104</v>
          </cell>
          <cell r="B499" t="str">
            <v>52</v>
          </cell>
          <cell r="C499" t="str">
            <v>01</v>
          </cell>
          <cell r="D499" t="str">
            <v>04</v>
          </cell>
          <cell r="E499" t="str">
            <v>TE</v>
          </cell>
          <cell r="F499" t="str">
            <v>Atelier energie</v>
          </cell>
          <cell r="G499" t="str">
            <v>F</v>
          </cell>
          <cell r="H499" t="e">
            <v>#N/A</v>
          </cell>
          <cell r="I499" t="e">
            <v>#N/A</v>
          </cell>
          <cell r="J499" t="str">
            <v>AS 4 Contrats d'entretien asc.</v>
          </cell>
          <cell r="K499" t="str">
            <v>Ascenseurs</v>
          </cell>
          <cell r="L499" t="str">
            <v>??</v>
          </cell>
          <cell r="M499" t="str">
            <v>INCONNU</v>
          </cell>
          <cell r="N499" t="e">
            <v>#N/A</v>
          </cell>
        </row>
        <row r="500">
          <cell r="A500" t="str">
            <v>520105</v>
          </cell>
          <cell r="B500" t="str">
            <v>52</v>
          </cell>
          <cell r="C500" t="str">
            <v>01</v>
          </cell>
          <cell r="D500" t="str">
            <v>05</v>
          </cell>
          <cell r="E500" t="str">
            <v>TE</v>
          </cell>
          <cell r="F500" t="str">
            <v>AUTOCOM E-GENERIS</v>
          </cell>
          <cell r="G500" t="str">
            <v>F</v>
          </cell>
          <cell r="H500" t="e">
            <v>#N/A</v>
          </cell>
          <cell r="I500" t="e">
            <v>#N/A</v>
          </cell>
          <cell r="J500" t="str">
            <v>AS 4 Contrats d'entretien asc.</v>
          </cell>
          <cell r="K500" t="str">
            <v>Ascenseurs</v>
          </cell>
          <cell r="L500" t="str">
            <v>??</v>
          </cell>
          <cell r="M500" t="str">
            <v>INCONNU</v>
          </cell>
          <cell r="N500" t="e">
            <v>#N/A</v>
          </cell>
        </row>
        <row r="501">
          <cell r="A501" t="str">
            <v>520106</v>
          </cell>
          <cell r="B501" t="str">
            <v>52</v>
          </cell>
          <cell r="C501" t="str">
            <v>01</v>
          </cell>
          <cell r="D501" t="str">
            <v>06</v>
          </cell>
          <cell r="E501" t="str">
            <v>TE</v>
          </cell>
          <cell r="F501" t="str">
            <v>MAT.ENERGIE E-GENERIS</v>
          </cell>
          <cell r="G501" t="str">
            <v>F</v>
          </cell>
          <cell r="H501" t="e">
            <v>#N/A</v>
          </cell>
          <cell r="I501" t="e">
            <v>#N/A</v>
          </cell>
          <cell r="J501" t="str">
            <v>AS 4 Contrats d'entretien asc.</v>
          </cell>
          <cell r="K501" t="str">
            <v>Ascenseurs</v>
          </cell>
          <cell r="L501" t="str">
            <v>??</v>
          </cell>
          <cell r="M501" t="str">
            <v>INCONNU</v>
          </cell>
          <cell r="N501" t="e">
            <v>#N/A</v>
          </cell>
        </row>
        <row r="502">
          <cell r="A502" t="str">
            <v>5202</v>
          </cell>
          <cell r="B502" t="str">
            <v>52</v>
          </cell>
          <cell r="C502" t="str">
            <v>02</v>
          </cell>
          <cell r="D502">
            <v>0</v>
          </cell>
          <cell r="E502" t="str">
            <v>TE</v>
          </cell>
          <cell r="F502" t="str">
            <v>Postes</v>
          </cell>
          <cell r="G502" t="str">
            <v>F</v>
          </cell>
          <cell r="H502" t="e">
            <v>#N/A</v>
          </cell>
          <cell r="I502" t="e">
            <v>#N/A</v>
          </cell>
          <cell r="J502" t="str">
            <v>AS 4 Contrats d'entretien asc.</v>
          </cell>
          <cell r="K502" t="str">
            <v>Ascenseurs</v>
          </cell>
          <cell r="L502" t="str">
            <v>??</v>
          </cell>
          <cell r="M502" t="str">
            <v>INCONNU</v>
          </cell>
          <cell r="N502" t="e">
            <v>#N/A</v>
          </cell>
        </row>
        <row r="503">
          <cell r="A503" t="str">
            <v>520201</v>
          </cell>
          <cell r="B503" t="str">
            <v>52</v>
          </cell>
          <cell r="C503" t="str">
            <v>02</v>
          </cell>
          <cell r="D503" t="str">
            <v>01</v>
          </cell>
          <cell r="E503" t="str">
            <v>TE</v>
          </cell>
          <cell r="F503" t="str">
            <v>Classiques à fil</v>
          </cell>
          <cell r="G503" t="str">
            <v>F</v>
          </cell>
          <cell r="H503" t="e">
            <v>#N/A</v>
          </cell>
          <cell r="I503" t="e">
            <v>#N/A</v>
          </cell>
          <cell r="J503" t="str">
            <v>AS 4 Contrats d'entretien asc.</v>
          </cell>
          <cell r="K503" t="str">
            <v>Ascenseurs</v>
          </cell>
          <cell r="L503" t="str">
            <v>??</v>
          </cell>
          <cell r="M503" t="str">
            <v>INCONNU</v>
          </cell>
          <cell r="N503" t="e">
            <v>#N/A</v>
          </cell>
        </row>
        <row r="504">
          <cell r="A504" t="str">
            <v>520202</v>
          </cell>
          <cell r="B504" t="str">
            <v>52</v>
          </cell>
          <cell r="C504" t="str">
            <v>02</v>
          </cell>
          <cell r="D504" t="str">
            <v>02</v>
          </cell>
          <cell r="E504" t="str">
            <v>TE</v>
          </cell>
          <cell r="F504" t="str">
            <v>Classiques sans fil</v>
          </cell>
          <cell r="G504" t="str">
            <v>F</v>
          </cell>
          <cell r="H504" t="e">
            <v>#N/A</v>
          </cell>
          <cell r="I504" t="e">
            <v>#N/A</v>
          </cell>
          <cell r="J504" t="str">
            <v>AS 4 Contrats d'entretien asc.</v>
          </cell>
          <cell r="K504" t="str">
            <v>Ascenseurs</v>
          </cell>
          <cell r="L504" t="str">
            <v>??</v>
          </cell>
          <cell r="M504" t="str">
            <v>INCONNU</v>
          </cell>
          <cell r="N504" t="e">
            <v>#N/A</v>
          </cell>
        </row>
        <row r="505">
          <cell r="A505" t="str">
            <v>520203</v>
          </cell>
          <cell r="B505" t="str">
            <v>52</v>
          </cell>
          <cell r="C505" t="str">
            <v>02</v>
          </cell>
          <cell r="D505" t="str">
            <v>03</v>
          </cell>
          <cell r="E505" t="str">
            <v>TE</v>
          </cell>
          <cell r="F505" t="str">
            <v>Cellulaires</v>
          </cell>
          <cell r="G505" t="str">
            <v>F</v>
          </cell>
          <cell r="H505" t="e">
            <v>#N/A</v>
          </cell>
          <cell r="I505" t="e">
            <v>#N/A</v>
          </cell>
          <cell r="J505" t="str">
            <v>AS 4 Contrats d'entretien asc.</v>
          </cell>
          <cell r="K505" t="str">
            <v>Ascenseurs</v>
          </cell>
          <cell r="L505" t="str">
            <v>??</v>
          </cell>
          <cell r="M505" t="str">
            <v>INCONNU</v>
          </cell>
          <cell r="N505" t="e">
            <v>#N/A</v>
          </cell>
        </row>
        <row r="506">
          <cell r="A506" t="str">
            <v>520204</v>
          </cell>
          <cell r="B506" t="str">
            <v>52</v>
          </cell>
          <cell r="C506" t="str">
            <v>02</v>
          </cell>
          <cell r="D506" t="str">
            <v>04</v>
          </cell>
          <cell r="E506" t="str">
            <v>TE</v>
          </cell>
          <cell r="F506" t="str">
            <v>Fax, repondeurs, ...</v>
          </cell>
          <cell r="G506" t="str">
            <v>F</v>
          </cell>
          <cell r="H506" t="e">
            <v>#N/A</v>
          </cell>
          <cell r="I506" t="e">
            <v>#N/A</v>
          </cell>
          <cell r="J506" t="str">
            <v>AS 4 Contrats d'entretien asc.</v>
          </cell>
          <cell r="K506" t="str">
            <v>Ascenseurs</v>
          </cell>
          <cell r="L506" t="str">
            <v>??</v>
          </cell>
          <cell r="M506" t="str">
            <v>INCONNU</v>
          </cell>
          <cell r="N506" t="e">
            <v>#N/A</v>
          </cell>
        </row>
        <row r="507">
          <cell r="A507" t="str">
            <v>520205</v>
          </cell>
          <cell r="B507" t="str">
            <v>52</v>
          </cell>
          <cell r="C507" t="str">
            <v>02</v>
          </cell>
          <cell r="D507" t="str">
            <v>05</v>
          </cell>
          <cell r="E507" t="str">
            <v>TE</v>
          </cell>
          <cell r="F507" t="str">
            <v>POSTE NUMERIQUE E-GENERIS</v>
          </cell>
          <cell r="G507" t="str">
            <v>F</v>
          </cell>
          <cell r="H507" t="e">
            <v>#N/A</v>
          </cell>
          <cell r="I507" t="e">
            <v>#N/A</v>
          </cell>
          <cell r="J507" t="str">
            <v>AS 4 Contrats d'entretien asc.</v>
          </cell>
          <cell r="K507" t="str">
            <v>Ascenseurs</v>
          </cell>
          <cell r="L507" t="str">
            <v>??</v>
          </cell>
          <cell r="M507" t="str">
            <v>INCONNU</v>
          </cell>
          <cell r="N507" t="e">
            <v>#N/A</v>
          </cell>
        </row>
        <row r="508">
          <cell r="A508" t="str">
            <v>520206</v>
          </cell>
          <cell r="B508" t="str">
            <v>52</v>
          </cell>
          <cell r="C508" t="str">
            <v>02</v>
          </cell>
          <cell r="D508" t="str">
            <v>06</v>
          </cell>
          <cell r="E508" t="str">
            <v>TE</v>
          </cell>
          <cell r="F508" t="str">
            <v>CARTES E-GENERIS</v>
          </cell>
          <cell r="G508" t="str">
            <v>F</v>
          </cell>
          <cell r="H508" t="e">
            <v>#N/A</v>
          </cell>
          <cell r="I508" t="e">
            <v>#N/A</v>
          </cell>
          <cell r="J508" t="str">
            <v>AS 4 Contrats d'entretien asc.</v>
          </cell>
          <cell r="K508" t="str">
            <v>Ascenseurs</v>
          </cell>
          <cell r="L508" t="str">
            <v>??</v>
          </cell>
          <cell r="M508" t="str">
            <v>INCONNU</v>
          </cell>
          <cell r="N508" t="e">
            <v>#N/A</v>
          </cell>
        </row>
        <row r="509">
          <cell r="A509" t="str">
            <v>5203</v>
          </cell>
          <cell r="B509" t="str">
            <v>52</v>
          </cell>
          <cell r="C509" t="str">
            <v>03</v>
          </cell>
          <cell r="D509">
            <v>0</v>
          </cell>
          <cell r="E509" t="str">
            <v>TE</v>
          </cell>
          <cell r="F509" t="str">
            <v>Distribution</v>
          </cell>
          <cell r="G509" t="str">
            <v>F</v>
          </cell>
          <cell r="H509" t="e">
            <v>#N/A</v>
          </cell>
          <cell r="I509" t="e">
            <v>#N/A</v>
          </cell>
          <cell r="J509" t="str">
            <v>AS 4 Contrats d'entretien asc.</v>
          </cell>
          <cell r="K509" t="str">
            <v>Ascenseurs</v>
          </cell>
          <cell r="L509" t="str">
            <v>??</v>
          </cell>
          <cell r="M509" t="str">
            <v>INCONNU</v>
          </cell>
          <cell r="N509" t="e">
            <v>#N/A</v>
          </cell>
        </row>
        <row r="510">
          <cell r="A510" t="str">
            <v>520301</v>
          </cell>
          <cell r="B510" t="str">
            <v>52</v>
          </cell>
          <cell r="C510" t="str">
            <v>03</v>
          </cell>
          <cell r="D510" t="str">
            <v>01</v>
          </cell>
          <cell r="E510" t="str">
            <v>PR</v>
          </cell>
          <cell r="F510" t="str">
            <v>Cable telephone</v>
          </cell>
          <cell r="G510" t="str">
            <v>F</v>
          </cell>
          <cell r="H510" t="e">
            <v>#N/A</v>
          </cell>
          <cell r="I510" t="e">
            <v>#N/A</v>
          </cell>
          <cell r="J510" t="str">
            <v>AS 4 Contrats d'entretien asc.</v>
          </cell>
          <cell r="K510" t="str">
            <v>Ascenseurs</v>
          </cell>
          <cell r="L510" t="str">
            <v>??</v>
          </cell>
          <cell r="M510" t="str">
            <v>INCONNU</v>
          </cell>
          <cell r="N510" t="e">
            <v>#N/A</v>
          </cell>
        </row>
        <row r="511">
          <cell r="A511" t="str">
            <v>520302</v>
          </cell>
          <cell r="B511" t="str">
            <v>52</v>
          </cell>
          <cell r="C511" t="str">
            <v>03</v>
          </cell>
          <cell r="D511" t="str">
            <v>02</v>
          </cell>
          <cell r="E511" t="str">
            <v>TE</v>
          </cell>
          <cell r="F511" t="str">
            <v>MATERIELS AUTRES TEL</v>
          </cell>
          <cell r="G511" t="str">
            <v>F</v>
          </cell>
          <cell r="H511" t="e">
            <v>#N/A</v>
          </cell>
          <cell r="I511" t="e">
            <v>#N/A</v>
          </cell>
          <cell r="J511" t="str">
            <v>AS 4 Contrats d'entretien asc.</v>
          </cell>
          <cell r="K511" t="str">
            <v>Ascenseurs</v>
          </cell>
          <cell r="L511" t="str">
            <v>??</v>
          </cell>
          <cell r="M511" t="str">
            <v>INCONNU</v>
          </cell>
          <cell r="N511" t="e">
            <v>#N/A</v>
          </cell>
        </row>
        <row r="512">
          <cell r="A512" t="str">
            <v>520303</v>
          </cell>
          <cell r="B512" t="str">
            <v>52</v>
          </cell>
          <cell r="C512" t="str">
            <v>03</v>
          </cell>
          <cell r="D512" t="str">
            <v>03</v>
          </cell>
          <cell r="E512" t="str">
            <v>TE</v>
          </cell>
          <cell r="F512" t="str">
            <v>Poteaux</v>
          </cell>
          <cell r="G512" t="str">
            <v>F</v>
          </cell>
          <cell r="H512" t="e">
            <v>#N/A</v>
          </cell>
          <cell r="I512" t="e">
            <v>#N/A</v>
          </cell>
          <cell r="J512" t="str">
            <v>AS 4 Contrats d'entretien asc.</v>
          </cell>
          <cell r="K512" t="str">
            <v>Ascenseurs</v>
          </cell>
          <cell r="L512" t="str">
            <v>??</v>
          </cell>
          <cell r="M512" t="str">
            <v>INCONNU</v>
          </cell>
          <cell r="N512" t="e">
            <v>#N/A</v>
          </cell>
        </row>
        <row r="513">
          <cell r="A513" t="str">
            <v>5204</v>
          </cell>
          <cell r="B513" t="str">
            <v>52</v>
          </cell>
          <cell r="C513" t="str">
            <v>04</v>
          </cell>
          <cell r="D513">
            <v>0</v>
          </cell>
          <cell r="E513" t="str">
            <v>TE</v>
          </cell>
          <cell r="F513" t="str">
            <v>Infrastructure communicat</v>
          </cell>
          <cell r="G513" t="str">
            <v>F</v>
          </cell>
          <cell r="H513" t="e">
            <v>#N/A</v>
          </cell>
          <cell r="I513" t="e">
            <v>#N/A</v>
          </cell>
          <cell r="J513" t="str">
            <v>AS 4 Contrats d'entretien asc.</v>
          </cell>
          <cell r="K513" t="str">
            <v>Ascenseurs</v>
          </cell>
          <cell r="L513" t="str">
            <v>??</v>
          </cell>
          <cell r="M513" t="str">
            <v>INCONNU</v>
          </cell>
          <cell r="N513" t="e">
            <v>#N/A</v>
          </cell>
        </row>
        <row r="514">
          <cell r="A514" t="str">
            <v>520401</v>
          </cell>
          <cell r="B514" t="str">
            <v>52</v>
          </cell>
          <cell r="C514" t="str">
            <v>04</v>
          </cell>
          <cell r="D514" t="str">
            <v>01</v>
          </cell>
          <cell r="E514" t="str">
            <v>TE</v>
          </cell>
          <cell r="F514" t="str">
            <v>Telephonie cellulaire</v>
          </cell>
          <cell r="G514" t="str">
            <v>F</v>
          </cell>
          <cell r="H514" t="e">
            <v>#N/A</v>
          </cell>
          <cell r="I514" t="e">
            <v>#N/A</v>
          </cell>
          <cell r="J514" t="str">
            <v>AS 4 Contrats d'entretien asc.</v>
          </cell>
          <cell r="K514" t="str">
            <v>Ascenseurs</v>
          </cell>
          <cell r="L514" t="str">
            <v>??</v>
          </cell>
          <cell r="M514" t="str">
            <v>INCONNU</v>
          </cell>
          <cell r="N514" t="e">
            <v>#N/A</v>
          </cell>
        </row>
        <row r="515">
          <cell r="A515" t="str">
            <v>520402</v>
          </cell>
          <cell r="B515" t="str">
            <v>52</v>
          </cell>
          <cell r="C515" t="str">
            <v>04</v>
          </cell>
          <cell r="D515" t="str">
            <v>02</v>
          </cell>
          <cell r="E515" t="str">
            <v>TE</v>
          </cell>
          <cell r="F515" t="str">
            <v>Vsat</v>
          </cell>
          <cell r="G515" t="str">
            <v>F</v>
          </cell>
          <cell r="H515" t="e">
            <v>#N/A</v>
          </cell>
          <cell r="I515" t="e">
            <v>#N/A</v>
          </cell>
          <cell r="J515" t="str">
            <v>AS 4 Contrats d'entretien asc.</v>
          </cell>
          <cell r="K515" t="str">
            <v>Ascenseurs</v>
          </cell>
          <cell r="L515" t="str">
            <v>??</v>
          </cell>
          <cell r="M515" t="str">
            <v>INCONNU</v>
          </cell>
          <cell r="N515" t="e">
            <v>#N/A</v>
          </cell>
        </row>
        <row r="516">
          <cell r="A516" t="str">
            <v>520403</v>
          </cell>
          <cell r="B516" t="str">
            <v>52</v>
          </cell>
          <cell r="C516" t="str">
            <v>04</v>
          </cell>
          <cell r="D516" t="str">
            <v>03</v>
          </cell>
          <cell r="E516" t="str">
            <v>TE</v>
          </cell>
          <cell r="F516" t="str">
            <v>Immarsat</v>
          </cell>
          <cell r="G516" t="str">
            <v>F</v>
          </cell>
          <cell r="H516" t="e">
            <v>#N/A</v>
          </cell>
          <cell r="I516" t="e">
            <v>#N/A</v>
          </cell>
          <cell r="J516" t="str">
            <v>AS 4 Contrats d'entretien asc.</v>
          </cell>
          <cell r="K516" t="str">
            <v>Ascenseurs</v>
          </cell>
          <cell r="L516" t="str">
            <v>??</v>
          </cell>
          <cell r="M516" t="str">
            <v>INCONNU</v>
          </cell>
          <cell r="N516" t="e">
            <v>#N/A</v>
          </cell>
        </row>
        <row r="517">
          <cell r="A517" t="str">
            <v>5205</v>
          </cell>
          <cell r="B517" t="str">
            <v>52</v>
          </cell>
          <cell r="C517" t="str">
            <v>05</v>
          </cell>
          <cell r="D517">
            <v>0</v>
          </cell>
          <cell r="E517" t="str">
            <v>PR</v>
          </cell>
          <cell r="F517" t="str">
            <v>PR telephone</v>
          </cell>
          <cell r="G517" t="str">
            <v>F</v>
          </cell>
          <cell r="H517" t="e">
            <v>#N/A</v>
          </cell>
          <cell r="I517" t="e">
            <v>#N/A</v>
          </cell>
          <cell r="J517" t="str">
            <v>AS 4 Contrats d'entretien asc.</v>
          </cell>
          <cell r="K517" t="str">
            <v>Ascenseurs</v>
          </cell>
          <cell r="L517" t="str">
            <v>??</v>
          </cell>
          <cell r="M517" t="str">
            <v>INCONNU</v>
          </cell>
          <cell r="N517" t="e">
            <v>#N/A</v>
          </cell>
        </row>
        <row r="518">
          <cell r="A518" t="str">
            <v>520501</v>
          </cell>
          <cell r="B518" t="str">
            <v>52</v>
          </cell>
          <cell r="C518" t="str">
            <v>05</v>
          </cell>
          <cell r="D518" t="str">
            <v>01</v>
          </cell>
          <cell r="E518" t="str">
            <v>PR</v>
          </cell>
          <cell r="F518" t="str">
            <v>Cartes</v>
          </cell>
          <cell r="G518" t="str">
            <v>F</v>
          </cell>
          <cell r="H518" t="e">
            <v>#N/A</v>
          </cell>
          <cell r="I518" t="e">
            <v>#N/A</v>
          </cell>
          <cell r="J518" t="str">
            <v>AS 4 Contrats d'entretien asc.</v>
          </cell>
          <cell r="K518" t="str">
            <v>Ascenseurs</v>
          </cell>
          <cell r="L518" t="str">
            <v>??</v>
          </cell>
          <cell r="M518" t="str">
            <v>INCONNU</v>
          </cell>
          <cell r="N518" t="e">
            <v>#N/A</v>
          </cell>
        </row>
        <row r="519">
          <cell r="A519" t="str">
            <v>520502</v>
          </cell>
          <cell r="B519" t="str">
            <v>52</v>
          </cell>
          <cell r="C519" t="str">
            <v>05</v>
          </cell>
          <cell r="D519" t="str">
            <v>02</v>
          </cell>
          <cell r="E519" t="str">
            <v>PR</v>
          </cell>
          <cell r="F519" t="str">
            <v>Autres pr</v>
          </cell>
          <cell r="G519" t="str">
            <v>F</v>
          </cell>
          <cell r="H519" t="e">
            <v>#N/A</v>
          </cell>
          <cell r="I519" t="e">
            <v>#N/A</v>
          </cell>
          <cell r="J519" t="str">
            <v>AS 4 Contrats d'entretien asc.</v>
          </cell>
          <cell r="K519" t="str">
            <v>Ascenseurs</v>
          </cell>
          <cell r="L519" t="str">
            <v>??</v>
          </cell>
          <cell r="M519" t="str">
            <v>INCONNU</v>
          </cell>
          <cell r="N519" t="e">
            <v>#N/A</v>
          </cell>
        </row>
        <row r="520">
          <cell r="A520" t="str">
            <v>5206</v>
          </cell>
          <cell r="B520" t="str">
            <v>52</v>
          </cell>
          <cell r="C520" t="str">
            <v>06</v>
          </cell>
          <cell r="D520">
            <v>0</v>
          </cell>
          <cell r="E520" t="str">
            <v>TE</v>
          </cell>
          <cell r="F520" t="str">
            <v>Sonorisation</v>
          </cell>
          <cell r="G520" t="str">
            <v>F</v>
          </cell>
          <cell r="H520" t="e">
            <v>#N/A</v>
          </cell>
          <cell r="I520" t="e">
            <v>#N/A</v>
          </cell>
          <cell r="J520" t="str">
            <v>AS 4 Contrats d'entretien asc.</v>
          </cell>
          <cell r="K520" t="str">
            <v>Ascenseurs</v>
          </cell>
          <cell r="L520" t="str">
            <v>??</v>
          </cell>
          <cell r="M520" t="str">
            <v>INCONNU</v>
          </cell>
          <cell r="N520" t="e">
            <v>#N/A</v>
          </cell>
        </row>
        <row r="521">
          <cell r="A521" t="str">
            <v>520601</v>
          </cell>
          <cell r="B521" t="str">
            <v>52</v>
          </cell>
          <cell r="C521" t="str">
            <v>06</v>
          </cell>
          <cell r="D521" t="str">
            <v>01</v>
          </cell>
          <cell r="E521" t="str">
            <v>TE</v>
          </cell>
          <cell r="F521" t="str">
            <v>Materiels</v>
          </cell>
          <cell r="G521" t="str">
            <v>F</v>
          </cell>
          <cell r="H521" t="e">
            <v>#N/A</v>
          </cell>
          <cell r="I521" t="e">
            <v>#N/A</v>
          </cell>
          <cell r="J521" t="str">
            <v>AS 4 Contrats d'entretien asc.</v>
          </cell>
          <cell r="K521" t="str">
            <v>Ascenseurs</v>
          </cell>
          <cell r="L521" t="str">
            <v>??</v>
          </cell>
          <cell r="M521" t="str">
            <v>INCONNU</v>
          </cell>
          <cell r="N521" t="e">
            <v>#N/A</v>
          </cell>
        </row>
        <row r="522">
          <cell r="A522" t="str">
            <v>520602</v>
          </cell>
          <cell r="B522" t="str">
            <v>52</v>
          </cell>
          <cell r="C522" t="str">
            <v>06</v>
          </cell>
          <cell r="D522" t="str">
            <v>02</v>
          </cell>
          <cell r="E522" t="str">
            <v>PR</v>
          </cell>
          <cell r="F522" t="str">
            <v>PR</v>
          </cell>
          <cell r="G522" t="str">
            <v>F</v>
          </cell>
          <cell r="H522" t="e">
            <v>#N/A</v>
          </cell>
          <cell r="I522" t="e">
            <v>#N/A</v>
          </cell>
          <cell r="J522" t="str">
            <v>AS 4 Contrats d'entretien asc.</v>
          </cell>
          <cell r="K522" t="str">
            <v>Ascenseurs</v>
          </cell>
          <cell r="L522" t="str">
            <v>??</v>
          </cell>
          <cell r="M522" t="str">
            <v>INCONNU</v>
          </cell>
          <cell r="N522" t="e">
            <v>#N/A</v>
          </cell>
        </row>
        <row r="523">
          <cell r="A523" t="str">
            <v>5207</v>
          </cell>
          <cell r="B523" t="str">
            <v>52</v>
          </cell>
          <cell r="C523" t="str">
            <v>07</v>
          </cell>
          <cell r="D523">
            <v>0</v>
          </cell>
          <cell r="E523" t="str">
            <v>TE</v>
          </cell>
          <cell r="F523" t="str">
            <v>Distribution horaire</v>
          </cell>
          <cell r="G523" t="str">
            <v>F</v>
          </cell>
          <cell r="H523" t="e">
            <v>#N/A</v>
          </cell>
          <cell r="I523" t="e">
            <v>#N/A</v>
          </cell>
          <cell r="J523" t="str">
            <v>AS 4 Contrats d'entretien asc.</v>
          </cell>
          <cell r="K523" t="str">
            <v>Ascenseurs</v>
          </cell>
          <cell r="L523" t="str">
            <v>??</v>
          </cell>
          <cell r="M523" t="str">
            <v>INCONNU</v>
          </cell>
          <cell r="N523" t="e">
            <v>#N/A</v>
          </cell>
        </row>
        <row r="524">
          <cell r="A524" t="str">
            <v>520701</v>
          </cell>
          <cell r="B524" t="str">
            <v>52</v>
          </cell>
          <cell r="C524" t="str">
            <v>07</v>
          </cell>
          <cell r="D524" t="str">
            <v>01</v>
          </cell>
          <cell r="E524" t="str">
            <v>TE</v>
          </cell>
          <cell r="F524" t="str">
            <v>Materiels</v>
          </cell>
          <cell r="G524" t="str">
            <v>F</v>
          </cell>
          <cell r="H524" t="e">
            <v>#N/A</v>
          </cell>
          <cell r="I524" t="e">
            <v>#N/A</v>
          </cell>
          <cell r="J524" t="str">
            <v>AS 4 Contrats d'entretien asc.</v>
          </cell>
          <cell r="K524" t="str">
            <v>Ascenseurs</v>
          </cell>
          <cell r="L524" t="str">
            <v>??</v>
          </cell>
          <cell r="M524" t="str">
            <v>INCONNU</v>
          </cell>
          <cell r="N524" t="e">
            <v>#N/A</v>
          </cell>
        </row>
        <row r="525">
          <cell r="A525" t="str">
            <v>520702</v>
          </cell>
          <cell r="B525" t="str">
            <v>52</v>
          </cell>
          <cell r="C525" t="str">
            <v>07</v>
          </cell>
          <cell r="D525" t="str">
            <v>02</v>
          </cell>
          <cell r="E525" t="str">
            <v>PR</v>
          </cell>
          <cell r="F525" t="str">
            <v>PR</v>
          </cell>
          <cell r="G525" t="str">
            <v>F</v>
          </cell>
          <cell r="H525" t="e">
            <v>#N/A</v>
          </cell>
          <cell r="I525" t="e">
            <v>#N/A</v>
          </cell>
          <cell r="J525" t="str">
            <v>AS 4 Contrats d'entretien asc.</v>
          </cell>
          <cell r="K525" t="str">
            <v>Ascenseurs</v>
          </cell>
          <cell r="L525" t="str">
            <v>??</v>
          </cell>
          <cell r="M525" t="str">
            <v>INCONNU</v>
          </cell>
          <cell r="N525" t="e">
            <v>#N/A</v>
          </cell>
        </row>
        <row r="526">
          <cell r="A526" t="str">
            <v>5208</v>
          </cell>
          <cell r="B526" t="str">
            <v>52</v>
          </cell>
          <cell r="C526" t="str">
            <v>08</v>
          </cell>
          <cell r="D526">
            <v>0</v>
          </cell>
          <cell r="E526" t="str">
            <v>TE</v>
          </cell>
          <cell r="F526" t="str">
            <v>Recherche de personnes</v>
          </cell>
          <cell r="G526" t="str">
            <v>F</v>
          </cell>
          <cell r="H526" t="e">
            <v>#N/A</v>
          </cell>
          <cell r="I526" t="e">
            <v>#N/A</v>
          </cell>
          <cell r="J526" t="str">
            <v>AS 4 Contrats d'entretien asc.</v>
          </cell>
          <cell r="K526" t="str">
            <v>Ascenseurs</v>
          </cell>
          <cell r="L526" t="str">
            <v>??</v>
          </cell>
          <cell r="M526" t="str">
            <v>INCONNU</v>
          </cell>
          <cell r="N526" t="e">
            <v>#N/A</v>
          </cell>
        </row>
        <row r="527">
          <cell r="A527" t="str">
            <v>520801</v>
          </cell>
          <cell r="B527" t="str">
            <v>52</v>
          </cell>
          <cell r="C527" t="str">
            <v>08</v>
          </cell>
          <cell r="D527" t="str">
            <v>01</v>
          </cell>
          <cell r="E527" t="str">
            <v>TE</v>
          </cell>
          <cell r="F527" t="str">
            <v>Materiels</v>
          </cell>
          <cell r="G527" t="str">
            <v>F</v>
          </cell>
          <cell r="H527" t="e">
            <v>#N/A</v>
          </cell>
          <cell r="I527" t="e">
            <v>#N/A</v>
          </cell>
          <cell r="J527" t="str">
            <v>AS 4 Contrats d'entretien asc.</v>
          </cell>
          <cell r="K527" t="str">
            <v>Ascenseurs</v>
          </cell>
          <cell r="L527" t="str">
            <v>??</v>
          </cell>
          <cell r="M527" t="str">
            <v>INCONNU</v>
          </cell>
          <cell r="N527" t="e">
            <v>#N/A</v>
          </cell>
        </row>
        <row r="528">
          <cell r="A528" t="str">
            <v>520802</v>
          </cell>
          <cell r="B528" t="str">
            <v>52</v>
          </cell>
          <cell r="C528" t="str">
            <v>08</v>
          </cell>
          <cell r="D528" t="str">
            <v>02</v>
          </cell>
          <cell r="E528" t="str">
            <v>PR</v>
          </cell>
          <cell r="F528" t="str">
            <v>PR</v>
          </cell>
          <cell r="G528" t="str">
            <v>F</v>
          </cell>
          <cell r="H528" t="e">
            <v>#N/A</v>
          </cell>
          <cell r="I528" t="e">
            <v>#N/A</v>
          </cell>
          <cell r="J528" t="str">
            <v>AS 4 Contrats d'entretien asc.</v>
          </cell>
          <cell r="K528" t="str">
            <v>Ascenseurs</v>
          </cell>
          <cell r="L528" t="str">
            <v>??</v>
          </cell>
          <cell r="M528" t="str">
            <v>INCONNU</v>
          </cell>
          <cell r="N528" t="e">
            <v>#N/A</v>
          </cell>
        </row>
        <row r="529">
          <cell r="A529" t="str">
            <v>5209</v>
          </cell>
          <cell r="B529" t="str">
            <v>52</v>
          </cell>
          <cell r="C529" t="str">
            <v>09</v>
          </cell>
          <cell r="D529">
            <v>0</v>
          </cell>
          <cell r="E529" t="str">
            <v>TE</v>
          </cell>
          <cell r="F529" t="str">
            <v>Reseaux</v>
          </cell>
          <cell r="G529" t="str">
            <v>F</v>
          </cell>
          <cell r="H529" t="e">
            <v>#N/A</v>
          </cell>
          <cell r="I529" t="e">
            <v>#N/A</v>
          </cell>
          <cell r="J529" t="str">
            <v>AS 4 Contrats d'entretien asc.</v>
          </cell>
          <cell r="K529" t="str">
            <v>Ascenseurs</v>
          </cell>
          <cell r="L529" t="str">
            <v>??</v>
          </cell>
          <cell r="M529" t="str">
            <v>INCONNU</v>
          </cell>
          <cell r="N529" t="e">
            <v>#N/A</v>
          </cell>
        </row>
        <row r="530">
          <cell r="A530" t="str">
            <v>520901</v>
          </cell>
          <cell r="B530" t="str">
            <v>52</v>
          </cell>
          <cell r="C530" t="str">
            <v>09</v>
          </cell>
          <cell r="D530" t="str">
            <v>01</v>
          </cell>
          <cell r="E530" t="str">
            <v>TE</v>
          </cell>
          <cell r="F530" t="str">
            <v>Materiels</v>
          </cell>
          <cell r="G530" t="str">
            <v>F</v>
          </cell>
          <cell r="H530" t="e">
            <v>#N/A</v>
          </cell>
          <cell r="I530" t="e">
            <v>#N/A</v>
          </cell>
          <cell r="J530" t="str">
            <v>AS 4 Contrats d'entretien asc.</v>
          </cell>
          <cell r="K530" t="str">
            <v>Ascenseurs</v>
          </cell>
          <cell r="L530" t="str">
            <v>??</v>
          </cell>
          <cell r="M530" t="str">
            <v>INCONNU</v>
          </cell>
          <cell r="N530" t="e">
            <v>#N/A</v>
          </cell>
        </row>
        <row r="531">
          <cell r="A531" t="str">
            <v>520902</v>
          </cell>
          <cell r="B531" t="str">
            <v>52</v>
          </cell>
          <cell r="C531" t="str">
            <v>09</v>
          </cell>
          <cell r="D531" t="str">
            <v>02</v>
          </cell>
          <cell r="E531" t="str">
            <v>PR</v>
          </cell>
          <cell r="F531" t="str">
            <v>PR</v>
          </cell>
          <cell r="G531" t="str">
            <v>F</v>
          </cell>
          <cell r="H531" t="e">
            <v>#N/A</v>
          </cell>
          <cell r="I531" t="e">
            <v>#N/A</v>
          </cell>
          <cell r="J531" t="str">
            <v>AS 4 Contrats d'entretien asc.</v>
          </cell>
          <cell r="K531" t="str">
            <v>Ascenseurs</v>
          </cell>
          <cell r="L531" t="str">
            <v>??</v>
          </cell>
          <cell r="M531" t="str">
            <v>INCONNU</v>
          </cell>
          <cell r="N531" t="e">
            <v>#N/A</v>
          </cell>
        </row>
        <row r="532">
          <cell r="A532" t="str">
            <v>5299</v>
          </cell>
          <cell r="B532" t="str">
            <v>52</v>
          </cell>
          <cell r="C532" t="str">
            <v>99</v>
          </cell>
          <cell r="D532">
            <v>0</v>
          </cell>
          <cell r="E532" t="str">
            <v>TE</v>
          </cell>
          <cell r="F532" t="str">
            <v>Divers</v>
          </cell>
          <cell r="G532" t="str">
            <v>F</v>
          </cell>
          <cell r="H532" t="e">
            <v>#N/A</v>
          </cell>
          <cell r="I532" t="e">
            <v>#N/A</v>
          </cell>
          <cell r="J532" t="str">
            <v>AS 4 Contrats d'entretien asc.</v>
          </cell>
          <cell r="K532" t="str">
            <v>Ascenseurs</v>
          </cell>
          <cell r="L532" t="str">
            <v>??</v>
          </cell>
          <cell r="M532" t="str">
            <v>INCONNU</v>
          </cell>
          <cell r="N532">
            <v>3</v>
          </cell>
        </row>
        <row r="533">
          <cell r="A533" t="str">
            <v>529901</v>
          </cell>
          <cell r="B533" t="str">
            <v>52</v>
          </cell>
          <cell r="C533" t="str">
            <v>99</v>
          </cell>
          <cell r="D533" t="str">
            <v>01</v>
          </cell>
          <cell r="E533" t="str">
            <v>TE</v>
          </cell>
          <cell r="F533" t="str">
            <v>Materiels</v>
          </cell>
          <cell r="G533" t="str">
            <v>F</v>
          </cell>
          <cell r="H533" t="e">
            <v>#N/A</v>
          </cell>
          <cell r="I533" t="e">
            <v>#N/A</v>
          </cell>
          <cell r="J533" t="str">
            <v>AS 4 Contrats d'entretien asc.</v>
          </cell>
          <cell r="K533" t="str">
            <v>Ascenseurs</v>
          </cell>
          <cell r="L533" t="str">
            <v>??</v>
          </cell>
          <cell r="M533" t="str">
            <v>INCONNU</v>
          </cell>
          <cell r="N533">
            <v>3</v>
          </cell>
        </row>
        <row r="534">
          <cell r="A534" t="str">
            <v>529902</v>
          </cell>
          <cell r="B534" t="str">
            <v>52</v>
          </cell>
          <cell r="C534" t="str">
            <v>99</v>
          </cell>
          <cell r="D534" t="str">
            <v>02</v>
          </cell>
          <cell r="E534" t="str">
            <v>PR</v>
          </cell>
          <cell r="F534" t="str">
            <v>PR</v>
          </cell>
          <cell r="G534" t="str">
            <v>F</v>
          </cell>
          <cell r="H534" t="e">
            <v>#N/A</v>
          </cell>
          <cell r="I534" t="e">
            <v>#N/A</v>
          </cell>
          <cell r="J534" t="str">
            <v>AS 4 Contrats d'entretien asc.</v>
          </cell>
          <cell r="K534" t="str">
            <v>Ascenseurs</v>
          </cell>
          <cell r="L534" t="str">
            <v>??</v>
          </cell>
          <cell r="M534" t="str">
            <v>INCONNU</v>
          </cell>
          <cell r="N534">
            <v>3</v>
          </cell>
        </row>
        <row r="535">
          <cell r="A535" t="str">
            <v>529903</v>
          </cell>
          <cell r="B535" t="str">
            <v>52</v>
          </cell>
          <cell r="C535" t="str">
            <v>99</v>
          </cell>
          <cell r="D535" t="str">
            <v>03</v>
          </cell>
          <cell r="E535" t="str">
            <v>PR</v>
          </cell>
          <cell r="F535" t="str">
            <v>PR DIVERS E-GENERIS</v>
          </cell>
          <cell r="G535" t="str">
            <v>F</v>
          </cell>
          <cell r="H535" t="e">
            <v>#N/A</v>
          </cell>
          <cell r="I535" t="e">
            <v>#N/A</v>
          </cell>
          <cell r="J535" t="str">
            <v>AS 4 Contrats d'entretien asc.</v>
          </cell>
          <cell r="K535" t="str">
            <v>Ascenseurs</v>
          </cell>
          <cell r="L535" t="str">
            <v>??</v>
          </cell>
          <cell r="M535" t="str">
            <v>INCONNU</v>
          </cell>
          <cell r="N535">
            <v>3</v>
          </cell>
        </row>
        <row r="536">
          <cell r="A536" t="str">
            <v>529910</v>
          </cell>
          <cell r="B536" t="str">
            <v>52</v>
          </cell>
          <cell r="C536" t="str">
            <v>99</v>
          </cell>
          <cell r="D536" t="str">
            <v>10</v>
          </cell>
          <cell r="E536" t="str">
            <v>TE</v>
          </cell>
          <cell r="F536" t="str">
            <v>Avce et/ou Acompte Télep.</v>
          </cell>
          <cell r="G536" t="str">
            <v>N</v>
          </cell>
          <cell r="H536" t="e">
            <v>#N/A</v>
          </cell>
          <cell r="I536" t="e">
            <v>#N/A</v>
          </cell>
          <cell r="J536" t="str">
            <v>AS 4 Contrats d'entretien asc.</v>
          </cell>
          <cell r="K536" t="str">
            <v>Ascenseurs</v>
          </cell>
          <cell r="L536" t="str">
            <v>??</v>
          </cell>
          <cell r="M536" t="str">
            <v>INCONNU</v>
          </cell>
          <cell r="N536">
            <v>3</v>
          </cell>
        </row>
        <row r="537">
          <cell r="A537" t="str">
            <v>53</v>
          </cell>
          <cell r="B537" t="str">
            <v>53</v>
          </cell>
          <cell r="C537">
            <v>0</v>
          </cell>
          <cell r="D537">
            <v>0</v>
          </cell>
          <cell r="E537" t="str">
            <v>RA</v>
          </cell>
          <cell r="F537" t="str">
            <v>Radio</v>
          </cell>
          <cell r="G537" t="str">
            <v>F</v>
          </cell>
          <cell r="H537" t="e">
            <v>#N/A</v>
          </cell>
          <cell r="I537" t="e">
            <v>#N/A</v>
          </cell>
          <cell r="J537" t="str">
            <v>AS 4 Contrats d'entretien asc.</v>
          </cell>
          <cell r="K537" t="str">
            <v>Ascenseurs</v>
          </cell>
          <cell r="L537" t="str">
            <v>??</v>
          </cell>
          <cell r="M537" t="str">
            <v>INCONNU</v>
          </cell>
          <cell r="N537" t="e">
            <v>#N/A</v>
          </cell>
        </row>
        <row r="538">
          <cell r="A538" t="str">
            <v>5301</v>
          </cell>
          <cell r="B538" t="str">
            <v>53</v>
          </cell>
          <cell r="C538" t="str">
            <v>01</v>
          </cell>
          <cell r="D538">
            <v>0</v>
          </cell>
          <cell r="E538" t="str">
            <v>RA</v>
          </cell>
          <cell r="F538" t="str">
            <v>Systemes conventionnels</v>
          </cell>
          <cell r="G538" t="str">
            <v>F</v>
          </cell>
          <cell r="H538" t="e">
            <v>#N/A</v>
          </cell>
          <cell r="I538" t="e">
            <v>#N/A</v>
          </cell>
          <cell r="J538" t="str">
            <v>AS 4 Contrats d'entretien asc.</v>
          </cell>
          <cell r="K538" t="str">
            <v>Ascenseurs</v>
          </cell>
          <cell r="L538" t="str">
            <v>??</v>
          </cell>
          <cell r="M538" t="str">
            <v>INCONNU</v>
          </cell>
          <cell r="N538" t="e">
            <v>#N/A</v>
          </cell>
        </row>
        <row r="539">
          <cell r="A539" t="str">
            <v>530101</v>
          </cell>
          <cell r="B539" t="str">
            <v>53</v>
          </cell>
          <cell r="C539" t="str">
            <v>01</v>
          </cell>
          <cell r="D539" t="str">
            <v>01</v>
          </cell>
          <cell r="E539" t="str">
            <v>RA</v>
          </cell>
          <cell r="F539" t="str">
            <v>Materiels d infrastructur</v>
          </cell>
          <cell r="G539" t="str">
            <v>F</v>
          </cell>
          <cell r="H539" t="e">
            <v>#N/A</v>
          </cell>
          <cell r="I539" t="e">
            <v>#N/A</v>
          </cell>
          <cell r="J539" t="str">
            <v>AS 4 Contrats d'entretien asc.</v>
          </cell>
          <cell r="K539" t="str">
            <v>Ascenseurs</v>
          </cell>
          <cell r="L539" t="str">
            <v>??</v>
          </cell>
          <cell r="M539" t="str">
            <v>INCONNU</v>
          </cell>
          <cell r="N539" t="e">
            <v>#N/A</v>
          </cell>
        </row>
        <row r="540">
          <cell r="A540" t="str">
            <v>530102</v>
          </cell>
          <cell r="B540" t="str">
            <v>53</v>
          </cell>
          <cell r="C540" t="str">
            <v>01</v>
          </cell>
          <cell r="D540" t="str">
            <v>02</v>
          </cell>
          <cell r="E540" t="str">
            <v>RA</v>
          </cell>
          <cell r="F540" t="str">
            <v>Postes</v>
          </cell>
          <cell r="G540" t="str">
            <v>F</v>
          </cell>
          <cell r="H540" t="e">
            <v>#N/A</v>
          </cell>
          <cell r="I540" t="e">
            <v>#N/A</v>
          </cell>
          <cell r="J540" t="str">
            <v>AS 4 Contrats d'entretien asc.</v>
          </cell>
          <cell r="K540" t="str">
            <v>Ascenseurs</v>
          </cell>
          <cell r="L540" t="str">
            <v>??</v>
          </cell>
          <cell r="M540" t="str">
            <v>INCONNU</v>
          </cell>
          <cell r="N540" t="e">
            <v>#N/A</v>
          </cell>
        </row>
        <row r="541">
          <cell r="A541" t="str">
            <v>530103</v>
          </cell>
          <cell r="B541" t="str">
            <v>53</v>
          </cell>
          <cell r="C541" t="str">
            <v>01</v>
          </cell>
          <cell r="D541" t="str">
            <v>03</v>
          </cell>
          <cell r="E541" t="str">
            <v>PR</v>
          </cell>
          <cell r="F541" t="str">
            <v>PR</v>
          </cell>
          <cell r="G541" t="str">
            <v>F</v>
          </cell>
          <cell r="H541" t="e">
            <v>#N/A</v>
          </cell>
          <cell r="I541" t="e">
            <v>#N/A</v>
          </cell>
          <cell r="J541" t="str">
            <v>AS 4 Contrats d'entretien asc.</v>
          </cell>
          <cell r="K541" t="str">
            <v>Ascenseurs</v>
          </cell>
          <cell r="L541" t="str">
            <v>??</v>
          </cell>
          <cell r="M541" t="str">
            <v>INCONNU</v>
          </cell>
          <cell r="N541" t="e">
            <v>#N/A</v>
          </cell>
        </row>
        <row r="542">
          <cell r="A542" t="str">
            <v>5302</v>
          </cell>
          <cell r="B542" t="str">
            <v>53</v>
          </cell>
          <cell r="C542" t="str">
            <v>02</v>
          </cell>
          <cell r="D542">
            <v>0</v>
          </cell>
          <cell r="E542" t="str">
            <v>RA</v>
          </cell>
          <cell r="F542" t="str">
            <v>Emetteurs/recepteurs</v>
          </cell>
          <cell r="G542" t="str">
            <v>F</v>
          </cell>
          <cell r="H542" t="e">
            <v>#N/A</v>
          </cell>
          <cell r="I542" t="e">
            <v>#N/A</v>
          </cell>
          <cell r="J542" t="str">
            <v>AS 4 Contrats d'entretien asc.</v>
          </cell>
          <cell r="K542" t="str">
            <v>Ascenseurs</v>
          </cell>
          <cell r="L542" t="str">
            <v>??</v>
          </cell>
          <cell r="M542" t="str">
            <v>INCONNU</v>
          </cell>
          <cell r="N542" t="e">
            <v>#N/A</v>
          </cell>
        </row>
        <row r="543">
          <cell r="A543" t="str">
            <v>530201</v>
          </cell>
          <cell r="B543" t="str">
            <v>53</v>
          </cell>
          <cell r="C543" t="str">
            <v>02</v>
          </cell>
          <cell r="D543" t="str">
            <v>01</v>
          </cell>
          <cell r="E543" t="str">
            <v>RA</v>
          </cell>
          <cell r="F543" t="str">
            <v>Materiel</v>
          </cell>
          <cell r="G543" t="str">
            <v>F</v>
          </cell>
          <cell r="H543" t="e">
            <v>#N/A</v>
          </cell>
          <cell r="I543" t="e">
            <v>#N/A</v>
          </cell>
          <cell r="J543" t="str">
            <v>AS 4 Contrats d'entretien asc.</v>
          </cell>
          <cell r="K543" t="str">
            <v>Ascenseurs</v>
          </cell>
          <cell r="L543" t="str">
            <v>??</v>
          </cell>
          <cell r="M543" t="str">
            <v>INCONNU</v>
          </cell>
          <cell r="N543" t="e">
            <v>#N/A</v>
          </cell>
        </row>
        <row r="544">
          <cell r="A544" t="str">
            <v>530202</v>
          </cell>
          <cell r="B544" t="str">
            <v>53</v>
          </cell>
          <cell r="C544" t="str">
            <v>02</v>
          </cell>
          <cell r="D544" t="str">
            <v>02</v>
          </cell>
          <cell r="E544" t="str">
            <v>PR</v>
          </cell>
          <cell r="F544" t="str">
            <v>PR</v>
          </cell>
          <cell r="G544" t="str">
            <v>F</v>
          </cell>
          <cell r="H544" t="e">
            <v>#N/A</v>
          </cell>
          <cell r="I544" t="e">
            <v>#N/A</v>
          </cell>
          <cell r="J544" t="str">
            <v>AS 4 Contrats d'entretien asc.</v>
          </cell>
          <cell r="K544" t="str">
            <v>Ascenseurs</v>
          </cell>
          <cell r="L544" t="str">
            <v>??</v>
          </cell>
          <cell r="M544" t="str">
            <v>INCONNU</v>
          </cell>
          <cell r="N544" t="e">
            <v>#N/A</v>
          </cell>
        </row>
        <row r="545">
          <cell r="A545" t="str">
            <v>5399</v>
          </cell>
          <cell r="B545" t="str">
            <v>53</v>
          </cell>
          <cell r="C545" t="str">
            <v>99</v>
          </cell>
          <cell r="D545">
            <v>0</v>
          </cell>
          <cell r="E545" t="str">
            <v>RA</v>
          </cell>
          <cell r="F545" t="str">
            <v>Divers</v>
          </cell>
          <cell r="G545" t="str">
            <v>F</v>
          </cell>
          <cell r="H545" t="e">
            <v>#N/A</v>
          </cell>
          <cell r="I545" t="e">
            <v>#N/A</v>
          </cell>
          <cell r="J545" t="str">
            <v>AS 4 Contrats d'entretien asc.</v>
          </cell>
          <cell r="K545" t="str">
            <v>Ascenseurs</v>
          </cell>
          <cell r="L545" t="str">
            <v>??</v>
          </cell>
          <cell r="M545" t="str">
            <v>INCONNU</v>
          </cell>
          <cell r="N545">
            <v>3</v>
          </cell>
        </row>
        <row r="546">
          <cell r="A546" t="str">
            <v>539901</v>
          </cell>
          <cell r="B546" t="str">
            <v>53</v>
          </cell>
          <cell r="C546" t="str">
            <v>99</v>
          </cell>
          <cell r="D546" t="str">
            <v>01</v>
          </cell>
          <cell r="E546" t="str">
            <v>RA</v>
          </cell>
          <cell r="F546" t="str">
            <v>Materiels</v>
          </cell>
          <cell r="G546" t="str">
            <v>F</v>
          </cell>
          <cell r="H546" t="e">
            <v>#N/A</v>
          </cell>
          <cell r="I546" t="e">
            <v>#N/A</v>
          </cell>
          <cell r="J546" t="str">
            <v>AS 4 Contrats d'entretien asc.</v>
          </cell>
          <cell r="K546" t="str">
            <v>Ascenseurs</v>
          </cell>
          <cell r="L546" t="str">
            <v>??</v>
          </cell>
          <cell r="M546" t="str">
            <v>INCONNU</v>
          </cell>
          <cell r="N546">
            <v>3</v>
          </cell>
        </row>
        <row r="547">
          <cell r="A547" t="str">
            <v>539902</v>
          </cell>
          <cell r="B547" t="str">
            <v>53</v>
          </cell>
          <cell r="C547" t="str">
            <v>99</v>
          </cell>
          <cell r="D547" t="str">
            <v>02</v>
          </cell>
          <cell r="E547" t="str">
            <v>PR</v>
          </cell>
          <cell r="F547" t="str">
            <v>Pieces</v>
          </cell>
          <cell r="G547" t="str">
            <v>F</v>
          </cell>
          <cell r="H547" t="e">
            <v>#N/A</v>
          </cell>
          <cell r="I547" t="e">
            <v>#N/A</v>
          </cell>
          <cell r="J547" t="str">
            <v>AS 4 Contrats d'entretien asc.</v>
          </cell>
          <cell r="K547" t="str">
            <v>Ascenseurs</v>
          </cell>
          <cell r="L547" t="str">
            <v>??</v>
          </cell>
          <cell r="M547" t="str">
            <v>INCONNU</v>
          </cell>
          <cell r="N547">
            <v>3</v>
          </cell>
        </row>
        <row r="548">
          <cell r="A548" t="str">
            <v>539903</v>
          </cell>
          <cell r="B548" t="str">
            <v>53</v>
          </cell>
          <cell r="C548" t="str">
            <v>99</v>
          </cell>
          <cell r="D548" t="str">
            <v>03</v>
          </cell>
          <cell r="E548" t="str">
            <v>PR</v>
          </cell>
          <cell r="F548" t="str">
            <v>ASP DIVERS</v>
          </cell>
          <cell r="G548" t="str">
            <v>F</v>
          </cell>
          <cell r="H548" t="e">
            <v>#N/A</v>
          </cell>
          <cell r="I548" t="e">
            <v>#N/A</v>
          </cell>
          <cell r="J548" t="str">
            <v>AS 4 Contrats d'entretien asc.</v>
          </cell>
          <cell r="K548" t="str">
            <v>Ascenseurs</v>
          </cell>
          <cell r="L548" t="str">
            <v>??</v>
          </cell>
          <cell r="M548" t="str">
            <v>INCONNU</v>
          </cell>
          <cell r="N548">
            <v>3</v>
          </cell>
        </row>
        <row r="549">
          <cell r="A549" t="str">
            <v>539910</v>
          </cell>
          <cell r="B549" t="str">
            <v>53</v>
          </cell>
          <cell r="C549" t="str">
            <v>99</v>
          </cell>
          <cell r="D549" t="str">
            <v>10</v>
          </cell>
          <cell r="E549" t="str">
            <v>RA</v>
          </cell>
          <cell r="F549" t="str">
            <v>Avce et/ou Acompt. Radio</v>
          </cell>
          <cell r="G549" t="str">
            <v>N</v>
          </cell>
          <cell r="H549" t="e">
            <v>#N/A</v>
          </cell>
          <cell r="I549" t="e">
            <v>#N/A</v>
          </cell>
          <cell r="J549" t="str">
            <v>AS 4 Contrats d'entretien asc.</v>
          </cell>
          <cell r="K549" t="str">
            <v>Ascenseurs</v>
          </cell>
          <cell r="L549" t="str">
            <v>??</v>
          </cell>
          <cell r="M549" t="str">
            <v>INCONNU</v>
          </cell>
          <cell r="N549">
            <v>3</v>
          </cell>
        </row>
        <row r="550">
          <cell r="A550" t="str">
            <v>54</v>
          </cell>
          <cell r="B550" t="str">
            <v>54</v>
          </cell>
          <cell r="C550">
            <v>0</v>
          </cell>
          <cell r="D550">
            <v>0</v>
          </cell>
          <cell r="E550" t="str">
            <v>MA</v>
          </cell>
          <cell r="F550" t="str">
            <v>Protection &amp; extinction</v>
          </cell>
          <cell r="G550" t="str">
            <v>F</v>
          </cell>
          <cell r="H550" t="e">
            <v>#N/A</v>
          </cell>
          <cell r="I550" t="e">
            <v>#N/A</v>
          </cell>
          <cell r="J550" t="str">
            <v>AS 4 Contrats d'entretien asc.</v>
          </cell>
          <cell r="K550" t="str">
            <v>Ascenseurs</v>
          </cell>
          <cell r="L550" t="str">
            <v>??</v>
          </cell>
          <cell r="M550" t="str">
            <v>INCONNU</v>
          </cell>
          <cell r="N550" t="e">
            <v>#N/A</v>
          </cell>
        </row>
        <row r="551">
          <cell r="A551" t="str">
            <v>5401</v>
          </cell>
          <cell r="B551" t="str">
            <v>54</v>
          </cell>
          <cell r="C551" t="str">
            <v>01</v>
          </cell>
          <cell r="D551">
            <v>0</v>
          </cell>
          <cell r="E551" t="str">
            <v>MA</v>
          </cell>
          <cell r="F551" t="str">
            <v>Protection vol</v>
          </cell>
          <cell r="G551" t="str">
            <v>F</v>
          </cell>
          <cell r="H551" t="e">
            <v>#N/A</v>
          </cell>
          <cell r="I551" t="e">
            <v>#N/A</v>
          </cell>
          <cell r="J551" t="str">
            <v>AS 4 Contrats d'entretien asc.</v>
          </cell>
          <cell r="K551" t="str">
            <v>Ascenseurs</v>
          </cell>
          <cell r="L551" t="str">
            <v>??</v>
          </cell>
          <cell r="M551" t="str">
            <v>INCONNU</v>
          </cell>
          <cell r="N551" t="e">
            <v>#N/A</v>
          </cell>
        </row>
        <row r="552">
          <cell r="A552" t="str">
            <v>540101</v>
          </cell>
          <cell r="B552" t="str">
            <v>54</v>
          </cell>
          <cell r="C552" t="str">
            <v>01</v>
          </cell>
          <cell r="D552" t="str">
            <v>01</v>
          </cell>
          <cell r="E552" t="str">
            <v>MA</v>
          </cell>
          <cell r="F552" t="str">
            <v>Materiels</v>
          </cell>
          <cell r="G552" t="str">
            <v>F</v>
          </cell>
          <cell r="H552" t="e">
            <v>#N/A</v>
          </cell>
          <cell r="I552" t="e">
            <v>#N/A</v>
          </cell>
          <cell r="J552" t="str">
            <v>AS 4 Contrats d'entretien asc.</v>
          </cell>
          <cell r="K552" t="str">
            <v>Ascenseurs</v>
          </cell>
          <cell r="L552" t="str">
            <v>??</v>
          </cell>
          <cell r="M552" t="str">
            <v>INCONNU</v>
          </cell>
          <cell r="N552" t="e">
            <v>#N/A</v>
          </cell>
        </row>
        <row r="553">
          <cell r="A553" t="str">
            <v>540102</v>
          </cell>
          <cell r="B553" t="str">
            <v>54</v>
          </cell>
          <cell r="C553" t="str">
            <v>01</v>
          </cell>
          <cell r="D553" t="str">
            <v>02</v>
          </cell>
          <cell r="E553" t="str">
            <v>PR</v>
          </cell>
          <cell r="F553" t="str">
            <v>PR</v>
          </cell>
          <cell r="G553" t="str">
            <v>F</v>
          </cell>
          <cell r="H553" t="e">
            <v>#N/A</v>
          </cell>
          <cell r="I553" t="e">
            <v>#N/A</v>
          </cell>
          <cell r="J553" t="str">
            <v>AS 4 Contrats d'entretien asc.</v>
          </cell>
          <cell r="K553" t="str">
            <v>Ascenseurs</v>
          </cell>
          <cell r="L553" t="str">
            <v>??</v>
          </cell>
          <cell r="M553" t="str">
            <v>INCONNU</v>
          </cell>
          <cell r="N553" t="e">
            <v>#N/A</v>
          </cell>
        </row>
        <row r="554">
          <cell r="A554" t="str">
            <v>5402</v>
          </cell>
          <cell r="B554" t="str">
            <v>54</v>
          </cell>
          <cell r="C554" t="str">
            <v>02</v>
          </cell>
          <cell r="D554">
            <v>0</v>
          </cell>
          <cell r="E554" t="str">
            <v>MA</v>
          </cell>
          <cell r="F554" t="str">
            <v>Protection incendie</v>
          </cell>
          <cell r="G554" t="str">
            <v>F</v>
          </cell>
          <cell r="H554" t="e">
            <v>#N/A</v>
          </cell>
          <cell r="I554" t="e">
            <v>#N/A</v>
          </cell>
          <cell r="J554" t="str">
            <v>AS 4 Contrats d'entretien asc.</v>
          </cell>
          <cell r="K554" t="str">
            <v>Ascenseurs</v>
          </cell>
          <cell r="L554" t="str">
            <v>??</v>
          </cell>
          <cell r="M554" t="str">
            <v>INCONNU</v>
          </cell>
          <cell r="N554" t="e">
            <v>#N/A</v>
          </cell>
        </row>
        <row r="555">
          <cell r="A555" t="str">
            <v>540201</v>
          </cell>
          <cell r="B555" t="str">
            <v>54</v>
          </cell>
          <cell r="C555" t="str">
            <v>02</v>
          </cell>
          <cell r="D555" t="str">
            <v>01</v>
          </cell>
          <cell r="E555" t="str">
            <v>MA</v>
          </cell>
          <cell r="F555" t="str">
            <v>Automatismes</v>
          </cell>
          <cell r="G555" t="str">
            <v>F</v>
          </cell>
          <cell r="H555" t="e">
            <v>#N/A</v>
          </cell>
          <cell r="I555" t="e">
            <v>#N/A</v>
          </cell>
          <cell r="J555" t="str">
            <v>AS 4 Contrats d'entretien asc.</v>
          </cell>
          <cell r="K555" t="str">
            <v>Ascenseurs</v>
          </cell>
          <cell r="L555" t="str">
            <v>??</v>
          </cell>
          <cell r="M555" t="str">
            <v>INCONNU</v>
          </cell>
          <cell r="N555" t="e">
            <v>#N/A</v>
          </cell>
        </row>
        <row r="556">
          <cell r="A556" t="str">
            <v>540202</v>
          </cell>
          <cell r="B556" t="str">
            <v>54</v>
          </cell>
          <cell r="C556" t="str">
            <v>02</v>
          </cell>
          <cell r="D556" t="str">
            <v>02</v>
          </cell>
          <cell r="E556" t="str">
            <v>MA</v>
          </cell>
          <cell r="F556" t="str">
            <v>Extincteurs</v>
          </cell>
          <cell r="G556" t="str">
            <v>F</v>
          </cell>
          <cell r="H556" t="e">
            <v>#N/A</v>
          </cell>
          <cell r="I556" t="e">
            <v>#N/A</v>
          </cell>
          <cell r="J556" t="str">
            <v>AS 4 Contrats d'entretien asc.</v>
          </cell>
          <cell r="K556" t="str">
            <v>Ascenseurs</v>
          </cell>
          <cell r="L556" t="str">
            <v>??</v>
          </cell>
          <cell r="M556" t="str">
            <v>INCONNU</v>
          </cell>
          <cell r="N556" t="e">
            <v>#N/A</v>
          </cell>
        </row>
        <row r="557">
          <cell r="A557" t="str">
            <v>540203</v>
          </cell>
          <cell r="B557" t="str">
            <v>54</v>
          </cell>
          <cell r="C557" t="str">
            <v>02</v>
          </cell>
          <cell r="D557" t="str">
            <v>03</v>
          </cell>
          <cell r="E557" t="str">
            <v>PR</v>
          </cell>
          <cell r="F557" t="str">
            <v>PR</v>
          </cell>
          <cell r="G557" t="str">
            <v>F</v>
          </cell>
          <cell r="H557" t="e">
            <v>#N/A</v>
          </cell>
          <cell r="I557" t="e">
            <v>#N/A</v>
          </cell>
          <cell r="J557" t="str">
            <v>AS 4 Contrats d'entretien asc.</v>
          </cell>
          <cell r="K557" t="str">
            <v>Ascenseurs</v>
          </cell>
          <cell r="L557" t="str">
            <v>??</v>
          </cell>
          <cell r="M557" t="str">
            <v>INCONNU</v>
          </cell>
          <cell r="N557" t="e">
            <v>#N/A</v>
          </cell>
        </row>
        <row r="558">
          <cell r="A558" t="str">
            <v>59</v>
          </cell>
          <cell r="B558" t="str">
            <v>59</v>
          </cell>
          <cell r="C558">
            <v>0</v>
          </cell>
          <cell r="D558">
            <v>0</v>
          </cell>
          <cell r="E558" t="str">
            <v>TE</v>
          </cell>
          <cell r="F558" t="str">
            <v>Divers</v>
          </cell>
          <cell r="G558" t="str">
            <v>F</v>
          </cell>
          <cell r="H558" t="e">
            <v>#N/A</v>
          </cell>
          <cell r="I558" t="e">
            <v>#N/A</v>
          </cell>
          <cell r="J558" t="str">
            <v>AS 4 Contrats d'entretien asc.</v>
          </cell>
          <cell r="K558" t="str">
            <v>Ascenseurs</v>
          </cell>
          <cell r="L558" t="str">
            <v>??</v>
          </cell>
          <cell r="M558" t="str">
            <v>INCONNU</v>
          </cell>
          <cell r="N558" t="e">
            <v>#N/A</v>
          </cell>
        </row>
        <row r="559">
          <cell r="A559" t="str">
            <v>590101</v>
          </cell>
          <cell r="B559" t="str">
            <v>59</v>
          </cell>
          <cell r="C559" t="str">
            <v>01</v>
          </cell>
          <cell r="D559" t="str">
            <v>01</v>
          </cell>
          <cell r="E559" t="str">
            <v>TE</v>
          </cell>
          <cell r="F559" t="str">
            <v>Appareils de mesure</v>
          </cell>
          <cell r="G559" t="str">
            <v>F</v>
          </cell>
          <cell r="H559" t="e">
            <v>#N/A</v>
          </cell>
          <cell r="I559" t="e">
            <v>#N/A</v>
          </cell>
          <cell r="J559" t="str">
            <v>AS 4 Contrats d'entretien asc.</v>
          </cell>
          <cell r="K559" t="str">
            <v>Ascenseurs</v>
          </cell>
          <cell r="L559" t="str">
            <v>??</v>
          </cell>
          <cell r="M559" t="str">
            <v>INCONNU</v>
          </cell>
          <cell r="N559" t="e">
            <v>#N/A</v>
          </cell>
        </row>
        <row r="560">
          <cell r="A560" t="str">
            <v>599901</v>
          </cell>
          <cell r="B560" t="str">
            <v>59</v>
          </cell>
          <cell r="C560" t="str">
            <v>99</v>
          </cell>
          <cell r="D560" t="str">
            <v>01</v>
          </cell>
          <cell r="E560" t="str">
            <v>TE</v>
          </cell>
          <cell r="F560" t="str">
            <v>Divers</v>
          </cell>
          <cell r="G560" t="str">
            <v>F</v>
          </cell>
          <cell r="H560" t="e">
            <v>#N/A</v>
          </cell>
          <cell r="I560" t="e">
            <v>#N/A</v>
          </cell>
          <cell r="J560" t="str">
            <v>AS 4 Contrats d'entretien asc.</v>
          </cell>
          <cell r="K560" t="str">
            <v>Ascenseurs</v>
          </cell>
          <cell r="L560" t="str">
            <v>??</v>
          </cell>
          <cell r="M560" t="str">
            <v>INCONNU</v>
          </cell>
          <cell r="N560">
            <v>3</v>
          </cell>
        </row>
        <row r="561">
          <cell r="A561" t="str">
            <v>599902</v>
          </cell>
          <cell r="B561" t="str">
            <v>59</v>
          </cell>
          <cell r="C561" t="str">
            <v>99</v>
          </cell>
          <cell r="D561" t="str">
            <v>02</v>
          </cell>
          <cell r="E561" t="str">
            <v>PS</v>
          </cell>
          <cell r="F561" t="str">
            <v>Support contrat lif-tel</v>
          </cell>
          <cell r="G561" t="str">
            <v>N</v>
          </cell>
          <cell r="H561" t="e">
            <v>#N/A</v>
          </cell>
          <cell r="I561" t="e">
            <v>#N/A</v>
          </cell>
          <cell r="J561" t="str">
            <v>AS 4 Contrats d'entretien asc.</v>
          </cell>
          <cell r="K561" t="str">
            <v>Ascenseurs</v>
          </cell>
          <cell r="L561" t="str">
            <v>??</v>
          </cell>
          <cell r="M561" t="str">
            <v>INCONNU</v>
          </cell>
          <cell r="N561">
            <v>3</v>
          </cell>
        </row>
        <row r="562">
          <cell r="A562">
            <v>0</v>
          </cell>
        </row>
        <row r="563">
          <cell r="A563">
            <v>0</v>
          </cell>
        </row>
        <row r="564">
          <cell r="A564">
            <v>0</v>
          </cell>
        </row>
        <row r="565">
          <cell r="A565">
            <v>0</v>
          </cell>
        </row>
        <row r="566">
          <cell r="A566">
            <v>0</v>
          </cell>
        </row>
        <row r="567">
          <cell r="A567">
            <v>0</v>
          </cell>
        </row>
        <row r="568">
          <cell r="A568">
            <v>0</v>
          </cell>
        </row>
        <row r="569">
          <cell r="A569">
            <v>0</v>
          </cell>
        </row>
        <row r="570">
          <cell r="A570">
            <v>0</v>
          </cell>
        </row>
        <row r="571">
          <cell r="A571">
            <v>0</v>
          </cell>
        </row>
        <row r="572">
          <cell r="A572">
            <v>0</v>
          </cell>
        </row>
        <row r="573">
          <cell r="A573">
            <v>0</v>
          </cell>
        </row>
        <row r="574">
          <cell r="A574">
            <v>0</v>
          </cell>
        </row>
        <row r="575">
          <cell r="A575">
            <v>0</v>
          </cell>
        </row>
        <row r="576">
          <cell r="A576">
            <v>0</v>
          </cell>
        </row>
        <row r="577">
          <cell r="A577">
            <v>0</v>
          </cell>
        </row>
        <row r="578">
          <cell r="A578">
            <v>0</v>
          </cell>
        </row>
        <row r="579">
          <cell r="A579">
            <v>0</v>
          </cell>
        </row>
        <row r="580">
          <cell r="A580">
            <v>0</v>
          </cell>
        </row>
        <row r="581">
          <cell r="A581">
            <v>0</v>
          </cell>
        </row>
        <row r="582">
          <cell r="A582">
            <v>0</v>
          </cell>
        </row>
        <row r="583">
          <cell r="A583">
            <v>0</v>
          </cell>
        </row>
        <row r="584">
          <cell r="A584">
            <v>0</v>
          </cell>
        </row>
        <row r="585">
          <cell r="A585">
            <v>0</v>
          </cell>
        </row>
        <row r="586">
          <cell r="A586">
            <v>0</v>
          </cell>
        </row>
        <row r="587">
          <cell r="A587">
            <v>0</v>
          </cell>
        </row>
        <row r="588">
          <cell r="A588">
            <v>0</v>
          </cell>
        </row>
        <row r="589">
          <cell r="A589">
            <v>0</v>
          </cell>
        </row>
        <row r="590">
          <cell r="A590">
            <v>0</v>
          </cell>
        </row>
        <row r="591">
          <cell r="A591">
            <v>0</v>
          </cell>
        </row>
        <row r="592">
          <cell r="A592">
            <v>0</v>
          </cell>
        </row>
        <row r="593">
          <cell r="A593">
            <v>0</v>
          </cell>
        </row>
        <row r="594">
          <cell r="A594">
            <v>0</v>
          </cell>
        </row>
        <row r="595">
          <cell r="A595">
            <v>0</v>
          </cell>
        </row>
        <row r="596">
          <cell r="A596">
            <v>0</v>
          </cell>
        </row>
        <row r="597">
          <cell r="A597">
            <v>0</v>
          </cell>
        </row>
        <row r="598">
          <cell r="A598">
            <v>0</v>
          </cell>
        </row>
        <row r="599">
          <cell r="A599">
            <v>0</v>
          </cell>
        </row>
        <row r="600">
          <cell r="A600">
            <v>0</v>
          </cell>
        </row>
        <row r="601">
          <cell r="A601">
            <v>0</v>
          </cell>
        </row>
        <row r="602">
          <cell r="A602">
            <v>0</v>
          </cell>
        </row>
        <row r="603">
          <cell r="A603">
            <v>0</v>
          </cell>
        </row>
        <row r="604">
          <cell r="A604">
            <v>0</v>
          </cell>
        </row>
        <row r="605">
          <cell r="A605">
            <v>0</v>
          </cell>
        </row>
        <row r="606">
          <cell r="A606">
            <v>0</v>
          </cell>
        </row>
        <row r="607">
          <cell r="A607">
            <v>0</v>
          </cell>
        </row>
        <row r="608">
          <cell r="A608">
            <v>0</v>
          </cell>
        </row>
        <row r="609">
          <cell r="A609">
            <v>0</v>
          </cell>
        </row>
        <row r="610">
          <cell r="A610">
            <v>0</v>
          </cell>
        </row>
        <row r="611">
          <cell r="A611">
            <v>0</v>
          </cell>
        </row>
        <row r="612">
          <cell r="A612">
            <v>0</v>
          </cell>
        </row>
        <row r="613">
          <cell r="A613">
            <v>0</v>
          </cell>
        </row>
        <row r="614">
          <cell r="A614">
            <v>0</v>
          </cell>
        </row>
        <row r="615">
          <cell r="A615">
            <v>0</v>
          </cell>
        </row>
        <row r="616">
          <cell r="A616">
            <v>0</v>
          </cell>
        </row>
        <row r="617">
          <cell r="A617">
            <v>0</v>
          </cell>
        </row>
        <row r="618">
          <cell r="A618">
            <v>0</v>
          </cell>
        </row>
        <row r="619">
          <cell r="A619">
            <v>0</v>
          </cell>
        </row>
        <row r="620">
          <cell r="A620">
            <v>0</v>
          </cell>
        </row>
        <row r="621">
          <cell r="A621">
            <v>0</v>
          </cell>
        </row>
        <row r="622">
          <cell r="A622">
            <v>0</v>
          </cell>
        </row>
        <row r="623">
          <cell r="A623">
            <v>0</v>
          </cell>
        </row>
        <row r="624">
          <cell r="A624">
            <v>0</v>
          </cell>
        </row>
        <row r="625">
          <cell r="A625">
            <v>0</v>
          </cell>
        </row>
        <row r="626">
          <cell r="A626">
            <v>0</v>
          </cell>
        </row>
        <row r="627">
          <cell r="A627">
            <v>0</v>
          </cell>
        </row>
        <row r="628">
          <cell r="A628">
            <v>0</v>
          </cell>
        </row>
        <row r="629">
          <cell r="A629">
            <v>0</v>
          </cell>
        </row>
        <row r="630">
          <cell r="A630">
            <v>0</v>
          </cell>
        </row>
        <row r="631">
          <cell r="A631">
            <v>0</v>
          </cell>
        </row>
        <row r="632">
          <cell r="A632">
            <v>0</v>
          </cell>
        </row>
        <row r="633">
          <cell r="A633">
            <v>0</v>
          </cell>
        </row>
        <row r="634">
          <cell r="A634">
            <v>0</v>
          </cell>
        </row>
        <row r="635">
          <cell r="A635">
            <v>0</v>
          </cell>
        </row>
        <row r="636">
          <cell r="A636">
            <v>0</v>
          </cell>
        </row>
        <row r="637">
          <cell r="A637">
            <v>0</v>
          </cell>
        </row>
        <row r="638">
          <cell r="A638">
            <v>0</v>
          </cell>
        </row>
        <row r="639">
          <cell r="A639">
            <v>0</v>
          </cell>
        </row>
        <row r="640">
          <cell r="A640">
            <v>0</v>
          </cell>
        </row>
        <row r="641">
          <cell r="A641">
            <v>0</v>
          </cell>
        </row>
        <row r="642">
          <cell r="A642">
            <v>0</v>
          </cell>
        </row>
        <row r="643">
          <cell r="A643">
            <v>0</v>
          </cell>
        </row>
        <row r="644">
          <cell r="A644">
            <v>0</v>
          </cell>
        </row>
        <row r="645">
          <cell r="A645">
            <v>0</v>
          </cell>
        </row>
        <row r="646">
          <cell r="A646">
            <v>0</v>
          </cell>
        </row>
        <row r="647">
          <cell r="A647">
            <v>0</v>
          </cell>
        </row>
        <row r="648">
          <cell r="A648">
            <v>0</v>
          </cell>
        </row>
        <row r="649">
          <cell r="A649">
            <v>0</v>
          </cell>
        </row>
        <row r="650">
          <cell r="A650">
            <v>0</v>
          </cell>
        </row>
        <row r="651">
          <cell r="A651">
            <v>0</v>
          </cell>
        </row>
        <row r="652">
          <cell r="A652">
            <v>0</v>
          </cell>
        </row>
        <row r="653">
          <cell r="A653">
            <v>0</v>
          </cell>
        </row>
        <row r="654">
          <cell r="A654">
            <v>0</v>
          </cell>
        </row>
        <row r="655">
          <cell r="A655">
            <v>0</v>
          </cell>
        </row>
        <row r="656">
          <cell r="A656">
            <v>0</v>
          </cell>
        </row>
        <row r="657">
          <cell r="A657">
            <v>0</v>
          </cell>
        </row>
        <row r="658">
          <cell r="A658">
            <v>0</v>
          </cell>
        </row>
        <row r="659">
          <cell r="A659">
            <v>0</v>
          </cell>
        </row>
        <row r="660">
          <cell r="A660">
            <v>0</v>
          </cell>
        </row>
        <row r="661">
          <cell r="A661">
            <v>0</v>
          </cell>
        </row>
        <row r="662">
          <cell r="A662">
            <v>0</v>
          </cell>
        </row>
        <row r="663">
          <cell r="A663">
            <v>0</v>
          </cell>
        </row>
        <row r="664">
          <cell r="A664">
            <v>0</v>
          </cell>
        </row>
        <row r="665">
          <cell r="A665">
            <v>0</v>
          </cell>
        </row>
        <row r="666">
          <cell r="A666">
            <v>0</v>
          </cell>
        </row>
        <row r="667">
          <cell r="A667">
            <v>0</v>
          </cell>
        </row>
        <row r="668">
          <cell r="A668">
            <v>0</v>
          </cell>
        </row>
        <row r="669">
          <cell r="A669">
            <v>0</v>
          </cell>
        </row>
        <row r="670">
          <cell r="A670">
            <v>0</v>
          </cell>
        </row>
        <row r="671">
          <cell r="A671">
            <v>0</v>
          </cell>
        </row>
        <row r="672">
          <cell r="A672">
            <v>0</v>
          </cell>
        </row>
        <row r="673">
          <cell r="A673">
            <v>0</v>
          </cell>
        </row>
        <row r="674">
          <cell r="A674">
            <v>0</v>
          </cell>
        </row>
        <row r="675">
          <cell r="A675">
            <v>0</v>
          </cell>
        </row>
        <row r="676">
          <cell r="A676">
            <v>0</v>
          </cell>
        </row>
        <row r="677">
          <cell r="A677">
            <v>0</v>
          </cell>
        </row>
        <row r="678">
          <cell r="A678">
            <v>0</v>
          </cell>
        </row>
        <row r="679">
          <cell r="A679">
            <v>0</v>
          </cell>
        </row>
        <row r="680">
          <cell r="A680">
            <v>0</v>
          </cell>
        </row>
        <row r="681">
          <cell r="A681">
            <v>0</v>
          </cell>
        </row>
        <row r="682">
          <cell r="A682">
            <v>0</v>
          </cell>
        </row>
        <row r="683">
          <cell r="A683">
            <v>0</v>
          </cell>
        </row>
        <row r="684">
          <cell r="A684">
            <v>0</v>
          </cell>
        </row>
        <row r="685">
          <cell r="A685">
            <v>0</v>
          </cell>
        </row>
        <row r="686">
          <cell r="A686">
            <v>0</v>
          </cell>
        </row>
        <row r="687">
          <cell r="A687">
            <v>0</v>
          </cell>
        </row>
        <row r="688">
          <cell r="A688">
            <v>0</v>
          </cell>
        </row>
        <row r="689">
          <cell r="A689">
            <v>0</v>
          </cell>
        </row>
        <row r="690">
          <cell r="A690">
            <v>0</v>
          </cell>
        </row>
        <row r="691">
          <cell r="A691">
            <v>0</v>
          </cell>
        </row>
        <row r="692">
          <cell r="A692">
            <v>0</v>
          </cell>
        </row>
        <row r="693">
          <cell r="A693">
            <v>0</v>
          </cell>
        </row>
        <row r="694">
          <cell r="A694">
            <v>0</v>
          </cell>
        </row>
        <row r="695">
          <cell r="A695">
            <v>0</v>
          </cell>
        </row>
        <row r="696">
          <cell r="A696">
            <v>0</v>
          </cell>
        </row>
        <row r="697">
          <cell r="A697">
            <v>0</v>
          </cell>
        </row>
        <row r="698">
          <cell r="A698">
            <v>0</v>
          </cell>
        </row>
        <row r="699">
          <cell r="A699">
            <v>0</v>
          </cell>
        </row>
        <row r="700">
          <cell r="A700">
            <v>0</v>
          </cell>
        </row>
        <row r="701">
          <cell r="A701">
            <v>0</v>
          </cell>
        </row>
        <row r="702">
          <cell r="A702">
            <v>0</v>
          </cell>
        </row>
        <row r="703">
          <cell r="A703">
            <v>0</v>
          </cell>
        </row>
        <row r="704">
          <cell r="A704">
            <v>0</v>
          </cell>
        </row>
        <row r="705">
          <cell r="A705">
            <v>0</v>
          </cell>
        </row>
        <row r="706">
          <cell r="A706">
            <v>0</v>
          </cell>
        </row>
        <row r="707">
          <cell r="A707">
            <v>0</v>
          </cell>
        </row>
        <row r="708">
          <cell r="A708">
            <v>0</v>
          </cell>
        </row>
        <row r="709">
          <cell r="A709">
            <v>0</v>
          </cell>
        </row>
        <row r="710">
          <cell r="A710">
            <v>0</v>
          </cell>
        </row>
        <row r="711">
          <cell r="A711">
            <v>0</v>
          </cell>
        </row>
        <row r="712">
          <cell r="A712">
            <v>0</v>
          </cell>
        </row>
        <row r="713">
          <cell r="A713">
            <v>0</v>
          </cell>
        </row>
        <row r="714">
          <cell r="A714">
            <v>0</v>
          </cell>
        </row>
        <row r="715">
          <cell r="A715">
            <v>0</v>
          </cell>
        </row>
        <row r="716">
          <cell r="A716">
            <v>0</v>
          </cell>
        </row>
        <row r="717">
          <cell r="A717">
            <v>0</v>
          </cell>
        </row>
        <row r="718">
          <cell r="A718">
            <v>0</v>
          </cell>
        </row>
        <row r="719">
          <cell r="A719">
            <v>0</v>
          </cell>
        </row>
        <row r="720">
          <cell r="A720">
            <v>0</v>
          </cell>
        </row>
        <row r="721">
          <cell r="A721">
            <v>0</v>
          </cell>
        </row>
        <row r="722">
          <cell r="A722">
            <v>0</v>
          </cell>
        </row>
        <row r="723">
          <cell r="A723">
            <v>0</v>
          </cell>
        </row>
        <row r="724">
          <cell r="A724">
            <v>0</v>
          </cell>
        </row>
        <row r="725">
          <cell r="A725">
            <v>0</v>
          </cell>
        </row>
        <row r="726">
          <cell r="A726">
            <v>0</v>
          </cell>
        </row>
        <row r="727">
          <cell r="A727">
            <v>0</v>
          </cell>
        </row>
        <row r="728">
          <cell r="A728">
            <v>0</v>
          </cell>
        </row>
        <row r="729">
          <cell r="A729">
            <v>0</v>
          </cell>
        </row>
        <row r="730">
          <cell r="A730">
            <v>0</v>
          </cell>
        </row>
        <row r="731">
          <cell r="A731">
            <v>0</v>
          </cell>
        </row>
        <row r="732">
          <cell r="A732">
            <v>0</v>
          </cell>
        </row>
        <row r="733">
          <cell r="A733">
            <v>0</v>
          </cell>
        </row>
        <row r="734">
          <cell r="A734">
            <v>0</v>
          </cell>
        </row>
        <row r="735">
          <cell r="A735">
            <v>0</v>
          </cell>
        </row>
        <row r="736">
          <cell r="A736">
            <v>0</v>
          </cell>
        </row>
        <row r="737">
          <cell r="A737">
            <v>0</v>
          </cell>
        </row>
        <row r="738">
          <cell r="A738">
            <v>0</v>
          </cell>
        </row>
        <row r="739">
          <cell r="A739">
            <v>0</v>
          </cell>
        </row>
        <row r="740">
          <cell r="A740">
            <v>0</v>
          </cell>
        </row>
        <row r="741">
          <cell r="A741">
            <v>0</v>
          </cell>
        </row>
        <row r="742">
          <cell r="A742">
            <v>0</v>
          </cell>
        </row>
        <row r="743">
          <cell r="A743">
            <v>0</v>
          </cell>
        </row>
        <row r="744">
          <cell r="A744">
            <v>0</v>
          </cell>
        </row>
        <row r="745">
          <cell r="A745">
            <v>0</v>
          </cell>
        </row>
        <row r="746">
          <cell r="A746">
            <v>0</v>
          </cell>
        </row>
        <row r="747">
          <cell r="A747">
            <v>0</v>
          </cell>
        </row>
        <row r="748">
          <cell r="A748">
            <v>0</v>
          </cell>
        </row>
        <row r="749">
          <cell r="A749">
            <v>0</v>
          </cell>
        </row>
        <row r="750">
          <cell r="A750">
            <v>0</v>
          </cell>
        </row>
        <row r="751">
          <cell r="A751">
            <v>0</v>
          </cell>
        </row>
        <row r="752">
          <cell r="A752">
            <v>0</v>
          </cell>
        </row>
        <row r="753">
          <cell r="A753">
            <v>0</v>
          </cell>
        </row>
        <row r="754">
          <cell r="A754">
            <v>0</v>
          </cell>
        </row>
        <row r="755">
          <cell r="A755">
            <v>0</v>
          </cell>
        </row>
        <row r="756">
          <cell r="A756">
            <v>0</v>
          </cell>
        </row>
        <row r="757">
          <cell r="A757">
            <v>0</v>
          </cell>
        </row>
        <row r="758">
          <cell r="A758">
            <v>0</v>
          </cell>
        </row>
        <row r="759">
          <cell r="A759">
            <v>0</v>
          </cell>
        </row>
        <row r="760">
          <cell r="A760">
            <v>0</v>
          </cell>
        </row>
        <row r="761">
          <cell r="A761">
            <v>0</v>
          </cell>
        </row>
        <row r="762">
          <cell r="A762">
            <v>0</v>
          </cell>
        </row>
        <row r="763">
          <cell r="A763">
            <v>0</v>
          </cell>
        </row>
        <row r="764">
          <cell r="A764">
            <v>0</v>
          </cell>
        </row>
        <row r="765">
          <cell r="A765">
            <v>0</v>
          </cell>
        </row>
        <row r="766">
          <cell r="A766">
            <v>0</v>
          </cell>
        </row>
        <row r="767">
          <cell r="A767">
            <v>0</v>
          </cell>
        </row>
        <row r="768">
          <cell r="A768">
            <v>0</v>
          </cell>
        </row>
        <row r="769">
          <cell r="A769">
            <v>0</v>
          </cell>
        </row>
        <row r="770">
          <cell r="A770">
            <v>0</v>
          </cell>
        </row>
        <row r="771">
          <cell r="A771">
            <v>0</v>
          </cell>
        </row>
        <row r="772">
          <cell r="A772">
            <v>0</v>
          </cell>
        </row>
        <row r="773">
          <cell r="A773">
            <v>0</v>
          </cell>
        </row>
        <row r="774">
          <cell r="A774">
            <v>0</v>
          </cell>
        </row>
        <row r="775">
          <cell r="A775">
            <v>0</v>
          </cell>
        </row>
        <row r="776">
          <cell r="A776">
            <v>0</v>
          </cell>
        </row>
        <row r="777">
          <cell r="A777">
            <v>0</v>
          </cell>
        </row>
        <row r="778">
          <cell r="A778">
            <v>0</v>
          </cell>
        </row>
        <row r="779">
          <cell r="A779">
            <v>0</v>
          </cell>
        </row>
        <row r="780">
          <cell r="A780">
            <v>0</v>
          </cell>
        </row>
        <row r="781">
          <cell r="A781">
            <v>0</v>
          </cell>
        </row>
        <row r="782">
          <cell r="A782">
            <v>0</v>
          </cell>
        </row>
        <row r="783">
          <cell r="A783">
            <v>0</v>
          </cell>
        </row>
        <row r="784">
          <cell r="A784">
            <v>0</v>
          </cell>
        </row>
        <row r="785">
          <cell r="A785">
            <v>0</v>
          </cell>
        </row>
        <row r="786">
          <cell r="A786">
            <v>0</v>
          </cell>
        </row>
        <row r="787">
          <cell r="A787">
            <v>0</v>
          </cell>
        </row>
        <row r="788">
          <cell r="A788">
            <v>0</v>
          </cell>
        </row>
        <row r="789">
          <cell r="A789">
            <v>0</v>
          </cell>
        </row>
        <row r="790">
          <cell r="A790">
            <v>0</v>
          </cell>
        </row>
        <row r="791">
          <cell r="A791">
            <v>0</v>
          </cell>
        </row>
        <row r="792">
          <cell r="A792">
            <v>0</v>
          </cell>
        </row>
        <row r="793">
          <cell r="A793">
            <v>0</v>
          </cell>
        </row>
        <row r="794">
          <cell r="A794">
            <v>0</v>
          </cell>
        </row>
        <row r="795">
          <cell r="A795">
            <v>0</v>
          </cell>
        </row>
        <row r="796">
          <cell r="A796">
            <v>0</v>
          </cell>
        </row>
        <row r="797">
          <cell r="A797">
            <v>0</v>
          </cell>
        </row>
        <row r="798">
          <cell r="A798">
            <v>0</v>
          </cell>
        </row>
        <row r="799">
          <cell r="A799">
            <v>0</v>
          </cell>
        </row>
        <row r="800">
          <cell r="A800">
            <v>0</v>
          </cell>
        </row>
        <row r="801">
          <cell r="A801">
            <v>0</v>
          </cell>
        </row>
        <row r="802">
          <cell r="A802">
            <v>0</v>
          </cell>
        </row>
        <row r="803">
          <cell r="A803">
            <v>0</v>
          </cell>
        </row>
        <row r="804">
          <cell r="A804">
            <v>0</v>
          </cell>
        </row>
        <row r="805">
          <cell r="A805">
            <v>0</v>
          </cell>
        </row>
        <row r="806">
          <cell r="A806">
            <v>0</v>
          </cell>
        </row>
        <row r="807">
          <cell r="A807">
            <v>0</v>
          </cell>
        </row>
        <row r="808">
          <cell r="A808">
            <v>0</v>
          </cell>
        </row>
        <row r="809">
          <cell r="A809">
            <v>0</v>
          </cell>
        </row>
        <row r="810">
          <cell r="A810">
            <v>0</v>
          </cell>
        </row>
        <row r="811">
          <cell r="A811">
            <v>0</v>
          </cell>
        </row>
        <row r="812">
          <cell r="A812">
            <v>0</v>
          </cell>
        </row>
        <row r="813">
          <cell r="A813">
            <v>0</v>
          </cell>
        </row>
        <row r="814">
          <cell r="A814">
            <v>0</v>
          </cell>
        </row>
        <row r="815">
          <cell r="A815">
            <v>0</v>
          </cell>
        </row>
        <row r="816">
          <cell r="A816">
            <v>0</v>
          </cell>
        </row>
        <row r="817">
          <cell r="A817">
            <v>0</v>
          </cell>
        </row>
        <row r="818">
          <cell r="A818">
            <v>0</v>
          </cell>
        </row>
        <row r="819">
          <cell r="A819">
            <v>0</v>
          </cell>
        </row>
        <row r="820">
          <cell r="A820">
            <v>0</v>
          </cell>
        </row>
        <row r="821">
          <cell r="A821">
            <v>0</v>
          </cell>
        </row>
        <row r="822">
          <cell r="A822">
            <v>0</v>
          </cell>
        </row>
        <row r="823">
          <cell r="A823">
            <v>0</v>
          </cell>
        </row>
        <row r="824">
          <cell r="A824">
            <v>0</v>
          </cell>
        </row>
        <row r="825">
          <cell r="A825">
            <v>0</v>
          </cell>
        </row>
        <row r="826">
          <cell r="A826">
            <v>0</v>
          </cell>
        </row>
        <row r="827">
          <cell r="A827">
            <v>0</v>
          </cell>
        </row>
        <row r="828">
          <cell r="A828">
            <v>0</v>
          </cell>
        </row>
        <row r="829">
          <cell r="A829">
            <v>0</v>
          </cell>
        </row>
        <row r="830">
          <cell r="A830">
            <v>0</v>
          </cell>
        </row>
        <row r="831">
          <cell r="A831">
            <v>0</v>
          </cell>
        </row>
        <row r="832">
          <cell r="A832">
            <v>0</v>
          </cell>
        </row>
        <row r="833">
          <cell r="A833">
            <v>0</v>
          </cell>
        </row>
        <row r="834">
          <cell r="A834">
            <v>0</v>
          </cell>
        </row>
        <row r="835">
          <cell r="A835">
            <v>0</v>
          </cell>
        </row>
        <row r="836">
          <cell r="A836">
            <v>0</v>
          </cell>
        </row>
        <row r="837">
          <cell r="A837">
            <v>0</v>
          </cell>
        </row>
        <row r="838">
          <cell r="A838">
            <v>0</v>
          </cell>
        </row>
        <row r="839">
          <cell r="A839">
            <v>0</v>
          </cell>
        </row>
        <row r="840">
          <cell r="A840">
            <v>0</v>
          </cell>
        </row>
        <row r="841">
          <cell r="A841">
            <v>0</v>
          </cell>
        </row>
        <row r="842">
          <cell r="A842">
            <v>0</v>
          </cell>
        </row>
        <row r="843">
          <cell r="A843">
            <v>0</v>
          </cell>
        </row>
        <row r="844">
          <cell r="A844">
            <v>0</v>
          </cell>
        </row>
        <row r="845">
          <cell r="A845">
            <v>0</v>
          </cell>
        </row>
        <row r="846">
          <cell r="A846">
            <v>0</v>
          </cell>
        </row>
        <row r="847">
          <cell r="A847">
            <v>0</v>
          </cell>
        </row>
        <row r="848">
          <cell r="A848">
            <v>0</v>
          </cell>
        </row>
        <row r="849">
          <cell r="A849">
            <v>0</v>
          </cell>
        </row>
        <row r="850">
          <cell r="A850">
            <v>0</v>
          </cell>
        </row>
        <row r="851">
          <cell r="A851">
            <v>0</v>
          </cell>
        </row>
        <row r="852">
          <cell r="A852">
            <v>0</v>
          </cell>
        </row>
        <row r="853">
          <cell r="A853">
            <v>0</v>
          </cell>
        </row>
        <row r="854">
          <cell r="A854">
            <v>0</v>
          </cell>
        </row>
        <row r="855">
          <cell r="A855">
            <v>0</v>
          </cell>
        </row>
        <row r="856">
          <cell r="A856">
            <v>0</v>
          </cell>
        </row>
        <row r="857">
          <cell r="A857">
            <v>0</v>
          </cell>
        </row>
        <row r="858">
          <cell r="A858">
            <v>0</v>
          </cell>
        </row>
        <row r="859">
          <cell r="A859">
            <v>0</v>
          </cell>
        </row>
        <row r="860">
          <cell r="A860">
            <v>0</v>
          </cell>
        </row>
        <row r="861">
          <cell r="A861">
            <v>0</v>
          </cell>
        </row>
        <row r="862">
          <cell r="A862">
            <v>0</v>
          </cell>
        </row>
        <row r="863">
          <cell r="A863">
            <v>0</v>
          </cell>
        </row>
        <row r="864">
          <cell r="A864">
            <v>0</v>
          </cell>
        </row>
        <row r="865">
          <cell r="A865">
            <v>0</v>
          </cell>
        </row>
        <row r="866">
          <cell r="A866">
            <v>0</v>
          </cell>
        </row>
        <row r="867">
          <cell r="A867">
            <v>0</v>
          </cell>
        </row>
        <row r="868">
          <cell r="A868">
            <v>0</v>
          </cell>
        </row>
        <row r="869">
          <cell r="A869">
            <v>0</v>
          </cell>
        </row>
        <row r="870">
          <cell r="A870">
            <v>0</v>
          </cell>
        </row>
        <row r="871">
          <cell r="A871">
            <v>0</v>
          </cell>
        </row>
        <row r="872">
          <cell r="A872">
            <v>0</v>
          </cell>
        </row>
        <row r="873">
          <cell r="A873">
            <v>0</v>
          </cell>
        </row>
        <row r="874">
          <cell r="A874">
            <v>0</v>
          </cell>
        </row>
        <row r="875">
          <cell r="A875">
            <v>0</v>
          </cell>
        </row>
        <row r="876">
          <cell r="A876">
            <v>0</v>
          </cell>
        </row>
        <row r="877">
          <cell r="A877">
            <v>0</v>
          </cell>
        </row>
        <row r="878">
          <cell r="A878">
            <v>0</v>
          </cell>
        </row>
        <row r="879">
          <cell r="A879">
            <v>0</v>
          </cell>
        </row>
        <row r="880">
          <cell r="A880">
            <v>0</v>
          </cell>
        </row>
        <row r="881">
          <cell r="A881">
            <v>0</v>
          </cell>
        </row>
        <row r="882">
          <cell r="A882">
            <v>0</v>
          </cell>
        </row>
        <row r="883">
          <cell r="A883">
            <v>0</v>
          </cell>
        </row>
        <row r="884">
          <cell r="A884">
            <v>0</v>
          </cell>
        </row>
        <row r="885">
          <cell r="A885">
            <v>0</v>
          </cell>
        </row>
        <row r="886">
          <cell r="A886">
            <v>0</v>
          </cell>
        </row>
        <row r="887">
          <cell r="A887">
            <v>0</v>
          </cell>
        </row>
        <row r="888">
          <cell r="A888">
            <v>0</v>
          </cell>
        </row>
        <row r="889">
          <cell r="A889">
            <v>0</v>
          </cell>
        </row>
        <row r="890">
          <cell r="A890">
            <v>0</v>
          </cell>
        </row>
        <row r="891">
          <cell r="A891">
            <v>0</v>
          </cell>
        </row>
        <row r="892">
          <cell r="A892">
            <v>0</v>
          </cell>
        </row>
        <row r="893">
          <cell r="A893">
            <v>0</v>
          </cell>
        </row>
        <row r="894">
          <cell r="A894">
            <v>0</v>
          </cell>
        </row>
        <row r="895">
          <cell r="A895">
            <v>0</v>
          </cell>
        </row>
        <row r="896">
          <cell r="A896">
            <v>0</v>
          </cell>
        </row>
        <row r="897">
          <cell r="A897">
            <v>0</v>
          </cell>
        </row>
        <row r="898">
          <cell r="A898">
            <v>0</v>
          </cell>
        </row>
        <row r="899">
          <cell r="A899">
            <v>0</v>
          </cell>
        </row>
        <row r="900">
          <cell r="A900">
            <v>0</v>
          </cell>
        </row>
        <row r="901">
          <cell r="A901">
            <v>0</v>
          </cell>
        </row>
        <row r="902">
          <cell r="A902">
            <v>0</v>
          </cell>
        </row>
        <row r="903">
          <cell r="A903">
            <v>0</v>
          </cell>
        </row>
        <row r="904">
          <cell r="A904">
            <v>0</v>
          </cell>
        </row>
        <row r="905">
          <cell r="A905">
            <v>0</v>
          </cell>
        </row>
        <row r="906">
          <cell r="A906">
            <v>0</v>
          </cell>
        </row>
        <row r="907">
          <cell r="A907">
            <v>0</v>
          </cell>
        </row>
        <row r="908">
          <cell r="A908">
            <v>0</v>
          </cell>
        </row>
        <row r="909">
          <cell r="A909">
            <v>0</v>
          </cell>
        </row>
        <row r="910">
          <cell r="A910">
            <v>0</v>
          </cell>
        </row>
        <row r="911">
          <cell r="A911">
            <v>0</v>
          </cell>
        </row>
        <row r="912">
          <cell r="A912">
            <v>0</v>
          </cell>
        </row>
        <row r="913">
          <cell r="A913">
            <v>0</v>
          </cell>
        </row>
        <row r="914">
          <cell r="A914">
            <v>0</v>
          </cell>
        </row>
        <row r="915">
          <cell r="A915">
            <v>0</v>
          </cell>
        </row>
        <row r="916">
          <cell r="A916">
            <v>0</v>
          </cell>
        </row>
        <row r="917">
          <cell r="A917">
            <v>0</v>
          </cell>
        </row>
        <row r="918">
          <cell r="A918">
            <v>0</v>
          </cell>
        </row>
        <row r="919">
          <cell r="A919">
            <v>0</v>
          </cell>
        </row>
        <row r="920">
          <cell r="A920">
            <v>0</v>
          </cell>
        </row>
        <row r="921">
          <cell r="A921">
            <v>0</v>
          </cell>
        </row>
        <row r="922">
          <cell r="A922">
            <v>0</v>
          </cell>
        </row>
        <row r="923">
          <cell r="A923">
            <v>0</v>
          </cell>
        </row>
        <row r="924">
          <cell r="A924">
            <v>0</v>
          </cell>
        </row>
        <row r="925">
          <cell r="A925">
            <v>0</v>
          </cell>
        </row>
        <row r="926">
          <cell r="A926">
            <v>0</v>
          </cell>
        </row>
        <row r="927">
          <cell r="A927">
            <v>0</v>
          </cell>
        </row>
        <row r="928">
          <cell r="A928">
            <v>0</v>
          </cell>
        </row>
        <row r="929">
          <cell r="A929">
            <v>0</v>
          </cell>
        </row>
        <row r="930">
          <cell r="A930">
            <v>0</v>
          </cell>
        </row>
        <row r="931">
          <cell r="A931">
            <v>0</v>
          </cell>
        </row>
        <row r="932">
          <cell r="A932">
            <v>0</v>
          </cell>
        </row>
        <row r="933">
          <cell r="A933">
            <v>0</v>
          </cell>
        </row>
        <row r="934">
          <cell r="A934">
            <v>0</v>
          </cell>
        </row>
        <row r="935">
          <cell r="A935">
            <v>0</v>
          </cell>
        </row>
        <row r="936">
          <cell r="A936">
            <v>0</v>
          </cell>
        </row>
        <row r="937">
          <cell r="A937">
            <v>0</v>
          </cell>
        </row>
        <row r="938">
          <cell r="A938">
            <v>0</v>
          </cell>
        </row>
        <row r="939">
          <cell r="A939">
            <v>0</v>
          </cell>
        </row>
        <row r="940">
          <cell r="A940">
            <v>0</v>
          </cell>
        </row>
        <row r="941">
          <cell r="A941">
            <v>0</v>
          </cell>
        </row>
        <row r="942">
          <cell r="A942">
            <v>0</v>
          </cell>
        </row>
        <row r="943">
          <cell r="A943">
            <v>0</v>
          </cell>
        </row>
        <row r="944">
          <cell r="A944">
            <v>0</v>
          </cell>
        </row>
        <row r="945">
          <cell r="A945">
            <v>0</v>
          </cell>
        </row>
        <row r="946">
          <cell r="A946">
            <v>0</v>
          </cell>
        </row>
        <row r="947">
          <cell r="A947">
            <v>0</v>
          </cell>
        </row>
        <row r="948">
          <cell r="A948">
            <v>0</v>
          </cell>
        </row>
        <row r="949">
          <cell r="A949">
            <v>0</v>
          </cell>
        </row>
        <row r="950">
          <cell r="A950">
            <v>0</v>
          </cell>
        </row>
        <row r="951">
          <cell r="A951">
            <v>0</v>
          </cell>
        </row>
        <row r="952">
          <cell r="A952">
            <v>0</v>
          </cell>
        </row>
        <row r="953">
          <cell r="A953">
            <v>0</v>
          </cell>
        </row>
        <row r="954">
          <cell r="A954">
            <v>0</v>
          </cell>
        </row>
        <row r="955">
          <cell r="A955">
            <v>0</v>
          </cell>
        </row>
        <row r="956">
          <cell r="A956">
            <v>0</v>
          </cell>
        </row>
        <row r="957">
          <cell r="A957">
            <v>0</v>
          </cell>
        </row>
        <row r="958">
          <cell r="A958">
            <v>0</v>
          </cell>
        </row>
        <row r="959">
          <cell r="A959">
            <v>0</v>
          </cell>
        </row>
        <row r="960">
          <cell r="A960">
            <v>0</v>
          </cell>
        </row>
        <row r="961">
          <cell r="A961">
            <v>0</v>
          </cell>
        </row>
        <row r="962">
          <cell r="A962">
            <v>0</v>
          </cell>
        </row>
        <row r="963">
          <cell r="A963">
            <v>0</v>
          </cell>
        </row>
        <row r="964">
          <cell r="A964">
            <v>0</v>
          </cell>
        </row>
        <row r="965">
          <cell r="A965">
            <v>0</v>
          </cell>
        </row>
        <row r="966">
          <cell r="A966">
            <v>0</v>
          </cell>
        </row>
        <row r="967">
          <cell r="A967">
            <v>0</v>
          </cell>
        </row>
        <row r="968">
          <cell r="A968">
            <v>0</v>
          </cell>
        </row>
        <row r="969">
          <cell r="A969">
            <v>0</v>
          </cell>
        </row>
        <row r="970">
          <cell r="A970">
            <v>0</v>
          </cell>
        </row>
        <row r="971">
          <cell r="A971">
            <v>0</v>
          </cell>
        </row>
        <row r="972">
          <cell r="A972">
            <v>0</v>
          </cell>
        </row>
        <row r="973">
          <cell r="A973">
            <v>0</v>
          </cell>
        </row>
        <row r="974">
          <cell r="A974">
            <v>0</v>
          </cell>
        </row>
        <row r="975">
          <cell r="A975">
            <v>0</v>
          </cell>
        </row>
        <row r="976">
          <cell r="A976">
            <v>0</v>
          </cell>
        </row>
        <row r="977">
          <cell r="A977">
            <v>0</v>
          </cell>
        </row>
        <row r="978">
          <cell r="A978">
            <v>0</v>
          </cell>
        </row>
        <row r="979">
          <cell r="A979">
            <v>0</v>
          </cell>
        </row>
        <row r="980">
          <cell r="A980">
            <v>0</v>
          </cell>
        </row>
        <row r="981">
          <cell r="A981">
            <v>0</v>
          </cell>
        </row>
        <row r="982">
          <cell r="A982">
            <v>0</v>
          </cell>
        </row>
        <row r="983">
          <cell r="A983">
            <v>0</v>
          </cell>
        </row>
        <row r="984">
          <cell r="A984">
            <v>0</v>
          </cell>
        </row>
        <row r="985">
          <cell r="A985">
            <v>0</v>
          </cell>
        </row>
        <row r="986">
          <cell r="A986">
            <v>0</v>
          </cell>
        </row>
        <row r="987">
          <cell r="A987">
            <v>0</v>
          </cell>
        </row>
        <row r="988">
          <cell r="A988">
            <v>0</v>
          </cell>
        </row>
        <row r="989">
          <cell r="A989">
            <v>0</v>
          </cell>
        </row>
        <row r="990">
          <cell r="A990">
            <v>0</v>
          </cell>
        </row>
        <row r="991">
          <cell r="A991">
            <v>0</v>
          </cell>
        </row>
        <row r="992">
          <cell r="A992">
            <v>0</v>
          </cell>
        </row>
        <row r="993">
          <cell r="A993">
            <v>0</v>
          </cell>
        </row>
        <row r="994">
          <cell r="A994">
            <v>0</v>
          </cell>
        </row>
        <row r="995">
          <cell r="A995">
            <v>0</v>
          </cell>
        </row>
        <row r="996">
          <cell r="A996">
            <v>0</v>
          </cell>
        </row>
        <row r="997">
          <cell r="A997">
            <v>0</v>
          </cell>
        </row>
        <row r="998">
          <cell r="A998">
            <v>0</v>
          </cell>
        </row>
        <row r="999">
          <cell r="A999">
            <v>0</v>
          </cell>
        </row>
        <row r="1000">
          <cell r="A1000">
            <v>0</v>
          </cell>
        </row>
        <row r="1001">
          <cell r="A1001">
            <v>0</v>
          </cell>
        </row>
        <row r="1002">
          <cell r="A1002">
            <v>0</v>
          </cell>
        </row>
        <row r="1003">
          <cell r="A1003">
            <v>0</v>
          </cell>
        </row>
        <row r="1004">
          <cell r="A1004">
            <v>0</v>
          </cell>
        </row>
        <row r="1005">
          <cell r="A1005">
            <v>0</v>
          </cell>
        </row>
        <row r="1006">
          <cell r="A1006">
            <v>0</v>
          </cell>
        </row>
        <row r="1007">
          <cell r="A1007">
            <v>0</v>
          </cell>
        </row>
        <row r="1008">
          <cell r="A1008">
            <v>0</v>
          </cell>
        </row>
        <row r="1009">
          <cell r="A1009">
            <v>0</v>
          </cell>
        </row>
        <row r="1010">
          <cell r="A1010">
            <v>0</v>
          </cell>
        </row>
        <row r="1011">
          <cell r="A1011">
            <v>0</v>
          </cell>
        </row>
        <row r="1012">
          <cell r="A1012">
            <v>0</v>
          </cell>
        </row>
        <row r="1013">
          <cell r="A1013">
            <v>0</v>
          </cell>
        </row>
        <row r="1014">
          <cell r="A1014">
            <v>0</v>
          </cell>
        </row>
        <row r="1015">
          <cell r="A1015">
            <v>0</v>
          </cell>
        </row>
        <row r="1016">
          <cell r="A1016">
            <v>0</v>
          </cell>
        </row>
        <row r="1017">
          <cell r="A1017">
            <v>0</v>
          </cell>
        </row>
        <row r="1018">
          <cell r="A1018">
            <v>0</v>
          </cell>
        </row>
        <row r="1019">
          <cell r="A1019">
            <v>0</v>
          </cell>
        </row>
        <row r="1020">
          <cell r="A1020">
            <v>0</v>
          </cell>
        </row>
        <row r="1021">
          <cell r="A1021">
            <v>0</v>
          </cell>
        </row>
        <row r="1022">
          <cell r="A1022">
            <v>0</v>
          </cell>
        </row>
        <row r="1023">
          <cell r="A1023">
            <v>0</v>
          </cell>
        </row>
        <row r="1024">
          <cell r="A1024">
            <v>0</v>
          </cell>
        </row>
        <row r="1025">
          <cell r="A1025">
            <v>0</v>
          </cell>
        </row>
        <row r="1026">
          <cell r="A1026">
            <v>0</v>
          </cell>
        </row>
        <row r="1027">
          <cell r="A1027">
            <v>0</v>
          </cell>
        </row>
        <row r="1028">
          <cell r="A1028">
            <v>0</v>
          </cell>
        </row>
        <row r="1029">
          <cell r="A1029">
            <v>0</v>
          </cell>
        </row>
        <row r="1030">
          <cell r="A1030">
            <v>0</v>
          </cell>
        </row>
        <row r="1031">
          <cell r="A1031">
            <v>0</v>
          </cell>
        </row>
        <row r="1032">
          <cell r="A1032">
            <v>0</v>
          </cell>
        </row>
        <row r="1033">
          <cell r="A1033">
            <v>0</v>
          </cell>
        </row>
        <row r="1034">
          <cell r="A1034">
            <v>0</v>
          </cell>
        </row>
        <row r="1035">
          <cell r="A1035">
            <v>0</v>
          </cell>
        </row>
        <row r="1036">
          <cell r="A1036">
            <v>0</v>
          </cell>
        </row>
        <row r="1037">
          <cell r="A1037">
            <v>0</v>
          </cell>
        </row>
        <row r="1038">
          <cell r="A1038">
            <v>0</v>
          </cell>
        </row>
        <row r="1039">
          <cell r="A1039">
            <v>0</v>
          </cell>
        </row>
        <row r="1040">
          <cell r="A1040">
            <v>0</v>
          </cell>
        </row>
        <row r="1041">
          <cell r="A1041">
            <v>0</v>
          </cell>
        </row>
        <row r="1042">
          <cell r="A1042">
            <v>0</v>
          </cell>
        </row>
        <row r="1043">
          <cell r="A1043">
            <v>0</v>
          </cell>
        </row>
        <row r="1044">
          <cell r="A1044">
            <v>0</v>
          </cell>
        </row>
        <row r="1045">
          <cell r="A1045">
            <v>0</v>
          </cell>
        </row>
        <row r="1046">
          <cell r="A1046">
            <v>0</v>
          </cell>
        </row>
        <row r="1047">
          <cell r="A1047">
            <v>0</v>
          </cell>
        </row>
        <row r="1048">
          <cell r="A1048">
            <v>0</v>
          </cell>
        </row>
        <row r="1049">
          <cell r="A1049">
            <v>0</v>
          </cell>
        </row>
        <row r="1050">
          <cell r="A1050">
            <v>0</v>
          </cell>
        </row>
        <row r="1051">
          <cell r="A1051">
            <v>0</v>
          </cell>
        </row>
        <row r="1052">
          <cell r="A1052">
            <v>0</v>
          </cell>
        </row>
        <row r="1053">
          <cell r="A1053">
            <v>0</v>
          </cell>
        </row>
        <row r="1054">
          <cell r="A1054">
            <v>0</v>
          </cell>
        </row>
        <row r="1055">
          <cell r="A1055">
            <v>0</v>
          </cell>
        </row>
        <row r="1056">
          <cell r="A1056">
            <v>0</v>
          </cell>
        </row>
        <row r="1057">
          <cell r="A1057">
            <v>0</v>
          </cell>
        </row>
        <row r="1058">
          <cell r="A1058">
            <v>0</v>
          </cell>
        </row>
        <row r="1059">
          <cell r="A1059">
            <v>0</v>
          </cell>
        </row>
        <row r="1060">
          <cell r="A1060">
            <v>0</v>
          </cell>
        </row>
        <row r="1061">
          <cell r="A1061">
            <v>0</v>
          </cell>
        </row>
        <row r="1062">
          <cell r="A1062">
            <v>0</v>
          </cell>
        </row>
        <row r="1063">
          <cell r="A1063">
            <v>0</v>
          </cell>
        </row>
        <row r="1064">
          <cell r="A1064">
            <v>0</v>
          </cell>
        </row>
        <row r="1065">
          <cell r="A1065">
            <v>0</v>
          </cell>
        </row>
        <row r="1066">
          <cell r="A1066">
            <v>0</v>
          </cell>
        </row>
        <row r="1067">
          <cell r="A1067">
            <v>0</v>
          </cell>
        </row>
        <row r="1068">
          <cell r="A1068">
            <v>0</v>
          </cell>
        </row>
        <row r="1069">
          <cell r="A1069">
            <v>0</v>
          </cell>
        </row>
        <row r="1070">
          <cell r="A1070">
            <v>0</v>
          </cell>
        </row>
        <row r="1071">
          <cell r="A1071">
            <v>0</v>
          </cell>
        </row>
        <row r="1072">
          <cell r="A1072">
            <v>0</v>
          </cell>
        </row>
        <row r="1073">
          <cell r="A1073">
            <v>0</v>
          </cell>
        </row>
        <row r="1074">
          <cell r="A1074">
            <v>0</v>
          </cell>
        </row>
        <row r="1075">
          <cell r="A1075">
            <v>0</v>
          </cell>
        </row>
        <row r="1076">
          <cell r="A1076">
            <v>0</v>
          </cell>
        </row>
        <row r="1077">
          <cell r="A1077">
            <v>0</v>
          </cell>
        </row>
        <row r="1078">
          <cell r="A1078">
            <v>0</v>
          </cell>
        </row>
        <row r="1079">
          <cell r="A1079">
            <v>0</v>
          </cell>
        </row>
        <row r="1080">
          <cell r="A1080">
            <v>0</v>
          </cell>
        </row>
        <row r="1081">
          <cell r="A1081">
            <v>0</v>
          </cell>
        </row>
        <row r="1082">
          <cell r="A1082">
            <v>0</v>
          </cell>
        </row>
        <row r="1083">
          <cell r="A1083">
            <v>0</v>
          </cell>
        </row>
        <row r="1084">
          <cell r="A1084">
            <v>0</v>
          </cell>
        </row>
        <row r="1085">
          <cell r="A1085">
            <v>0</v>
          </cell>
        </row>
        <row r="1086">
          <cell r="A1086">
            <v>0</v>
          </cell>
        </row>
        <row r="1087">
          <cell r="A1087">
            <v>0</v>
          </cell>
        </row>
        <row r="1088">
          <cell r="A1088">
            <v>0</v>
          </cell>
        </row>
        <row r="1089">
          <cell r="A1089">
            <v>0</v>
          </cell>
        </row>
        <row r="1090">
          <cell r="A1090">
            <v>0</v>
          </cell>
        </row>
        <row r="1091">
          <cell r="A1091">
            <v>0</v>
          </cell>
        </row>
        <row r="1092">
          <cell r="A1092">
            <v>0</v>
          </cell>
        </row>
        <row r="1093">
          <cell r="A1093">
            <v>0</v>
          </cell>
        </row>
        <row r="1094">
          <cell r="A1094">
            <v>0</v>
          </cell>
        </row>
        <row r="1095">
          <cell r="A1095">
            <v>0</v>
          </cell>
        </row>
        <row r="1096">
          <cell r="A1096">
            <v>0</v>
          </cell>
        </row>
        <row r="1097">
          <cell r="A1097">
            <v>0</v>
          </cell>
        </row>
        <row r="1098">
          <cell r="A1098">
            <v>0</v>
          </cell>
        </row>
        <row r="1099">
          <cell r="A1099">
            <v>0</v>
          </cell>
        </row>
        <row r="1100">
          <cell r="A1100">
            <v>0</v>
          </cell>
        </row>
        <row r="1101">
          <cell r="A1101">
            <v>0</v>
          </cell>
        </row>
        <row r="1102">
          <cell r="A1102">
            <v>0</v>
          </cell>
        </row>
        <row r="1103">
          <cell r="A1103">
            <v>0</v>
          </cell>
        </row>
        <row r="1104">
          <cell r="A1104">
            <v>0</v>
          </cell>
        </row>
        <row r="1105">
          <cell r="A1105">
            <v>0</v>
          </cell>
        </row>
        <row r="1106">
          <cell r="A1106">
            <v>0</v>
          </cell>
        </row>
        <row r="1107">
          <cell r="A1107">
            <v>0</v>
          </cell>
        </row>
        <row r="1108">
          <cell r="A1108">
            <v>0</v>
          </cell>
        </row>
        <row r="1109">
          <cell r="A1109">
            <v>0</v>
          </cell>
        </row>
        <row r="1110">
          <cell r="A1110">
            <v>0</v>
          </cell>
        </row>
        <row r="1111">
          <cell r="A1111">
            <v>0</v>
          </cell>
        </row>
        <row r="1112">
          <cell r="A1112">
            <v>0</v>
          </cell>
        </row>
        <row r="1113">
          <cell r="A1113">
            <v>0</v>
          </cell>
        </row>
        <row r="1114">
          <cell r="A1114">
            <v>0</v>
          </cell>
        </row>
        <row r="1115">
          <cell r="A1115">
            <v>0</v>
          </cell>
        </row>
        <row r="1116">
          <cell r="A1116">
            <v>0</v>
          </cell>
        </row>
        <row r="1117">
          <cell r="A1117">
            <v>0</v>
          </cell>
        </row>
        <row r="1118">
          <cell r="A1118">
            <v>0</v>
          </cell>
        </row>
        <row r="1119">
          <cell r="A1119">
            <v>0</v>
          </cell>
        </row>
        <row r="1120">
          <cell r="A1120">
            <v>0</v>
          </cell>
        </row>
        <row r="1121">
          <cell r="A1121">
            <v>0</v>
          </cell>
        </row>
        <row r="1122">
          <cell r="A1122">
            <v>0</v>
          </cell>
        </row>
        <row r="1123">
          <cell r="A1123">
            <v>0</v>
          </cell>
        </row>
        <row r="1124">
          <cell r="A1124">
            <v>0</v>
          </cell>
        </row>
        <row r="1125">
          <cell r="A1125">
            <v>0</v>
          </cell>
        </row>
        <row r="1126">
          <cell r="A1126">
            <v>0</v>
          </cell>
        </row>
        <row r="1127">
          <cell r="A1127">
            <v>0</v>
          </cell>
        </row>
        <row r="1128">
          <cell r="A1128">
            <v>0</v>
          </cell>
        </row>
        <row r="1129">
          <cell r="A1129">
            <v>0</v>
          </cell>
        </row>
        <row r="1130">
          <cell r="A1130">
            <v>0</v>
          </cell>
        </row>
        <row r="1131">
          <cell r="A1131">
            <v>0</v>
          </cell>
        </row>
        <row r="1132">
          <cell r="A1132">
            <v>0</v>
          </cell>
        </row>
        <row r="1133">
          <cell r="A1133">
            <v>0</v>
          </cell>
        </row>
        <row r="1134">
          <cell r="A1134">
            <v>0</v>
          </cell>
        </row>
        <row r="1135">
          <cell r="A1135">
            <v>0</v>
          </cell>
        </row>
        <row r="1136">
          <cell r="A1136">
            <v>0</v>
          </cell>
        </row>
        <row r="1137">
          <cell r="A1137">
            <v>0</v>
          </cell>
        </row>
        <row r="1138">
          <cell r="A1138">
            <v>0</v>
          </cell>
        </row>
        <row r="1139">
          <cell r="A1139">
            <v>0</v>
          </cell>
        </row>
        <row r="1140">
          <cell r="A1140">
            <v>0</v>
          </cell>
        </row>
        <row r="1141">
          <cell r="A1141">
            <v>0</v>
          </cell>
        </row>
        <row r="1142">
          <cell r="A1142">
            <v>0</v>
          </cell>
        </row>
        <row r="1143">
          <cell r="A1143">
            <v>0</v>
          </cell>
        </row>
        <row r="1144">
          <cell r="A1144">
            <v>0</v>
          </cell>
        </row>
        <row r="1145">
          <cell r="A1145">
            <v>0</v>
          </cell>
        </row>
        <row r="1146">
          <cell r="A1146">
            <v>0</v>
          </cell>
        </row>
        <row r="1147">
          <cell r="A1147">
            <v>0</v>
          </cell>
        </row>
        <row r="1148">
          <cell r="A1148">
            <v>0</v>
          </cell>
        </row>
        <row r="1149">
          <cell r="A1149">
            <v>0</v>
          </cell>
        </row>
        <row r="1150">
          <cell r="A1150">
            <v>0</v>
          </cell>
        </row>
        <row r="1151">
          <cell r="A1151">
            <v>0</v>
          </cell>
        </row>
        <row r="1152">
          <cell r="A1152">
            <v>0</v>
          </cell>
        </row>
        <row r="1153">
          <cell r="A1153">
            <v>0</v>
          </cell>
        </row>
        <row r="1154">
          <cell r="A1154">
            <v>0</v>
          </cell>
        </row>
        <row r="1155">
          <cell r="A1155">
            <v>0</v>
          </cell>
        </row>
        <row r="1156">
          <cell r="A1156">
            <v>0</v>
          </cell>
        </row>
        <row r="1157">
          <cell r="A1157">
            <v>0</v>
          </cell>
        </row>
        <row r="1158">
          <cell r="A1158">
            <v>0</v>
          </cell>
        </row>
        <row r="1159">
          <cell r="A1159">
            <v>0</v>
          </cell>
        </row>
        <row r="1160">
          <cell r="A1160">
            <v>0</v>
          </cell>
        </row>
        <row r="1161">
          <cell r="A1161">
            <v>0</v>
          </cell>
        </row>
        <row r="1162">
          <cell r="A1162">
            <v>0</v>
          </cell>
        </row>
        <row r="1163">
          <cell r="A1163">
            <v>0</v>
          </cell>
        </row>
        <row r="1164">
          <cell r="A1164">
            <v>0</v>
          </cell>
        </row>
        <row r="1165">
          <cell r="A1165">
            <v>0</v>
          </cell>
        </row>
        <row r="1166">
          <cell r="A1166">
            <v>0</v>
          </cell>
        </row>
        <row r="1167">
          <cell r="A1167">
            <v>0</v>
          </cell>
        </row>
        <row r="1168">
          <cell r="A1168">
            <v>0</v>
          </cell>
        </row>
        <row r="1169">
          <cell r="A1169">
            <v>0</v>
          </cell>
        </row>
        <row r="1170">
          <cell r="A1170">
            <v>0</v>
          </cell>
        </row>
        <row r="1171">
          <cell r="A1171">
            <v>0</v>
          </cell>
        </row>
        <row r="1172">
          <cell r="A1172">
            <v>0</v>
          </cell>
        </row>
        <row r="1173">
          <cell r="A1173">
            <v>0</v>
          </cell>
        </row>
        <row r="1174">
          <cell r="A1174">
            <v>0</v>
          </cell>
        </row>
        <row r="1175">
          <cell r="A1175">
            <v>0</v>
          </cell>
        </row>
        <row r="1176">
          <cell r="A1176">
            <v>0</v>
          </cell>
        </row>
        <row r="1177">
          <cell r="A1177">
            <v>0</v>
          </cell>
        </row>
        <row r="1178">
          <cell r="A1178">
            <v>0</v>
          </cell>
        </row>
        <row r="1179">
          <cell r="A1179">
            <v>0</v>
          </cell>
        </row>
        <row r="1180">
          <cell r="A1180">
            <v>0</v>
          </cell>
        </row>
        <row r="1181">
          <cell r="A1181">
            <v>0</v>
          </cell>
        </row>
        <row r="1182">
          <cell r="A1182">
            <v>0</v>
          </cell>
        </row>
        <row r="1183">
          <cell r="A1183">
            <v>0</v>
          </cell>
        </row>
        <row r="1184">
          <cell r="A1184">
            <v>0</v>
          </cell>
        </row>
        <row r="1185">
          <cell r="A1185">
            <v>0</v>
          </cell>
        </row>
        <row r="1186">
          <cell r="A1186">
            <v>0</v>
          </cell>
        </row>
        <row r="1187">
          <cell r="A1187">
            <v>0</v>
          </cell>
        </row>
        <row r="1188">
          <cell r="A1188">
            <v>0</v>
          </cell>
        </row>
        <row r="1189">
          <cell r="A1189">
            <v>0</v>
          </cell>
        </row>
        <row r="1190">
          <cell r="A1190">
            <v>0</v>
          </cell>
        </row>
        <row r="1191">
          <cell r="A1191">
            <v>0</v>
          </cell>
        </row>
        <row r="1192">
          <cell r="A1192">
            <v>0</v>
          </cell>
        </row>
        <row r="1193">
          <cell r="A1193">
            <v>0</v>
          </cell>
        </row>
        <row r="1194">
          <cell r="A1194">
            <v>0</v>
          </cell>
        </row>
        <row r="1195">
          <cell r="A1195">
            <v>0</v>
          </cell>
        </row>
        <row r="1196">
          <cell r="A1196">
            <v>0</v>
          </cell>
        </row>
        <row r="1197">
          <cell r="A1197">
            <v>0</v>
          </cell>
        </row>
        <row r="1198">
          <cell r="A1198">
            <v>0</v>
          </cell>
        </row>
        <row r="1199">
          <cell r="A1199">
            <v>0</v>
          </cell>
        </row>
        <row r="1200">
          <cell r="A1200">
            <v>0</v>
          </cell>
        </row>
        <row r="1201">
          <cell r="A1201">
            <v>0</v>
          </cell>
        </row>
        <row r="1202">
          <cell r="A1202">
            <v>0</v>
          </cell>
        </row>
        <row r="1203">
          <cell r="A1203">
            <v>0</v>
          </cell>
        </row>
        <row r="1204">
          <cell r="A1204">
            <v>0</v>
          </cell>
        </row>
        <row r="1205">
          <cell r="A1205">
            <v>0</v>
          </cell>
        </row>
        <row r="1206">
          <cell r="A1206">
            <v>0</v>
          </cell>
        </row>
        <row r="1207">
          <cell r="A1207">
            <v>0</v>
          </cell>
        </row>
        <row r="1208">
          <cell r="A1208">
            <v>0</v>
          </cell>
        </row>
        <row r="1209">
          <cell r="A1209">
            <v>0</v>
          </cell>
        </row>
        <row r="1210">
          <cell r="A1210">
            <v>0</v>
          </cell>
        </row>
        <row r="1211">
          <cell r="A1211">
            <v>0</v>
          </cell>
        </row>
        <row r="1212">
          <cell r="A1212">
            <v>0</v>
          </cell>
        </row>
        <row r="1213">
          <cell r="A1213">
            <v>0</v>
          </cell>
        </row>
        <row r="1214">
          <cell r="A1214">
            <v>0</v>
          </cell>
        </row>
        <row r="1215">
          <cell r="A1215">
            <v>0</v>
          </cell>
        </row>
        <row r="1216">
          <cell r="A1216">
            <v>0</v>
          </cell>
        </row>
        <row r="1217">
          <cell r="A1217">
            <v>0</v>
          </cell>
        </row>
        <row r="1218">
          <cell r="A1218">
            <v>0</v>
          </cell>
        </row>
        <row r="1219">
          <cell r="A1219">
            <v>0</v>
          </cell>
        </row>
        <row r="1220">
          <cell r="A1220">
            <v>0</v>
          </cell>
        </row>
        <row r="1221">
          <cell r="A1221">
            <v>0</v>
          </cell>
        </row>
        <row r="1222">
          <cell r="A1222">
            <v>0</v>
          </cell>
        </row>
        <row r="1223">
          <cell r="A1223">
            <v>0</v>
          </cell>
        </row>
        <row r="1224">
          <cell r="A1224">
            <v>0</v>
          </cell>
        </row>
        <row r="1225">
          <cell r="A1225">
            <v>0</v>
          </cell>
        </row>
        <row r="1226">
          <cell r="A1226">
            <v>0</v>
          </cell>
        </row>
        <row r="1227">
          <cell r="A1227">
            <v>0</v>
          </cell>
        </row>
        <row r="1228">
          <cell r="A1228">
            <v>0</v>
          </cell>
        </row>
        <row r="1229">
          <cell r="A1229">
            <v>0</v>
          </cell>
        </row>
        <row r="1230">
          <cell r="A1230">
            <v>0</v>
          </cell>
        </row>
        <row r="1231">
          <cell r="A1231">
            <v>0</v>
          </cell>
        </row>
        <row r="1232">
          <cell r="A1232">
            <v>0</v>
          </cell>
        </row>
        <row r="1233">
          <cell r="A1233">
            <v>0</v>
          </cell>
        </row>
        <row r="1234">
          <cell r="A1234">
            <v>0</v>
          </cell>
        </row>
        <row r="1235">
          <cell r="A1235">
            <v>0</v>
          </cell>
        </row>
        <row r="1236">
          <cell r="A1236">
            <v>0</v>
          </cell>
        </row>
        <row r="1237">
          <cell r="A1237">
            <v>0</v>
          </cell>
        </row>
        <row r="1238">
          <cell r="A1238">
            <v>0</v>
          </cell>
        </row>
        <row r="1239">
          <cell r="A1239">
            <v>0</v>
          </cell>
        </row>
        <row r="1240">
          <cell r="A1240">
            <v>0</v>
          </cell>
        </row>
        <row r="1241">
          <cell r="A1241">
            <v>0</v>
          </cell>
        </row>
        <row r="1242">
          <cell r="A1242">
            <v>0</v>
          </cell>
        </row>
        <row r="1243">
          <cell r="A1243">
            <v>0</v>
          </cell>
        </row>
        <row r="1244">
          <cell r="A1244">
            <v>0</v>
          </cell>
        </row>
        <row r="1245">
          <cell r="A1245">
            <v>0</v>
          </cell>
        </row>
        <row r="1246">
          <cell r="A1246">
            <v>0</v>
          </cell>
        </row>
        <row r="1247">
          <cell r="A1247">
            <v>0</v>
          </cell>
        </row>
        <row r="1248">
          <cell r="A1248">
            <v>0</v>
          </cell>
        </row>
        <row r="1249">
          <cell r="A1249">
            <v>0</v>
          </cell>
        </row>
        <row r="1250">
          <cell r="A1250">
            <v>0</v>
          </cell>
        </row>
        <row r="1251">
          <cell r="A1251">
            <v>0</v>
          </cell>
        </row>
        <row r="1252">
          <cell r="A1252">
            <v>0</v>
          </cell>
        </row>
        <row r="1253">
          <cell r="A1253">
            <v>0</v>
          </cell>
        </row>
        <row r="1254">
          <cell r="A1254">
            <v>0</v>
          </cell>
        </row>
        <row r="1255">
          <cell r="A1255">
            <v>0</v>
          </cell>
        </row>
        <row r="1256">
          <cell r="A1256">
            <v>0</v>
          </cell>
        </row>
        <row r="1257">
          <cell r="A1257">
            <v>0</v>
          </cell>
        </row>
        <row r="1258">
          <cell r="A1258">
            <v>0</v>
          </cell>
        </row>
        <row r="1259">
          <cell r="A1259">
            <v>0</v>
          </cell>
        </row>
        <row r="1260">
          <cell r="A1260">
            <v>0</v>
          </cell>
        </row>
        <row r="1261">
          <cell r="A1261">
            <v>0</v>
          </cell>
        </row>
        <row r="1262">
          <cell r="A1262">
            <v>0</v>
          </cell>
        </row>
        <row r="1263">
          <cell r="A1263">
            <v>0</v>
          </cell>
        </row>
        <row r="1264">
          <cell r="A1264">
            <v>0</v>
          </cell>
        </row>
        <row r="1265">
          <cell r="A1265">
            <v>0</v>
          </cell>
        </row>
        <row r="1266">
          <cell r="A1266">
            <v>0</v>
          </cell>
        </row>
        <row r="1267">
          <cell r="A1267">
            <v>0</v>
          </cell>
        </row>
        <row r="1268">
          <cell r="A1268">
            <v>0</v>
          </cell>
        </row>
        <row r="1269">
          <cell r="A1269">
            <v>0</v>
          </cell>
        </row>
        <row r="1270">
          <cell r="A1270">
            <v>0</v>
          </cell>
        </row>
        <row r="1271">
          <cell r="A1271">
            <v>0</v>
          </cell>
        </row>
        <row r="1272">
          <cell r="A1272">
            <v>0</v>
          </cell>
        </row>
        <row r="1273">
          <cell r="A1273">
            <v>0</v>
          </cell>
        </row>
        <row r="1274">
          <cell r="A1274">
            <v>0</v>
          </cell>
        </row>
        <row r="1275">
          <cell r="A1275">
            <v>0</v>
          </cell>
        </row>
        <row r="1276">
          <cell r="A1276">
            <v>0</v>
          </cell>
        </row>
        <row r="1277">
          <cell r="A1277">
            <v>0</v>
          </cell>
        </row>
        <row r="1278">
          <cell r="A1278">
            <v>0</v>
          </cell>
        </row>
        <row r="1279">
          <cell r="A1279">
            <v>0</v>
          </cell>
        </row>
        <row r="1280">
          <cell r="A1280">
            <v>0</v>
          </cell>
        </row>
        <row r="1281">
          <cell r="A1281">
            <v>0</v>
          </cell>
        </row>
        <row r="1282">
          <cell r="A1282">
            <v>0</v>
          </cell>
        </row>
        <row r="1283">
          <cell r="A1283">
            <v>0</v>
          </cell>
        </row>
        <row r="1284">
          <cell r="A1284">
            <v>0</v>
          </cell>
        </row>
        <row r="1285">
          <cell r="A1285">
            <v>0</v>
          </cell>
        </row>
        <row r="1286">
          <cell r="A1286">
            <v>0</v>
          </cell>
        </row>
        <row r="1287">
          <cell r="A1287">
            <v>0</v>
          </cell>
        </row>
        <row r="1288">
          <cell r="A1288">
            <v>0</v>
          </cell>
        </row>
        <row r="1289">
          <cell r="A1289">
            <v>0</v>
          </cell>
        </row>
        <row r="1290">
          <cell r="A1290">
            <v>0</v>
          </cell>
        </row>
        <row r="1291">
          <cell r="A1291">
            <v>0</v>
          </cell>
        </row>
        <row r="1292">
          <cell r="A1292">
            <v>0</v>
          </cell>
        </row>
        <row r="1293">
          <cell r="A1293">
            <v>0</v>
          </cell>
        </row>
        <row r="1294">
          <cell r="A1294">
            <v>0</v>
          </cell>
        </row>
        <row r="1295">
          <cell r="A1295">
            <v>0</v>
          </cell>
        </row>
        <row r="1296">
          <cell r="A1296">
            <v>0</v>
          </cell>
        </row>
        <row r="1297">
          <cell r="A1297">
            <v>0</v>
          </cell>
        </row>
        <row r="1298">
          <cell r="A1298">
            <v>0</v>
          </cell>
        </row>
        <row r="1299">
          <cell r="A1299">
            <v>0</v>
          </cell>
        </row>
        <row r="1300">
          <cell r="A1300">
            <v>0</v>
          </cell>
        </row>
        <row r="1301">
          <cell r="A1301">
            <v>0</v>
          </cell>
        </row>
        <row r="1302">
          <cell r="A1302">
            <v>0</v>
          </cell>
        </row>
        <row r="1303">
          <cell r="A1303">
            <v>0</v>
          </cell>
        </row>
        <row r="1304">
          <cell r="A1304">
            <v>0</v>
          </cell>
        </row>
        <row r="1305">
          <cell r="A1305">
            <v>0</v>
          </cell>
        </row>
        <row r="1306">
          <cell r="A1306">
            <v>0</v>
          </cell>
        </row>
        <row r="1307">
          <cell r="A1307">
            <v>0</v>
          </cell>
        </row>
        <row r="1308">
          <cell r="A1308">
            <v>0</v>
          </cell>
        </row>
        <row r="1309">
          <cell r="A1309">
            <v>0</v>
          </cell>
        </row>
        <row r="1310">
          <cell r="A1310">
            <v>0</v>
          </cell>
        </row>
        <row r="1311">
          <cell r="A1311">
            <v>0</v>
          </cell>
        </row>
        <row r="1312">
          <cell r="A1312">
            <v>0</v>
          </cell>
        </row>
        <row r="1313">
          <cell r="A1313">
            <v>0</v>
          </cell>
        </row>
        <row r="1314">
          <cell r="A1314">
            <v>0</v>
          </cell>
        </row>
        <row r="1315">
          <cell r="A1315">
            <v>0</v>
          </cell>
        </row>
        <row r="1316">
          <cell r="A1316">
            <v>0</v>
          </cell>
        </row>
        <row r="1317">
          <cell r="A1317">
            <v>0</v>
          </cell>
        </row>
        <row r="1318">
          <cell r="A1318">
            <v>0</v>
          </cell>
        </row>
        <row r="1319">
          <cell r="A1319">
            <v>0</v>
          </cell>
        </row>
        <row r="1320">
          <cell r="A1320">
            <v>0</v>
          </cell>
        </row>
        <row r="1321">
          <cell r="A1321">
            <v>0</v>
          </cell>
        </row>
        <row r="1322">
          <cell r="A1322">
            <v>0</v>
          </cell>
        </row>
        <row r="1323">
          <cell r="A1323">
            <v>0</v>
          </cell>
        </row>
        <row r="1324">
          <cell r="A1324">
            <v>0</v>
          </cell>
        </row>
        <row r="1325">
          <cell r="A1325">
            <v>0</v>
          </cell>
        </row>
        <row r="1326">
          <cell r="A1326">
            <v>0</v>
          </cell>
        </row>
        <row r="1327">
          <cell r="A1327">
            <v>0</v>
          </cell>
        </row>
        <row r="1328">
          <cell r="A1328">
            <v>0</v>
          </cell>
        </row>
        <row r="1329">
          <cell r="A1329">
            <v>0</v>
          </cell>
        </row>
        <row r="1330">
          <cell r="A1330">
            <v>0</v>
          </cell>
        </row>
        <row r="1331">
          <cell r="A1331">
            <v>0</v>
          </cell>
        </row>
        <row r="1332">
          <cell r="A1332">
            <v>0</v>
          </cell>
        </row>
        <row r="1333">
          <cell r="A1333">
            <v>0</v>
          </cell>
        </row>
        <row r="1334">
          <cell r="A1334">
            <v>0</v>
          </cell>
        </row>
        <row r="1335">
          <cell r="A1335">
            <v>0</v>
          </cell>
        </row>
        <row r="1336">
          <cell r="A1336">
            <v>0</v>
          </cell>
        </row>
        <row r="1337">
          <cell r="A1337">
            <v>0</v>
          </cell>
        </row>
        <row r="1338">
          <cell r="A1338">
            <v>0</v>
          </cell>
        </row>
        <row r="1339">
          <cell r="A1339">
            <v>0</v>
          </cell>
        </row>
        <row r="1340">
          <cell r="A1340">
            <v>0</v>
          </cell>
        </row>
        <row r="1341">
          <cell r="A1341">
            <v>0</v>
          </cell>
        </row>
        <row r="1342">
          <cell r="A1342">
            <v>0</v>
          </cell>
        </row>
        <row r="1343">
          <cell r="A1343">
            <v>0</v>
          </cell>
        </row>
        <row r="1344">
          <cell r="A1344">
            <v>0</v>
          </cell>
        </row>
        <row r="1345">
          <cell r="A1345">
            <v>0</v>
          </cell>
        </row>
        <row r="1346">
          <cell r="A1346">
            <v>0</v>
          </cell>
        </row>
        <row r="1347">
          <cell r="A1347">
            <v>0</v>
          </cell>
        </row>
        <row r="1348">
          <cell r="A1348">
            <v>0</v>
          </cell>
        </row>
        <row r="1349">
          <cell r="A1349">
            <v>0</v>
          </cell>
        </row>
        <row r="1350">
          <cell r="A1350">
            <v>0</v>
          </cell>
        </row>
        <row r="1351">
          <cell r="A1351">
            <v>0</v>
          </cell>
        </row>
        <row r="1352">
          <cell r="A1352">
            <v>0</v>
          </cell>
        </row>
        <row r="1353">
          <cell r="A1353">
            <v>0</v>
          </cell>
        </row>
        <row r="1354">
          <cell r="A1354">
            <v>0</v>
          </cell>
        </row>
        <row r="1355">
          <cell r="A1355">
            <v>0</v>
          </cell>
        </row>
        <row r="1356">
          <cell r="A1356">
            <v>0</v>
          </cell>
        </row>
        <row r="1357">
          <cell r="A1357">
            <v>0</v>
          </cell>
        </row>
        <row r="1358">
          <cell r="A1358">
            <v>0</v>
          </cell>
        </row>
        <row r="1359">
          <cell r="A1359">
            <v>0</v>
          </cell>
        </row>
        <row r="1360">
          <cell r="A1360">
            <v>0</v>
          </cell>
        </row>
        <row r="1361">
          <cell r="A1361">
            <v>0</v>
          </cell>
        </row>
        <row r="1362">
          <cell r="A1362">
            <v>0</v>
          </cell>
        </row>
        <row r="1363">
          <cell r="A1363">
            <v>0</v>
          </cell>
        </row>
        <row r="1364">
          <cell r="A1364">
            <v>0</v>
          </cell>
        </row>
        <row r="1365">
          <cell r="A1365">
            <v>0</v>
          </cell>
        </row>
        <row r="1366">
          <cell r="A1366">
            <v>0</v>
          </cell>
        </row>
        <row r="1367">
          <cell r="A1367">
            <v>0</v>
          </cell>
        </row>
        <row r="1368">
          <cell r="A1368">
            <v>0</v>
          </cell>
        </row>
        <row r="1369">
          <cell r="A1369">
            <v>0</v>
          </cell>
        </row>
        <row r="1370">
          <cell r="A1370">
            <v>0</v>
          </cell>
        </row>
        <row r="1371">
          <cell r="A1371">
            <v>0</v>
          </cell>
        </row>
        <row r="1372">
          <cell r="A1372">
            <v>0</v>
          </cell>
        </row>
        <row r="1373">
          <cell r="A1373">
            <v>0</v>
          </cell>
        </row>
        <row r="1374">
          <cell r="A1374">
            <v>0</v>
          </cell>
        </row>
        <row r="1375">
          <cell r="A1375">
            <v>0</v>
          </cell>
        </row>
        <row r="1376">
          <cell r="A1376">
            <v>0</v>
          </cell>
        </row>
        <row r="1377">
          <cell r="A1377">
            <v>0</v>
          </cell>
        </row>
        <row r="1378">
          <cell r="A1378">
            <v>0</v>
          </cell>
        </row>
        <row r="1379">
          <cell r="A1379">
            <v>0</v>
          </cell>
        </row>
        <row r="1380">
          <cell r="A1380">
            <v>0</v>
          </cell>
        </row>
        <row r="1381">
          <cell r="A1381">
            <v>0</v>
          </cell>
        </row>
        <row r="1382">
          <cell r="A1382">
            <v>0</v>
          </cell>
        </row>
        <row r="1383">
          <cell r="A1383">
            <v>0</v>
          </cell>
        </row>
        <row r="1384">
          <cell r="A1384">
            <v>0</v>
          </cell>
        </row>
        <row r="1385">
          <cell r="A1385">
            <v>0</v>
          </cell>
        </row>
        <row r="1386">
          <cell r="A1386">
            <v>0</v>
          </cell>
        </row>
        <row r="1387">
          <cell r="A1387">
            <v>0</v>
          </cell>
        </row>
        <row r="1388">
          <cell r="A1388">
            <v>0</v>
          </cell>
        </row>
        <row r="1389">
          <cell r="A1389">
            <v>0</v>
          </cell>
        </row>
        <row r="1390">
          <cell r="A1390">
            <v>0</v>
          </cell>
        </row>
        <row r="1391">
          <cell r="A1391">
            <v>0</v>
          </cell>
        </row>
        <row r="1392">
          <cell r="A1392">
            <v>0</v>
          </cell>
        </row>
        <row r="1393">
          <cell r="A1393">
            <v>0</v>
          </cell>
        </row>
        <row r="1394">
          <cell r="A1394">
            <v>0</v>
          </cell>
        </row>
        <row r="1395">
          <cell r="A1395">
            <v>0</v>
          </cell>
        </row>
        <row r="1396">
          <cell r="A1396">
            <v>0</v>
          </cell>
        </row>
        <row r="1397">
          <cell r="A1397">
            <v>0</v>
          </cell>
        </row>
        <row r="1398">
          <cell r="A1398">
            <v>0</v>
          </cell>
        </row>
        <row r="1399">
          <cell r="A1399">
            <v>0</v>
          </cell>
        </row>
        <row r="1400">
          <cell r="A1400">
            <v>0</v>
          </cell>
        </row>
        <row r="1401">
          <cell r="A1401">
            <v>0</v>
          </cell>
        </row>
        <row r="1402">
          <cell r="A1402">
            <v>0</v>
          </cell>
        </row>
        <row r="1403">
          <cell r="A1403">
            <v>0</v>
          </cell>
        </row>
        <row r="1404">
          <cell r="A1404">
            <v>0</v>
          </cell>
        </row>
        <row r="1405">
          <cell r="A1405">
            <v>0</v>
          </cell>
        </row>
        <row r="1406">
          <cell r="A1406">
            <v>0</v>
          </cell>
        </row>
        <row r="1407">
          <cell r="A1407">
            <v>0</v>
          </cell>
        </row>
        <row r="1408">
          <cell r="A1408">
            <v>0</v>
          </cell>
        </row>
        <row r="1409">
          <cell r="A1409">
            <v>0</v>
          </cell>
        </row>
        <row r="1410">
          <cell r="A1410">
            <v>0</v>
          </cell>
        </row>
        <row r="1411">
          <cell r="A1411">
            <v>0</v>
          </cell>
        </row>
        <row r="1412">
          <cell r="A1412">
            <v>0</v>
          </cell>
        </row>
        <row r="1413">
          <cell r="A1413">
            <v>0</v>
          </cell>
        </row>
        <row r="1414">
          <cell r="A1414">
            <v>0</v>
          </cell>
        </row>
        <row r="1415">
          <cell r="A1415">
            <v>0</v>
          </cell>
        </row>
        <row r="1416">
          <cell r="A1416">
            <v>0</v>
          </cell>
        </row>
        <row r="1417">
          <cell r="A1417">
            <v>0</v>
          </cell>
        </row>
        <row r="1418">
          <cell r="A1418">
            <v>0</v>
          </cell>
        </row>
        <row r="1419">
          <cell r="A1419">
            <v>0</v>
          </cell>
        </row>
        <row r="1420">
          <cell r="A1420">
            <v>0</v>
          </cell>
        </row>
        <row r="1421">
          <cell r="A1421">
            <v>0</v>
          </cell>
        </row>
        <row r="1422">
          <cell r="A1422">
            <v>0</v>
          </cell>
        </row>
        <row r="1423">
          <cell r="A1423">
            <v>0</v>
          </cell>
        </row>
        <row r="1424">
          <cell r="A1424">
            <v>0</v>
          </cell>
        </row>
        <row r="1425">
          <cell r="A1425">
            <v>0</v>
          </cell>
        </row>
        <row r="1426">
          <cell r="A1426">
            <v>0</v>
          </cell>
        </row>
        <row r="1427">
          <cell r="A1427">
            <v>0</v>
          </cell>
        </row>
        <row r="1428">
          <cell r="A1428">
            <v>0</v>
          </cell>
        </row>
        <row r="1429">
          <cell r="A1429">
            <v>0</v>
          </cell>
        </row>
        <row r="1430">
          <cell r="A1430">
            <v>0</v>
          </cell>
        </row>
        <row r="1431">
          <cell r="A1431">
            <v>0</v>
          </cell>
        </row>
        <row r="1432">
          <cell r="A1432">
            <v>0</v>
          </cell>
        </row>
        <row r="1433">
          <cell r="A1433">
            <v>0</v>
          </cell>
        </row>
        <row r="1434">
          <cell r="A1434">
            <v>0</v>
          </cell>
        </row>
        <row r="1435">
          <cell r="A1435">
            <v>0</v>
          </cell>
        </row>
        <row r="1436">
          <cell r="A1436">
            <v>0</v>
          </cell>
        </row>
        <row r="1437">
          <cell r="A1437">
            <v>0</v>
          </cell>
        </row>
        <row r="1438">
          <cell r="A1438">
            <v>0</v>
          </cell>
        </row>
        <row r="1439">
          <cell r="A1439">
            <v>0</v>
          </cell>
        </row>
        <row r="1440">
          <cell r="A1440">
            <v>0</v>
          </cell>
        </row>
        <row r="1441">
          <cell r="A1441">
            <v>0</v>
          </cell>
        </row>
        <row r="1442">
          <cell r="A1442">
            <v>0</v>
          </cell>
        </row>
        <row r="1443">
          <cell r="A1443">
            <v>0</v>
          </cell>
        </row>
        <row r="1444">
          <cell r="A1444">
            <v>0</v>
          </cell>
        </row>
        <row r="1445">
          <cell r="A1445">
            <v>0</v>
          </cell>
        </row>
        <row r="1446">
          <cell r="A1446">
            <v>0</v>
          </cell>
        </row>
        <row r="1447">
          <cell r="A1447">
            <v>0</v>
          </cell>
        </row>
        <row r="1448">
          <cell r="A1448">
            <v>0</v>
          </cell>
        </row>
        <row r="1449">
          <cell r="A1449">
            <v>0</v>
          </cell>
        </row>
        <row r="1450">
          <cell r="A1450">
            <v>0</v>
          </cell>
        </row>
        <row r="1451">
          <cell r="A1451">
            <v>0</v>
          </cell>
        </row>
        <row r="1452">
          <cell r="A1452">
            <v>0</v>
          </cell>
        </row>
        <row r="1453">
          <cell r="A1453">
            <v>0</v>
          </cell>
        </row>
        <row r="1454">
          <cell r="A1454">
            <v>0</v>
          </cell>
        </row>
        <row r="1455">
          <cell r="A1455">
            <v>0</v>
          </cell>
        </row>
        <row r="1456">
          <cell r="A1456">
            <v>0</v>
          </cell>
        </row>
        <row r="1457">
          <cell r="A1457">
            <v>0</v>
          </cell>
        </row>
        <row r="1458">
          <cell r="A1458">
            <v>0</v>
          </cell>
        </row>
        <row r="1459">
          <cell r="A1459">
            <v>0</v>
          </cell>
        </row>
        <row r="1460">
          <cell r="A1460">
            <v>0</v>
          </cell>
        </row>
        <row r="1461">
          <cell r="A1461">
            <v>0</v>
          </cell>
        </row>
        <row r="1462">
          <cell r="A1462">
            <v>0</v>
          </cell>
        </row>
        <row r="1463">
          <cell r="A1463">
            <v>0</v>
          </cell>
        </row>
        <row r="1464">
          <cell r="A1464">
            <v>0</v>
          </cell>
        </row>
        <row r="1465">
          <cell r="A1465">
            <v>0</v>
          </cell>
        </row>
        <row r="1466">
          <cell r="A1466">
            <v>0</v>
          </cell>
        </row>
        <row r="1467">
          <cell r="A1467">
            <v>0</v>
          </cell>
        </row>
        <row r="1468">
          <cell r="A1468">
            <v>0</v>
          </cell>
        </row>
        <row r="1469">
          <cell r="A1469">
            <v>0</v>
          </cell>
        </row>
        <row r="1470">
          <cell r="A1470">
            <v>0</v>
          </cell>
        </row>
        <row r="1471">
          <cell r="A1471">
            <v>0</v>
          </cell>
        </row>
        <row r="1472">
          <cell r="A1472">
            <v>0</v>
          </cell>
        </row>
        <row r="1473">
          <cell r="A1473">
            <v>0</v>
          </cell>
        </row>
        <row r="1474">
          <cell r="A1474">
            <v>0</v>
          </cell>
        </row>
        <row r="1475">
          <cell r="A1475">
            <v>0</v>
          </cell>
        </row>
        <row r="1476">
          <cell r="A1476">
            <v>0</v>
          </cell>
        </row>
        <row r="1477">
          <cell r="A1477">
            <v>0</v>
          </cell>
        </row>
        <row r="1478">
          <cell r="A1478">
            <v>0</v>
          </cell>
        </row>
        <row r="1479">
          <cell r="A1479">
            <v>0</v>
          </cell>
        </row>
        <row r="1480">
          <cell r="A1480">
            <v>0</v>
          </cell>
        </row>
        <row r="1481">
          <cell r="A1481">
            <v>0</v>
          </cell>
        </row>
        <row r="1482">
          <cell r="A1482">
            <v>0</v>
          </cell>
        </row>
        <row r="1483">
          <cell r="A1483">
            <v>0</v>
          </cell>
        </row>
        <row r="1484">
          <cell r="A1484">
            <v>0</v>
          </cell>
        </row>
        <row r="1485">
          <cell r="A1485">
            <v>0</v>
          </cell>
        </row>
        <row r="1486">
          <cell r="A1486">
            <v>0</v>
          </cell>
        </row>
        <row r="1487">
          <cell r="A1487">
            <v>0</v>
          </cell>
        </row>
        <row r="1488">
          <cell r="A1488">
            <v>0</v>
          </cell>
        </row>
        <row r="1489">
          <cell r="A1489">
            <v>0</v>
          </cell>
        </row>
        <row r="1490">
          <cell r="A1490">
            <v>0</v>
          </cell>
        </row>
        <row r="1491">
          <cell r="A1491">
            <v>0</v>
          </cell>
        </row>
        <row r="1492">
          <cell r="A1492">
            <v>0</v>
          </cell>
        </row>
        <row r="1493">
          <cell r="A1493">
            <v>0</v>
          </cell>
        </row>
        <row r="1494">
          <cell r="A1494">
            <v>0</v>
          </cell>
        </row>
        <row r="1495">
          <cell r="A1495">
            <v>0</v>
          </cell>
        </row>
        <row r="1496">
          <cell r="A1496">
            <v>0</v>
          </cell>
        </row>
        <row r="1497">
          <cell r="A1497">
            <v>0</v>
          </cell>
        </row>
        <row r="1498">
          <cell r="A1498">
            <v>0</v>
          </cell>
        </row>
        <row r="1499">
          <cell r="A1499">
            <v>0</v>
          </cell>
        </row>
        <row r="1500">
          <cell r="A1500">
            <v>0</v>
          </cell>
        </row>
        <row r="1501">
          <cell r="A1501">
            <v>0</v>
          </cell>
        </row>
        <row r="1502">
          <cell r="A1502">
            <v>0</v>
          </cell>
        </row>
        <row r="1503">
          <cell r="A1503">
            <v>0</v>
          </cell>
        </row>
        <row r="1504">
          <cell r="A1504">
            <v>0</v>
          </cell>
        </row>
        <row r="1505">
          <cell r="A1505">
            <v>0</v>
          </cell>
        </row>
        <row r="1506">
          <cell r="A1506">
            <v>0</v>
          </cell>
        </row>
        <row r="1507">
          <cell r="A1507">
            <v>0</v>
          </cell>
        </row>
        <row r="1508">
          <cell r="A1508">
            <v>0</v>
          </cell>
        </row>
        <row r="1509">
          <cell r="A1509">
            <v>0</v>
          </cell>
        </row>
        <row r="1510">
          <cell r="A1510">
            <v>0</v>
          </cell>
        </row>
        <row r="1511">
          <cell r="A1511">
            <v>0</v>
          </cell>
        </row>
        <row r="1512">
          <cell r="A1512">
            <v>0</v>
          </cell>
        </row>
        <row r="1513">
          <cell r="A1513">
            <v>0</v>
          </cell>
        </row>
        <row r="1514">
          <cell r="A1514">
            <v>0</v>
          </cell>
        </row>
        <row r="1515">
          <cell r="A1515">
            <v>0</v>
          </cell>
        </row>
        <row r="1516">
          <cell r="A1516">
            <v>0</v>
          </cell>
        </row>
        <row r="1517">
          <cell r="A1517">
            <v>0</v>
          </cell>
        </row>
        <row r="1518">
          <cell r="A1518">
            <v>0</v>
          </cell>
        </row>
        <row r="1519">
          <cell r="A1519">
            <v>0</v>
          </cell>
        </row>
        <row r="1520">
          <cell r="A1520">
            <v>0</v>
          </cell>
        </row>
        <row r="1521">
          <cell r="A1521">
            <v>0</v>
          </cell>
        </row>
        <row r="1522">
          <cell r="A1522">
            <v>0</v>
          </cell>
        </row>
        <row r="1523">
          <cell r="A1523">
            <v>0</v>
          </cell>
        </row>
        <row r="1524">
          <cell r="A1524">
            <v>0</v>
          </cell>
        </row>
        <row r="1525">
          <cell r="A1525">
            <v>0</v>
          </cell>
        </row>
        <row r="1526">
          <cell r="A1526">
            <v>0</v>
          </cell>
        </row>
        <row r="1527">
          <cell r="A1527">
            <v>0</v>
          </cell>
        </row>
        <row r="1528">
          <cell r="A1528">
            <v>0</v>
          </cell>
        </row>
        <row r="1529">
          <cell r="A1529">
            <v>0</v>
          </cell>
        </row>
        <row r="1530">
          <cell r="A1530">
            <v>0</v>
          </cell>
        </row>
        <row r="1531">
          <cell r="A1531">
            <v>0</v>
          </cell>
        </row>
        <row r="1532">
          <cell r="A1532">
            <v>0</v>
          </cell>
        </row>
        <row r="1533">
          <cell r="A1533">
            <v>0</v>
          </cell>
        </row>
        <row r="1534">
          <cell r="A1534">
            <v>0</v>
          </cell>
        </row>
        <row r="1535">
          <cell r="A1535">
            <v>0</v>
          </cell>
        </row>
        <row r="1536">
          <cell r="A1536">
            <v>0</v>
          </cell>
        </row>
        <row r="1537">
          <cell r="A1537">
            <v>0</v>
          </cell>
        </row>
        <row r="1538">
          <cell r="A1538">
            <v>0</v>
          </cell>
        </row>
        <row r="1539">
          <cell r="A1539">
            <v>0</v>
          </cell>
        </row>
        <row r="1540">
          <cell r="A1540">
            <v>0</v>
          </cell>
        </row>
        <row r="1541">
          <cell r="A1541">
            <v>0</v>
          </cell>
        </row>
        <row r="1542">
          <cell r="A1542">
            <v>0</v>
          </cell>
        </row>
        <row r="1543">
          <cell r="A1543">
            <v>0</v>
          </cell>
        </row>
        <row r="1544">
          <cell r="A1544">
            <v>0</v>
          </cell>
        </row>
        <row r="1545">
          <cell r="A1545">
            <v>0</v>
          </cell>
        </row>
        <row r="1546">
          <cell r="A1546">
            <v>0</v>
          </cell>
        </row>
        <row r="1547">
          <cell r="A1547">
            <v>0</v>
          </cell>
        </row>
        <row r="1548">
          <cell r="A1548">
            <v>0</v>
          </cell>
        </row>
        <row r="1549">
          <cell r="A1549">
            <v>0</v>
          </cell>
        </row>
        <row r="1550">
          <cell r="A1550">
            <v>0</v>
          </cell>
        </row>
        <row r="1551">
          <cell r="A1551">
            <v>0</v>
          </cell>
        </row>
        <row r="1552">
          <cell r="A1552">
            <v>0</v>
          </cell>
        </row>
        <row r="1553">
          <cell r="A1553">
            <v>0</v>
          </cell>
        </row>
        <row r="1554">
          <cell r="A1554">
            <v>0</v>
          </cell>
        </row>
        <row r="1555">
          <cell r="A1555">
            <v>0</v>
          </cell>
        </row>
        <row r="1556">
          <cell r="A1556">
            <v>0</v>
          </cell>
        </row>
        <row r="1557">
          <cell r="A1557">
            <v>0</v>
          </cell>
        </row>
        <row r="1558">
          <cell r="A1558">
            <v>0</v>
          </cell>
        </row>
        <row r="1559">
          <cell r="A1559">
            <v>0</v>
          </cell>
        </row>
        <row r="1560">
          <cell r="A1560">
            <v>0</v>
          </cell>
        </row>
        <row r="1561">
          <cell r="A1561">
            <v>0</v>
          </cell>
        </row>
        <row r="1562">
          <cell r="A1562">
            <v>0</v>
          </cell>
        </row>
        <row r="1563">
          <cell r="A1563">
            <v>0</v>
          </cell>
        </row>
        <row r="1564">
          <cell r="A1564">
            <v>0</v>
          </cell>
        </row>
        <row r="1565">
          <cell r="A1565">
            <v>0</v>
          </cell>
        </row>
        <row r="1566">
          <cell r="A1566">
            <v>0</v>
          </cell>
        </row>
        <row r="1567">
          <cell r="A1567">
            <v>0</v>
          </cell>
        </row>
        <row r="1568">
          <cell r="A1568">
            <v>0</v>
          </cell>
        </row>
        <row r="1569">
          <cell r="A1569">
            <v>0</v>
          </cell>
        </row>
        <row r="1570">
          <cell r="A1570">
            <v>0</v>
          </cell>
        </row>
        <row r="1571">
          <cell r="A1571">
            <v>0</v>
          </cell>
        </row>
        <row r="1572">
          <cell r="A1572">
            <v>0</v>
          </cell>
        </row>
        <row r="1573">
          <cell r="A1573">
            <v>0</v>
          </cell>
        </row>
        <row r="1574">
          <cell r="A1574">
            <v>0</v>
          </cell>
        </row>
        <row r="1575">
          <cell r="A1575">
            <v>0</v>
          </cell>
        </row>
        <row r="1576">
          <cell r="A1576">
            <v>0</v>
          </cell>
        </row>
        <row r="1577">
          <cell r="A1577">
            <v>0</v>
          </cell>
        </row>
        <row r="1578">
          <cell r="A1578">
            <v>0</v>
          </cell>
        </row>
        <row r="1579">
          <cell r="A1579">
            <v>0</v>
          </cell>
        </row>
        <row r="1580">
          <cell r="A1580">
            <v>0</v>
          </cell>
        </row>
        <row r="1581">
          <cell r="A1581">
            <v>0</v>
          </cell>
        </row>
        <row r="1582">
          <cell r="A1582">
            <v>0</v>
          </cell>
        </row>
        <row r="1583">
          <cell r="A1583">
            <v>0</v>
          </cell>
        </row>
        <row r="1584">
          <cell r="A1584">
            <v>0</v>
          </cell>
        </row>
        <row r="1585">
          <cell r="A1585">
            <v>0</v>
          </cell>
        </row>
        <row r="1586">
          <cell r="A1586">
            <v>0</v>
          </cell>
        </row>
        <row r="1587">
          <cell r="A1587">
            <v>0</v>
          </cell>
        </row>
        <row r="1588">
          <cell r="A1588">
            <v>0</v>
          </cell>
        </row>
        <row r="1589">
          <cell r="A1589">
            <v>0</v>
          </cell>
        </row>
        <row r="1590">
          <cell r="A1590">
            <v>0</v>
          </cell>
        </row>
        <row r="1591">
          <cell r="A1591">
            <v>0</v>
          </cell>
        </row>
        <row r="1592">
          <cell r="A1592">
            <v>0</v>
          </cell>
        </row>
        <row r="1593">
          <cell r="A1593">
            <v>0</v>
          </cell>
        </row>
        <row r="1594">
          <cell r="A1594">
            <v>0</v>
          </cell>
        </row>
        <row r="1595">
          <cell r="A1595">
            <v>0</v>
          </cell>
        </row>
        <row r="1596">
          <cell r="A1596">
            <v>0</v>
          </cell>
        </row>
        <row r="1597">
          <cell r="A1597">
            <v>0</v>
          </cell>
        </row>
        <row r="1598">
          <cell r="A1598">
            <v>0</v>
          </cell>
        </row>
        <row r="1599">
          <cell r="A1599">
            <v>0</v>
          </cell>
        </row>
        <row r="1600">
          <cell r="A1600">
            <v>0</v>
          </cell>
        </row>
        <row r="1601">
          <cell r="A1601">
            <v>0</v>
          </cell>
        </row>
        <row r="1602">
          <cell r="A1602">
            <v>0</v>
          </cell>
        </row>
        <row r="1603">
          <cell r="A1603">
            <v>0</v>
          </cell>
        </row>
        <row r="1604">
          <cell r="A1604">
            <v>0</v>
          </cell>
        </row>
        <row r="1605">
          <cell r="A1605">
            <v>0</v>
          </cell>
        </row>
        <row r="1606">
          <cell r="A1606">
            <v>0</v>
          </cell>
        </row>
        <row r="1607">
          <cell r="A1607">
            <v>0</v>
          </cell>
        </row>
        <row r="1608">
          <cell r="A1608">
            <v>0</v>
          </cell>
        </row>
        <row r="1609">
          <cell r="A1609">
            <v>0</v>
          </cell>
        </row>
        <row r="1610">
          <cell r="A1610">
            <v>0</v>
          </cell>
        </row>
        <row r="1611">
          <cell r="A1611">
            <v>0</v>
          </cell>
        </row>
        <row r="1612">
          <cell r="A1612">
            <v>0</v>
          </cell>
        </row>
        <row r="1613">
          <cell r="A1613">
            <v>0</v>
          </cell>
        </row>
        <row r="1614">
          <cell r="A1614">
            <v>0</v>
          </cell>
        </row>
        <row r="1615">
          <cell r="A1615">
            <v>0</v>
          </cell>
        </row>
        <row r="1616">
          <cell r="A1616">
            <v>0</v>
          </cell>
        </row>
        <row r="1617">
          <cell r="A1617">
            <v>0</v>
          </cell>
        </row>
        <row r="1618">
          <cell r="A1618">
            <v>0</v>
          </cell>
        </row>
        <row r="1619">
          <cell r="A1619">
            <v>0</v>
          </cell>
        </row>
        <row r="1620">
          <cell r="A1620">
            <v>0</v>
          </cell>
        </row>
        <row r="1621">
          <cell r="A1621">
            <v>0</v>
          </cell>
        </row>
        <row r="1622">
          <cell r="A1622">
            <v>0</v>
          </cell>
        </row>
        <row r="1623">
          <cell r="A1623">
            <v>0</v>
          </cell>
        </row>
        <row r="1624">
          <cell r="A1624">
            <v>0</v>
          </cell>
        </row>
        <row r="1625">
          <cell r="A1625">
            <v>0</v>
          </cell>
        </row>
        <row r="1626">
          <cell r="A1626">
            <v>0</v>
          </cell>
        </row>
        <row r="1627">
          <cell r="A1627">
            <v>0</v>
          </cell>
        </row>
        <row r="1628">
          <cell r="A1628">
            <v>0</v>
          </cell>
        </row>
        <row r="1629">
          <cell r="A1629">
            <v>0</v>
          </cell>
        </row>
        <row r="1630">
          <cell r="A1630">
            <v>0</v>
          </cell>
        </row>
        <row r="1631">
          <cell r="A1631">
            <v>0</v>
          </cell>
        </row>
        <row r="1632">
          <cell r="A1632">
            <v>0</v>
          </cell>
        </row>
        <row r="1633">
          <cell r="A1633">
            <v>0</v>
          </cell>
        </row>
        <row r="1634">
          <cell r="A1634">
            <v>0</v>
          </cell>
        </row>
        <row r="1635">
          <cell r="A1635">
            <v>0</v>
          </cell>
        </row>
        <row r="1636">
          <cell r="A1636">
            <v>0</v>
          </cell>
        </row>
        <row r="1637">
          <cell r="A1637">
            <v>0</v>
          </cell>
        </row>
        <row r="1638">
          <cell r="A1638">
            <v>0</v>
          </cell>
        </row>
        <row r="1639">
          <cell r="A1639">
            <v>0</v>
          </cell>
        </row>
        <row r="1640">
          <cell r="A1640">
            <v>0</v>
          </cell>
        </row>
        <row r="1641">
          <cell r="A1641">
            <v>0</v>
          </cell>
        </row>
        <row r="1642">
          <cell r="A1642">
            <v>0</v>
          </cell>
        </row>
        <row r="1643">
          <cell r="A1643">
            <v>0</v>
          </cell>
        </row>
        <row r="1644">
          <cell r="A1644">
            <v>0</v>
          </cell>
        </row>
        <row r="1645">
          <cell r="A1645">
            <v>0</v>
          </cell>
        </row>
        <row r="1646">
          <cell r="A1646">
            <v>0</v>
          </cell>
        </row>
        <row r="1647">
          <cell r="A1647">
            <v>0</v>
          </cell>
        </row>
        <row r="1648">
          <cell r="A1648">
            <v>0</v>
          </cell>
        </row>
        <row r="1649">
          <cell r="A1649">
            <v>0</v>
          </cell>
        </row>
        <row r="1650">
          <cell r="A1650">
            <v>0</v>
          </cell>
        </row>
        <row r="1651">
          <cell r="A1651">
            <v>0</v>
          </cell>
        </row>
        <row r="1652">
          <cell r="A1652">
            <v>0</v>
          </cell>
        </row>
        <row r="1653">
          <cell r="A1653">
            <v>0</v>
          </cell>
        </row>
        <row r="1654">
          <cell r="A1654">
            <v>0</v>
          </cell>
        </row>
        <row r="1655">
          <cell r="A1655">
            <v>0</v>
          </cell>
        </row>
        <row r="1656">
          <cell r="A1656">
            <v>0</v>
          </cell>
        </row>
        <row r="1657">
          <cell r="A1657">
            <v>0</v>
          </cell>
        </row>
        <row r="1658">
          <cell r="A1658">
            <v>0</v>
          </cell>
        </row>
        <row r="1659">
          <cell r="A1659">
            <v>0</v>
          </cell>
        </row>
        <row r="1660">
          <cell r="A1660">
            <v>0</v>
          </cell>
        </row>
        <row r="1661">
          <cell r="A1661">
            <v>0</v>
          </cell>
        </row>
        <row r="1662">
          <cell r="A1662">
            <v>0</v>
          </cell>
        </row>
        <row r="1663">
          <cell r="A1663">
            <v>0</v>
          </cell>
        </row>
        <row r="1664">
          <cell r="A1664">
            <v>0</v>
          </cell>
        </row>
        <row r="1665">
          <cell r="A1665">
            <v>0</v>
          </cell>
        </row>
        <row r="1666">
          <cell r="A1666">
            <v>0</v>
          </cell>
        </row>
        <row r="1667">
          <cell r="A1667">
            <v>0</v>
          </cell>
        </row>
        <row r="1668">
          <cell r="A1668">
            <v>0</v>
          </cell>
        </row>
        <row r="1669">
          <cell r="A1669">
            <v>0</v>
          </cell>
        </row>
        <row r="1670">
          <cell r="A1670">
            <v>0</v>
          </cell>
        </row>
        <row r="1671">
          <cell r="A1671">
            <v>0</v>
          </cell>
        </row>
        <row r="1672">
          <cell r="A1672">
            <v>0</v>
          </cell>
        </row>
        <row r="1673">
          <cell r="A1673">
            <v>0</v>
          </cell>
        </row>
        <row r="1674">
          <cell r="A1674">
            <v>0</v>
          </cell>
        </row>
        <row r="1675">
          <cell r="A1675">
            <v>0</v>
          </cell>
        </row>
        <row r="1676">
          <cell r="A1676">
            <v>0</v>
          </cell>
        </row>
        <row r="1677">
          <cell r="A1677">
            <v>0</v>
          </cell>
        </row>
        <row r="1678">
          <cell r="A1678">
            <v>0</v>
          </cell>
        </row>
        <row r="1679">
          <cell r="A1679">
            <v>0</v>
          </cell>
        </row>
        <row r="1680">
          <cell r="A1680">
            <v>0</v>
          </cell>
        </row>
        <row r="1681">
          <cell r="A1681">
            <v>0</v>
          </cell>
        </row>
        <row r="1682">
          <cell r="A1682">
            <v>0</v>
          </cell>
        </row>
        <row r="1683">
          <cell r="A1683">
            <v>0</v>
          </cell>
        </row>
        <row r="1684">
          <cell r="A1684">
            <v>0</v>
          </cell>
        </row>
        <row r="1685">
          <cell r="A1685">
            <v>0</v>
          </cell>
        </row>
        <row r="1686">
          <cell r="A1686">
            <v>0</v>
          </cell>
        </row>
        <row r="1687">
          <cell r="A1687">
            <v>0</v>
          </cell>
        </row>
        <row r="1688">
          <cell r="A1688">
            <v>0</v>
          </cell>
        </row>
        <row r="1689">
          <cell r="A1689">
            <v>0</v>
          </cell>
        </row>
        <row r="1690">
          <cell r="A1690">
            <v>0</v>
          </cell>
        </row>
        <row r="1691">
          <cell r="A1691">
            <v>0</v>
          </cell>
        </row>
        <row r="1692">
          <cell r="A1692">
            <v>0</v>
          </cell>
        </row>
        <row r="1693">
          <cell r="A1693">
            <v>0</v>
          </cell>
        </row>
        <row r="1694">
          <cell r="A1694">
            <v>0</v>
          </cell>
        </row>
        <row r="1695">
          <cell r="A1695">
            <v>0</v>
          </cell>
        </row>
        <row r="1696">
          <cell r="A1696">
            <v>0</v>
          </cell>
        </row>
        <row r="1697">
          <cell r="A1697">
            <v>0</v>
          </cell>
        </row>
        <row r="1698">
          <cell r="A1698">
            <v>0</v>
          </cell>
        </row>
        <row r="1699">
          <cell r="A1699">
            <v>0</v>
          </cell>
        </row>
        <row r="1700">
          <cell r="A1700">
            <v>0</v>
          </cell>
        </row>
        <row r="1701">
          <cell r="A1701">
            <v>0</v>
          </cell>
        </row>
        <row r="1702">
          <cell r="A1702">
            <v>0</v>
          </cell>
        </row>
        <row r="1703">
          <cell r="A1703">
            <v>0</v>
          </cell>
        </row>
        <row r="1704">
          <cell r="A1704">
            <v>0</v>
          </cell>
        </row>
        <row r="1705">
          <cell r="A1705">
            <v>0</v>
          </cell>
        </row>
        <row r="1706">
          <cell r="A1706">
            <v>0</v>
          </cell>
        </row>
        <row r="1707">
          <cell r="A1707">
            <v>0</v>
          </cell>
        </row>
        <row r="1708">
          <cell r="A1708">
            <v>0</v>
          </cell>
        </row>
        <row r="1709">
          <cell r="A1709">
            <v>0</v>
          </cell>
        </row>
        <row r="1710">
          <cell r="A1710">
            <v>0</v>
          </cell>
        </row>
        <row r="1711">
          <cell r="A1711">
            <v>0</v>
          </cell>
        </row>
        <row r="1712">
          <cell r="A1712">
            <v>0</v>
          </cell>
        </row>
        <row r="1713">
          <cell r="A1713">
            <v>0</v>
          </cell>
        </row>
        <row r="1714">
          <cell r="A1714">
            <v>0</v>
          </cell>
        </row>
        <row r="1715">
          <cell r="A1715">
            <v>0</v>
          </cell>
        </row>
        <row r="1716">
          <cell r="A1716">
            <v>0</v>
          </cell>
        </row>
        <row r="1717">
          <cell r="A1717">
            <v>0</v>
          </cell>
        </row>
        <row r="1718">
          <cell r="A1718">
            <v>0</v>
          </cell>
        </row>
        <row r="1719">
          <cell r="A1719">
            <v>0</v>
          </cell>
        </row>
        <row r="1720">
          <cell r="A1720">
            <v>0</v>
          </cell>
        </row>
        <row r="1721">
          <cell r="A1721">
            <v>0</v>
          </cell>
        </row>
        <row r="1722">
          <cell r="A1722">
            <v>0</v>
          </cell>
        </row>
        <row r="1723">
          <cell r="A1723">
            <v>0</v>
          </cell>
        </row>
        <row r="1724">
          <cell r="A1724">
            <v>0</v>
          </cell>
        </row>
        <row r="1725">
          <cell r="A1725">
            <v>0</v>
          </cell>
        </row>
        <row r="1726">
          <cell r="A1726">
            <v>0</v>
          </cell>
        </row>
        <row r="1727">
          <cell r="A1727">
            <v>0</v>
          </cell>
        </row>
        <row r="1728">
          <cell r="A1728">
            <v>0</v>
          </cell>
        </row>
        <row r="1729">
          <cell r="A1729">
            <v>0</v>
          </cell>
        </row>
        <row r="1730">
          <cell r="A1730">
            <v>0</v>
          </cell>
        </row>
        <row r="1731">
          <cell r="A1731">
            <v>0</v>
          </cell>
        </row>
        <row r="1732">
          <cell r="A1732">
            <v>0</v>
          </cell>
        </row>
        <row r="1733">
          <cell r="A1733">
            <v>0</v>
          </cell>
        </row>
        <row r="1734">
          <cell r="A1734">
            <v>0</v>
          </cell>
        </row>
        <row r="1735">
          <cell r="A1735">
            <v>0</v>
          </cell>
        </row>
        <row r="1736">
          <cell r="A1736">
            <v>0</v>
          </cell>
        </row>
        <row r="1737">
          <cell r="A1737">
            <v>0</v>
          </cell>
        </row>
        <row r="1738">
          <cell r="A1738">
            <v>0</v>
          </cell>
        </row>
        <row r="1739">
          <cell r="A1739">
            <v>0</v>
          </cell>
        </row>
        <row r="1740">
          <cell r="A1740">
            <v>0</v>
          </cell>
        </row>
        <row r="1741">
          <cell r="A1741">
            <v>0</v>
          </cell>
        </row>
        <row r="1742">
          <cell r="A1742">
            <v>0</v>
          </cell>
        </row>
        <row r="1743">
          <cell r="A1743">
            <v>0</v>
          </cell>
        </row>
        <row r="1744">
          <cell r="A1744">
            <v>0</v>
          </cell>
        </row>
        <row r="1745">
          <cell r="A1745">
            <v>0</v>
          </cell>
        </row>
        <row r="1746">
          <cell r="A1746">
            <v>0</v>
          </cell>
        </row>
        <row r="1747">
          <cell r="A1747">
            <v>0</v>
          </cell>
        </row>
        <row r="1748">
          <cell r="A1748">
            <v>0</v>
          </cell>
        </row>
        <row r="1749">
          <cell r="A1749">
            <v>0</v>
          </cell>
        </row>
        <row r="1750">
          <cell r="A1750">
            <v>0</v>
          </cell>
        </row>
        <row r="1751">
          <cell r="A1751">
            <v>0</v>
          </cell>
        </row>
        <row r="1752">
          <cell r="A1752">
            <v>0</v>
          </cell>
        </row>
        <row r="1753">
          <cell r="A1753">
            <v>0</v>
          </cell>
        </row>
        <row r="1754">
          <cell r="A1754">
            <v>0</v>
          </cell>
        </row>
        <row r="1755">
          <cell r="A1755">
            <v>0</v>
          </cell>
        </row>
        <row r="1756">
          <cell r="A1756">
            <v>0</v>
          </cell>
        </row>
        <row r="1757">
          <cell r="A1757">
            <v>0</v>
          </cell>
        </row>
        <row r="1758">
          <cell r="A1758">
            <v>0</v>
          </cell>
        </row>
        <row r="1759">
          <cell r="A1759">
            <v>0</v>
          </cell>
        </row>
        <row r="1760">
          <cell r="A1760">
            <v>0</v>
          </cell>
        </row>
        <row r="1761">
          <cell r="A1761">
            <v>0</v>
          </cell>
        </row>
        <row r="1762">
          <cell r="A1762">
            <v>0</v>
          </cell>
        </row>
        <row r="1763">
          <cell r="A1763">
            <v>0</v>
          </cell>
        </row>
        <row r="1764">
          <cell r="A1764">
            <v>0</v>
          </cell>
        </row>
        <row r="1765">
          <cell r="A1765">
            <v>0</v>
          </cell>
        </row>
        <row r="1766">
          <cell r="A1766">
            <v>0</v>
          </cell>
        </row>
        <row r="1767">
          <cell r="A1767">
            <v>0</v>
          </cell>
        </row>
        <row r="1768">
          <cell r="A1768">
            <v>0</v>
          </cell>
        </row>
        <row r="1769">
          <cell r="A1769">
            <v>0</v>
          </cell>
        </row>
        <row r="1770">
          <cell r="A1770">
            <v>0</v>
          </cell>
        </row>
        <row r="1771">
          <cell r="A1771">
            <v>0</v>
          </cell>
        </row>
        <row r="1772">
          <cell r="A1772">
            <v>0</v>
          </cell>
        </row>
        <row r="1773">
          <cell r="A1773">
            <v>0</v>
          </cell>
        </row>
        <row r="1774">
          <cell r="A1774">
            <v>0</v>
          </cell>
        </row>
        <row r="1775">
          <cell r="A1775">
            <v>0</v>
          </cell>
        </row>
        <row r="1776">
          <cell r="A1776">
            <v>0</v>
          </cell>
        </row>
        <row r="1777">
          <cell r="A1777">
            <v>0</v>
          </cell>
        </row>
        <row r="1778">
          <cell r="A1778">
            <v>0</v>
          </cell>
        </row>
        <row r="1779">
          <cell r="A1779">
            <v>0</v>
          </cell>
        </row>
        <row r="1780">
          <cell r="A1780">
            <v>0</v>
          </cell>
        </row>
        <row r="1781">
          <cell r="A1781">
            <v>0</v>
          </cell>
        </row>
        <row r="1782">
          <cell r="A1782">
            <v>0</v>
          </cell>
        </row>
        <row r="1783">
          <cell r="A1783">
            <v>0</v>
          </cell>
        </row>
        <row r="1784">
          <cell r="A1784">
            <v>0</v>
          </cell>
        </row>
        <row r="1785">
          <cell r="A1785">
            <v>0</v>
          </cell>
        </row>
        <row r="1786">
          <cell r="A1786">
            <v>0</v>
          </cell>
        </row>
        <row r="1787">
          <cell r="A1787">
            <v>0</v>
          </cell>
        </row>
        <row r="1788">
          <cell r="A1788">
            <v>0</v>
          </cell>
        </row>
        <row r="1789">
          <cell r="A1789">
            <v>0</v>
          </cell>
        </row>
        <row r="1790">
          <cell r="A1790">
            <v>0</v>
          </cell>
        </row>
        <row r="1791">
          <cell r="A1791">
            <v>0</v>
          </cell>
        </row>
        <row r="1792">
          <cell r="A1792">
            <v>0</v>
          </cell>
        </row>
        <row r="1793">
          <cell r="A1793">
            <v>0</v>
          </cell>
        </row>
        <row r="1794">
          <cell r="A1794">
            <v>0</v>
          </cell>
        </row>
        <row r="1795">
          <cell r="A1795">
            <v>0</v>
          </cell>
        </row>
        <row r="1796">
          <cell r="A1796">
            <v>0</v>
          </cell>
        </row>
        <row r="1797">
          <cell r="A1797">
            <v>0</v>
          </cell>
        </row>
        <row r="1798">
          <cell r="A1798">
            <v>0</v>
          </cell>
        </row>
        <row r="1799">
          <cell r="A1799">
            <v>0</v>
          </cell>
        </row>
        <row r="1800">
          <cell r="A1800">
            <v>0</v>
          </cell>
        </row>
        <row r="1801">
          <cell r="A1801">
            <v>0</v>
          </cell>
        </row>
        <row r="1802">
          <cell r="A1802">
            <v>0</v>
          </cell>
        </row>
        <row r="1803">
          <cell r="A1803">
            <v>0</v>
          </cell>
        </row>
        <row r="1804">
          <cell r="A1804">
            <v>0</v>
          </cell>
        </row>
        <row r="1805">
          <cell r="A1805">
            <v>0</v>
          </cell>
        </row>
        <row r="1806">
          <cell r="A1806">
            <v>0</v>
          </cell>
        </row>
        <row r="1807">
          <cell r="A1807">
            <v>0</v>
          </cell>
        </row>
        <row r="1808">
          <cell r="A1808">
            <v>0</v>
          </cell>
        </row>
        <row r="1809">
          <cell r="A1809">
            <v>0</v>
          </cell>
        </row>
        <row r="1810">
          <cell r="A1810">
            <v>0</v>
          </cell>
        </row>
        <row r="1811">
          <cell r="A1811">
            <v>0</v>
          </cell>
        </row>
        <row r="1812">
          <cell r="A1812">
            <v>0</v>
          </cell>
        </row>
        <row r="1813">
          <cell r="A1813">
            <v>0</v>
          </cell>
        </row>
        <row r="1814">
          <cell r="A1814">
            <v>0</v>
          </cell>
        </row>
        <row r="1815">
          <cell r="A1815">
            <v>0</v>
          </cell>
        </row>
        <row r="1816">
          <cell r="A1816">
            <v>0</v>
          </cell>
        </row>
        <row r="1817">
          <cell r="A1817">
            <v>0</v>
          </cell>
        </row>
        <row r="1818">
          <cell r="A1818">
            <v>0</v>
          </cell>
        </row>
        <row r="1819">
          <cell r="A1819">
            <v>0</v>
          </cell>
        </row>
        <row r="1820">
          <cell r="A1820">
            <v>0</v>
          </cell>
        </row>
        <row r="1821">
          <cell r="A1821">
            <v>0</v>
          </cell>
        </row>
        <row r="1822">
          <cell r="A1822">
            <v>0</v>
          </cell>
        </row>
        <row r="1823">
          <cell r="A1823">
            <v>0</v>
          </cell>
        </row>
        <row r="1824">
          <cell r="A1824">
            <v>0</v>
          </cell>
        </row>
        <row r="1825">
          <cell r="A1825">
            <v>0</v>
          </cell>
        </row>
        <row r="1826">
          <cell r="A1826">
            <v>0</v>
          </cell>
        </row>
        <row r="1827">
          <cell r="A1827">
            <v>0</v>
          </cell>
        </row>
        <row r="1828">
          <cell r="A1828">
            <v>0</v>
          </cell>
        </row>
        <row r="1829">
          <cell r="A1829">
            <v>0</v>
          </cell>
        </row>
        <row r="1830">
          <cell r="A1830">
            <v>0</v>
          </cell>
        </row>
        <row r="1831">
          <cell r="A1831">
            <v>0</v>
          </cell>
        </row>
        <row r="1832">
          <cell r="A1832">
            <v>0</v>
          </cell>
        </row>
        <row r="1833">
          <cell r="A1833">
            <v>0</v>
          </cell>
        </row>
        <row r="1834">
          <cell r="A1834">
            <v>0</v>
          </cell>
        </row>
        <row r="1835">
          <cell r="A1835">
            <v>0</v>
          </cell>
        </row>
        <row r="1836">
          <cell r="A1836">
            <v>0</v>
          </cell>
        </row>
        <row r="1837">
          <cell r="A1837">
            <v>0</v>
          </cell>
        </row>
        <row r="1838">
          <cell r="A1838">
            <v>0</v>
          </cell>
        </row>
        <row r="1839">
          <cell r="A1839">
            <v>0</v>
          </cell>
        </row>
        <row r="1840">
          <cell r="A1840">
            <v>0</v>
          </cell>
        </row>
        <row r="1841">
          <cell r="A1841">
            <v>0</v>
          </cell>
        </row>
        <row r="1842">
          <cell r="A1842">
            <v>0</v>
          </cell>
        </row>
        <row r="1843">
          <cell r="A1843">
            <v>0</v>
          </cell>
        </row>
        <row r="1844">
          <cell r="A1844">
            <v>0</v>
          </cell>
        </row>
        <row r="1845">
          <cell r="A1845">
            <v>0</v>
          </cell>
        </row>
        <row r="1846">
          <cell r="A1846">
            <v>0</v>
          </cell>
        </row>
        <row r="1847">
          <cell r="A1847">
            <v>0</v>
          </cell>
        </row>
        <row r="1848">
          <cell r="A1848">
            <v>0</v>
          </cell>
        </row>
        <row r="1849">
          <cell r="A1849">
            <v>0</v>
          </cell>
        </row>
        <row r="1850">
          <cell r="A1850">
            <v>0</v>
          </cell>
        </row>
        <row r="1851">
          <cell r="A1851">
            <v>0</v>
          </cell>
        </row>
        <row r="1852">
          <cell r="A1852">
            <v>0</v>
          </cell>
        </row>
        <row r="1853">
          <cell r="A1853">
            <v>0</v>
          </cell>
        </row>
        <row r="1854">
          <cell r="A1854">
            <v>0</v>
          </cell>
        </row>
        <row r="1855">
          <cell r="A1855">
            <v>0</v>
          </cell>
        </row>
        <row r="1856">
          <cell r="A1856">
            <v>0</v>
          </cell>
        </row>
        <row r="1857">
          <cell r="A1857">
            <v>0</v>
          </cell>
        </row>
        <row r="1858">
          <cell r="A1858">
            <v>0</v>
          </cell>
        </row>
        <row r="1859">
          <cell r="A1859">
            <v>0</v>
          </cell>
        </row>
        <row r="1860">
          <cell r="A1860">
            <v>0</v>
          </cell>
        </row>
        <row r="1861">
          <cell r="A1861">
            <v>0</v>
          </cell>
        </row>
        <row r="1862">
          <cell r="A1862">
            <v>0</v>
          </cell>
        </row>
        <row r="1863">
          <cell r="A1863">
            <v>0</v>
          </cell>
        </row>
        <row r="1864">
          <cell r="A1864">
            <v>0</v>
          </cell>
        </row>
        <row r="1865">
          <cell r="A1865">
            <v>0</v>
          </cell>
        </row>
        <row r="1866">
          <cell r="A1866">
            <v>0</v>
          </cell>
        </row>
        <row r="1867">
          <cell r="A1867">
            <v>0</v>
          </cell>
        </row>
        <row r="1868">
          <cell r="A1868">
            <v>0</v>
          </cell>
        </row>
        <row r="1869">
          <cell r="A1869">
            <v>0</v>
          </cell>
        </row>
        <row r="1870">
          <cell r="A1870">
            <v>0</v>
          </cell>
        </row>
        <row r="1871">
          <cell r="A1871">
            <v>0</v>
          </cell>
        </row>
        <row r="1872">
          <cell r="A1872">
            <v>0</v>
          </cell>
        </row>
        <row r="1873">
          <cell r="A1873">
            <v>0</v>
          </cell>
        </row>
        <row r="1874">
          <cell r="A1874">
            <v>0</v>
          </cell>
        </row>
        <row r="1875">
          <cell r="A1875">
            <v>0</v>
          </cell>
        </row>
        <row r="1876">
          <cell r="A1876">
            <v>0</v>
          </cell>
        </row>
        <row r="1877">
          <cell r="A1877">
            <v>0</v>
          </cell>
        </row>
        <row r="1878">
          <cell r="A1878">
            <v>0</v>
          </cell>
        </row>
        <row r="1879">
          <cell r="A1879">
            <v>0</v>
          </cell>
        </row>
        <row r="1880">
          <cell r="A1880">
            <v>0</v>
          </cell>
        </row>
        <row r="1881">
          <cell r="A1881">
            <v>0</v>
          </cell>
        </row>
        <row r="1882">
          <cell r="A1882">
            <v>0</v>
          </cell>
        </row>
        <row r="1883">
          <cell r="A1883">
            <v>0</v>
          </cell>
        </row>
        <row r="1884">
          <cell r="A1884">
            <v>0</v>
          </cell>
        </row>
        <row r="1885">
          <cell r="A1885">
            <v>0</v>
          </cell>
        </row>
        <row r="1886">
          <cell r="A1886">
            <v>0</v>
          </cell>
        </row>
        <row r="1887">
          <cell r="A1887">
            <v>0</v>
          </cell>
        </row>
        <row r="1888">
          <cell r="A1888">
            <v>0</v>
          </cell>
        </row>
        <row r="1889">
          <cell r="A1889">
            <v>0</v>
          </cell>
        </row>
        <row r="1890">
          <cell r="A1890">
            <v>0</v>
          </cell>
        </row>
        <row r="1891">
          <cell r="A1891">
            <v>0</v>
          </cell>
        </row>
        <row r="1892">
          <cell r="A1892">
            <v>0</v>
          </cell>
        </row>
        <row r="1893">
          <cell r="A1893">
            <v>0</v>
          </cell>
        </row>
        <row r="1894">
          <cell r="A1894">
            <v>0</v>
          </cell>
        </row>
        <row r="1895">
          <cell r="A1895">
            <v>0</v>
          </cell>
        </row>
        <row r="1896">
          <cell r="A1896">
            <v>0</v>
          </cell>
        </row>
        <row r="1897">
          <cell r="A1897">
            <v>0</v>
          </cell>
        </row>
        <row r="1898">
          <cell r="A1898">
            <v>0</v>
          </cell>
        </row>
        <row r="1899">
          <cell r="A1899">
            <v>0</v>
          </cell>
        </row>
        <row r="1900">
          <cell r="A1900">
            <v>0</v>
          </cell>
        </row>
        <row r="1901">
          <cell r="A1901">
            <v>0</v>
          </cell>
        </row>
        <row r="1902">
          <cell r="A1902">
            <v>0</v>
          </cell>
        </row>
        <row r="1903">
          <cell r="A1903">
            <v>0</v>
          </cell>
        </row>
        <row r="1904">
          <cell r="A1904">
            <v>0</v>
          </cell>
        </row>
        <row r="1905">
          <cell r="A1905">
            <v>0</v>
          </cell>
        </row>
        <row r="1906">
          <cell r="A1906">
            <v>0</v>
          </cell>
        </row>
        <row r="1907">
          <cell r="A1907">
            <v>0</v>
          </cell>
        </row>
        <row r="1908">
          <cell r="A1908">
            <v>0</v>
          </cell>
        </row>
        <row r="1909">
          <cell r="A1909">
            <v>0</v>
          </cell>
        </row>
        <row r="1910">
          <cell r="A1910">
            <v>0</v>
          </cell>
        </row>
        <row r="1911">
          <cell r="A1911">
            <v>0</v>
          </cell>
        </row>
        <row r="1912">
          <cell r="A1912">
            <v>0</v>
          </cell>
        </row>
        <row r="1913">
          <cell r="A1913">
            <v>0</v>
          </cell>
        </row>
        <row r="1914">
          <cell r="A1914">
            <v>0</v>
          </cell>
        </row>
        <row r="1915">
          <cell r="A1915">
            <v>0</v>
          </cell>
        </row>
        <row r="1916">
          <cell r="A1916">
            <v>0</v>
          </cell>
        </row>
        <row r="1917">
          <cell r="A1917">
            <v>0</v>
          </cell>
        </row>
        <row r="1918">
          <cell r="A1918">
            <v>0</v>
          </cell>
        </row>
        <row r="1919">
          <cell r="A1919">
            <v>0</v>
          </cell>
        </row>
        <row r="1920">
          <cell r="A1920">
            <v>0</v>
          </cell>
        </row>
        <row r="1921">
          <cell r="A1921">
            <v>0</v>
          </cell>
        </row>
        <row r="1922">
          <cell r="A1922">
            <v>0</v>
          </cell>
        </row>
        <row r="1923">
          <cell r="A1923">
            <v>0</v>
          </cell>
        </row>
        <row r="1924">
          <cell r="A1924">
            <v>0</v>
          </cell>
        </row>
        <row r="1925">
          <cell r="A1925">
            <v>0</v>
          </cell>
        </row>
        <row r="1926">
          <cell r="A1926">
            <v>0</v>
          </cell>
        </row>
        <row r="1927">
          <cell r="A1927">
            <v>0</v>
          </cell>
        </row>
        <row r="1928">
          <cell r="A1928">
            <v>0</v>
          </cell>
        </row>
        <row r="1929">
          <cell r="A1929">
            <v>0</v>
          </cell>
        </row>
        <row r="1930">
          <cell r="A1930">
            <v>0</v>
          </cell>
        </row>
        <row r="1931">
          <cell r="A1931">
            <v>0</v>
          </cell>
        </row>
        <row r="1932">
          <cell r="A1932">
            <v>0</v>
          </cell>
        </row>
        <row r="1933">
          <cell r="A1933">
            <v>0</v>
          </cell>
        </row>
        <row r="1934">
          <cell r="A1934">
            <v>0</v>
          </cell>
        </row>
        <row r="1935">
          <cell r="A1935">
            <v>0</v>
          </cell>
        </row>
        <row r="1936">
          <cell r="A1936">
            <v>0</v>
          </cell>
        </row>
        <row r="1937">
          <cell r="A1937">
            <v>0</v>
          </cell>
        </row>
        <row r="1938">
          <cell r="A1938">
            <v>0</v>
          </cell>
        </row>
        <row r="1939">
          <cell r="A1939">
            <v>0</v>
          </cell>
        </row>
        <row r="1940">
          <cell r="A1940">
            <v>0</v>
          </cell>
        </row>
        <row r="1941">
          <cell r="A1941">
            <v>0</v>
          </cell>
        </row>
        <row r="1942">
          <cell r="A1942">
            <v>0</v>
          </cell>
        </row>
        <row r="1943">
          <cell r="A1943">
            <v>0</v>
          </cell>
        </row>
        <row r="1944">
          <cell r="A1944">
            <v>0</v>
          </cell>
        </row>
        <row r="1945">
          <cell r="A1945">
            <v>0</v>
          </cell>
        </row>
        <row r="1946">
          <cell r="A1946">
            <v>0</v>
          </cell>
        </row>
        <row r="1947">
          <cell r="A1947">
            <v>0</v>
          </cell>
        </row>
        <row r="1948">
          <cell r="A1948">
            <v>0</v>
          </cell>
        </row>
        <row r="1949">
          <cell r="A1949">
            <v>0</v>
          </cell>
        </row>
        <row r="1950">
          <cell r="A1950">
            <v>0</v>
          </cell>
        </row>
        <row r="1951">
          <cell r="A1951">
            <v>0</v>
          </cell>
        </row>
        <row r="1952">
          <cell r="A1952">
            <v>0</v>
          </cell>
        </row>
        <row r="1953">
          <cell r="A1953">
            <v>0</v>
          </cell>
        </row>
        <row r="1954">
          <cell r="A1954">
            <v>0</v>
          </cell>
        </row>
        <row r="1955">
          <cell r="A1955">
            <v>0</v>
          </cell>
        </row>
        <row r="1956">
          <cell r="A1956">
            <v>0</v>
          </cell>
        </row>
        <row r="1957">
          <cell r="A1957">
            <v>0</v>
          </cell>
        </row>
        <row r="1958">
          <cell r="A1958">
            <v>0</v>
          </cell>
        </row>
        <row r="1959">
          <cell r="A1959">
            <v>0</v>
          </cell>
        </row>
        <row r="1960">
          <cell r="A1960">
            <v>0</v>
          </cell>
        </row>
        <row r="1961">
          <cell r="A1961">
            <v>0</v>
          </cell>
        </row>
        <row r="1962">
          <cell r="A1962">
            <v>0</v>
          </cell>
        </row>
        <row r="1963">
          <cell r="A1963">
            <v>0</v>
          </cell>
        </row>
        <row r="1964">
          <cell r="A1964">
            <v>0</v>
          </cell>
        </row>
        <row r="1965">
          <cell r="A1965">
            <v>0</v>
          </cell>
        </row>
        <row r="1966">
          <cell r="A1966">
            <v>0</v>
          </cell>
        </row>
        <row r="1967">
          <cell r="A1967">
            <v>0</v>
          </cell>
        </row>
        <row r="1968">
          <cell r="A1968">
            <v>0</v>
          </cell>
        </row>
        <row r="1969">
          <cell r="A1969">
            <v>0</v>
          </cell>
        </row>
        <row r="1970">
          <cell r="A1970">
            <v>0</v>
          </cell>
        </row>
        <row r="1971">
          <cell r="A1971">
            <v>0</v>
          </cell>
        </row>
        <row r="1972">
          <cell r="A1972">
            <v>0</v>
          </cell>
        </row>
        <row r="1973">
          <cell r="A1973">
            <v>0</v>
          </cell>
        </row>
        <row r="1974">
          <cell r="A1974">
            <v>0</v>
          </cell>
        </row>
        <row r="1975">
          <cell r="A1975">
            <v>0</v>
          </cell>
        </row>
        <row r="1976">
          <cell r="A1976">
            <v>0</v>
          </cell>
        </row>
        <row r="1977">
          <cell r="A1977">
            <v>0</v>
          </cell>
        </row>
        <row r="1978">
          <cell r="A1978">
            <v>0</v>
          </cell>
        </row>
        <row r="1979">
          <cell r="A1979">
            <v>0</v>
          </cell>
        </row>
        <row r="1980">
          <cell r="A1980">
            <v>0</v>
          </cell>
        </row>
        <row r="1981">
          <cell r="A1981">
            <v>0</v>
          </cell>
        </row>
        <row r="1982">
          <cell r="A1982">
            <v>0</v>
          </cell>
        </row>
        <row r="1983">
          <cell r="A1983">
            <v>0</v>
          </cell>
        </row>
        <row r="1984">
          <cell r="A1984">
            <v>0</v>
          </cell>
        </row>
        <row r="1985">
          <cell r="A1985">
            <v>0</v>
          </cell>
        </row>
        <row r="1986">
          <cell r="A1986">
            <v>0</v>
          </cell>
        </row>
        <row r="1987">
          <cell r="A1987">
            <v>0</v>
          </cell>
        </row>
        <row r="1988">
          <cell r="A1988">
            <v>0</v>
          </cell>
        </row>
        <row r="1989">
          <cell r="A1989">
            <v>0</v>
          </cell>
        </row>
        <row r="1990">
          <cell r="A1990">
            <v>0</v>
          </cell>
        </row>
        <row r="1991">
          <cell r="A1991">
            <v>0</v>
          </cell>
        </row>
        <row r="1992">
          <cell r="A1992">
            <v>0</v>
          </cell>
        </row>
        <row r="1993">
          <cell r="A1993">
            <v>0</v>
          </cell>
        </row>
        <row r="1994">
          <cell r="A1994">
            <v>0</v>
          </cell>
        </row>
        <row r="1995">
          <cell r="A1995">
            <v>0</v>
          </cell>
        </row>
        <row r="1996">
          <cell r="A1996">
            <v>0</v>
          </cell>
        </row>
        <row r="1997">
          <cell r="A1997">
            <v>0</v>
          </cell>
        </row>
        <row r="1998">
          <cell r="A1998">
            <v>0</v>
          </cell>
        </row>
        <row r="1999">
          <cell r="A1999">
            <v>0</v>
          </cell>
        </row>
        <row r="2000">
          <cell r="A2000">
            <v>0</v>
          </cell>
        </row>
        <row r="2001">
          <cell r="A2001">
            <v>0</v>
          </cell>
        </row>
        <row r="2002">
          <cell r="A2002">
            <v>0</v>
          </cell>
        </row>
        <row r="2003">
          <cell r="A2003">
            <v>0</v>
          </cell>
        </row>
        <row r="2004">
          <cell r="A2004">
            <v>0</v>
          </cell>
        </row>
        <row r="2005">
          <cell r="A2005">
            <v>0</v>
          </cell>
        </row>
        <row r="2006">
          <cell r="A2006">
            <v>0</v>
          </cell>
        </row>
        <row r="2007">
          <cell r="A2007">
            <v>0</v>
          </cell>
        </row>
        <row r="2008">
          <cell r="A2008">
            <v>0</v>
          </cell>
        </row>
        <row r="2009">
          <cell r="A2009">
            <v>0</v>
          </cell>
        </row>
        <row r="2010">
          <cell r="A2010">
            <v>0</v>
          </cell>
        </row>
        <row r="2011">
          <cell r="A2011">
            <v>0</v>
          </cell>
        </row>
        <row r="2012">
          <cell r="A2012">
            <v>0</v>
          </cell>
        </row>
        <row r="2013">
          <cell r="A2013">
            <v>0</v>
          </cell>
        </row>
        <row r="2014">
          <cell r="A2014">
            <v>0</v>
          </cell>
        </row>
        <row r="2015">
          <cell r="A2015">
            <v>0</v>
          </cell>
        </row>
        <row r="2016">
          <cell r="A2016">
            <v>0</v>
          </cell>
        </row>
        <row r="2017">
          <cell r="A2017">
            <v>0</v>
          </cell>
        </row>
        <row r="2018">
          <cell r="A2018">
            <v>0</v>
          </cell>
        </row>
        <row r="2019">
          <cell r="A2019">
            <v>0</v>
          </cell>
        </row>
        <row r="2020">
          <cell r="A2020">
            <v>0</v>
          </cell>
        </row>
        <row r="2021">
          <cell r="A2021">
            <v>0</v>
          </cell>
        </row>
        <row r="2022">
          <cell r="A2022">
            <v>0</v>
          </cell>
        </row>
        <row r="2023">
          <cell r="A2023">
            <v>0</v>
          </cell>
        </row>
        <row r="2024">
          <cell r="A2024">
            <v>0</v>
          </cell>
        </row>
        <row r="2025">
          <cell r="A2025">
            <v>0</v>
          </cell>
        </row>
        <row r="2026">
          <cell r="A2026">
            <v>0</v>
          </cell>
        </row>
        <row r="2027">
          <cell r="A2027">
            <v>0</v>
          </cell>
        </row>
        <row r="2028">
          <cell r="A2028">
            <v>0</v>
          </cell>
        </row>
        <row r="2029">
          <cell r="A2029">
            <v>0</v>
          </cell>
        </row>
        <row r="2030">
          <cell r="A2030">
            <v>0</v>
          </cell>
        </row>
        <row r="2031">
          <cell r="A2031">
            <v>0</v>
          </cell>
        </row>
        <row r="2032">
          <cell r="A2032">
            <v>0</v>
          </cell>
        </row>
        <row r="2033">
          <cell r="A2033">
            <v>0</v>
          </cell>
        </row>
        <row r="2034">
          <cell r="A2034">
            <v>0</v>
          </cell>
        </row>
        <row r="2035">
          <cell r="A2035">
            <v>0</v>
          </cell>
        </row>
        <row r="2036">
          <cell r="A2036">
            <v>0</v>
          </cell>
        </row>
        <row r="2037">
          <cell r="A2037">
            <v>0</v>
          </cell>
        </row>
        <row r="2038">
          <cell r="A2038">
            <v>0</v>
          </cell>
        </row>
        <row r="2039">
          <cell r="A2039">
            <v>0</v>
          </cell>
        </row>
        <row r="2040">
          <cell r="A2040">
            <v>0</v>
          </cell>
        </row>
        <row r="2041">
          <cell r="A2041">
            <v>0</v>
          </cell>
        </row>
        <row r="2042">
          <cell r="A2042">
            <v>0</v>
          </cell>
        </row>
        <row r="2043">
          <cell r="A2043">
            <v>0</v>
          </cell>
        </row>
        <row r="2044">
          <cell r="A2044">
            <v>0</v>
          </cell>
        </row>
        <row r="2045">
          <cell r="A2045">
            <v>0</v>
          </cell>
        </row>
        <row r="2046">
          <cell r="A2046">
            <v>0</v>
          </cell>
        </row>
        <row r="2047">
          <cell r="A2047">
            <v>0</v>
          </cell>
        </row>
        <row r="2048">
          <cell r="A2048">
            <v>0</v>
          </cell>
        </row>
        <row r="2049">
          <cell r="A2049">
            <v>0</v>
          </cell>
        </row>
        <row r="2050">
          <cell r="A2050">
            <v>0</v>
          </cell>
        </row>
        <row r="2051">
          <cell r="A2051">
            <v>0</v>
          </cell>
        </row>
        <row r="2052">
          <cell r="A2052">
            <v>0</v>
          </cell>
        </row>
        <row r="2053">
          <cell r="A2053">
            <v>0</v>
          </cell>
        </row>
        <row r="2054">
          <cell r="A2054">
            <v>0</v>
          </cell>
        </row>
        <row r="2055">
          <cell r="A2055">
            <v>0</v>
          </cell>
        </row>
        <row r="2056">
          <cell r="A2056">
            <v>0</v>
          </cell>
        </row>
        <row r="2057">
          <cell r="A2057">
            <v>0</v>
          </cell>
        </row>
        <row r="2058">
          <cell r="A2058">
            <v>0</v>
          </cell>
        </row>
        <row r="2059">
          <cell r="A2059">
            <v>0</v>
          </cell>
        </row>
        <row r="2060">
          <cell r="A2060">
            <v>0</v>
          </cell>
        </row>
        <row r="2061">
          <cell r="A2061">
            <v>0</v>
          </cell>
        </row>
        <row r="2062">
          <cell r="A2062">
            <v>0</v>
          </cell>
        </row>
        <row r="2063">
          <cell r="A2063">
            <v>0</v>
          </cell>
        </row>
        <row r="2064">
          <cell r="A2064">
            <v>0</v>
          </cell>
        </row>
        <row r="2065">
          <cell r="A2065">
            <v>0</v>
          </cell>
        </row>
        <row r="2066">
          <cell r="A2066">
            <v>0</v>
          </cell>
        </row>
        <row r="2067">
          <cell r="A2067">
            <v>0</v>
          </cell>
        </row>
        <row r="2068">
          <cell r="A2068">
            <v>0</v>
          </cell>
        </row>
        <row r="2069">
          <cell r="A2069">
            <v>0</v>
          </cell>
        </row>
        <row r="2070">
          <cell r="A2070">
            <v>0</v>
          </cell>
        </row>
        <row r="2071">
          <cell r="A2071">
            <v>0</v>
          </cell>
        </row>
        <row r="2072">
          <cell r="A2072">
            <v>0</v>
          </cell>
        </row>
        <row r="2073">
          <cell r="A2073">
            <v>0</v>
          </cell>
        </row>
        <row r="2074">
          <cell r="A2074">
            <v>0</v>
          </cell>
        </row>
        <row r="2075">
          <cell r="A2075">
            <v>0</v>
          </cell>
        </row>
        <row r="2076">
          <cell r="A2076">
            <v>0</v>
          </cell>
        </row>
        <row r="2077">
          <cell r="A2077">
            <v>0</v>
          </cell>
        </row>
        <row r="2078">
          <cell r="A2078">
            <v>0</v>
          </cell>
        </row>
        <row r="2079">
          <cell r="A2079">
            <v>0</v>
          </cell>
        </row>
        <row r="2080">
          <cell r="A2080">
            <v>0</v>
          </cell>
        </row>
        <row r="2081">
          <cell r="A2081">
            <v>0</v>
          </cell>
        </row>
        <row r="2082">
          <cell r="A2082">
            <v>0</v>
          </cell>
        </row>
        <row r="2083">
          <cell r="A2083">
            <v>0</v>
          </cell>
        </row>
        <row r="2084">
          <cell r="A2084">
            <v>0</v>
          </cell>
        </row>
        <row r="2085">
          <cell r="A2085">
            <v>0</v>
          </cell>
        </row>
        <row r="2086">
          <cell r="A2086">
            <v>0</v>
          </cell>
        </row>
        <row r="2087">
          <cell r="A2087">
            <v>0</v>
          </cell>
        </row>
        <row r="2088">
          <cell r="A2088">
            <v>0</v>
          </cell>
        </row>
        <row r="2089">
          <cell r="A2089">
            <v>0</v>
          </cell>
        </row>
        <row r="2090">
          <cell r="A2090">
            <v>0</v>
          </cell>
        </row>
        <row r="2091">
          <cell r="A2091">
            <v>0</v>
          </cell>
        </row>
        <row r="2092">
          <cell r="A2092">
            <v>0</v>
          </cell>
        </row>
        <row r="2093">
          <cell r="A2093">
            <v>0</v>
          </cell>
        </row>
        <row r="2094">
          <cell r="A2094">
            <v>0</v>
          </cell>
        </row>
        <row r="2095">
          <cell r="A2095">
            <v>0</v>
          </cell>
        </row>
        <row r="2096">
          <cell r="A2096">
            <v>0</v>
          </cell>
        </row>
        <row r="2097">
          <cell r="A2097">
            <v>0</v>
          </cell>
        </row>
        <row r="2098">
          <cell r="A2098">
            <v>0</v>
          </cell>
        </row>
        <row r="2099">
          <cell r="A2099">
            <v>0</v>
          </cell>
        </row>
        <row r="2100">
          <cell r="A2100">
            <v>0</v>
          </cell>
        </row>
        <row r="2101">
          <cell r="A2101">
            <v>0</v>
          </cell>
        </row>
        <row r="2102">
          <cell r="A2102">
            <v>0</v>
          </cell>
        </row>
        <row r="2103">
          <cell r="A2103">
            <v>0</v>
          </cell>
        </row>
        <row r="2104">
          <cell r="A2104">
            <v>0</v>
          </cell>
        </row>
        <row r="2105">
          <cell r="A2105">
            <v>0</v>
          </cell>
        </row>
        <row r="2106">
          <cell r="A2106">
            <v>0</v>
          </cell>
        </row>
        <row r="2107">
          <cell r="A2107">
            <v>0</v>
          </cell>
        </row>
        <row r="2108">
          <cell r="A2108">
            <v>0</v>
          </cell>
        </row>
        <row r="2109">
          <cell r="A2109">
            <v>0</v>
          </cell>
        </row>
      </sheetData>
      <sheetData sheetId="19"/>
      <sheetData sheetId="2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BAS"/>
      <sheetName val="STOCKS"/>
      <sheetName val="Ventes"/>
      <sheetName val="JOURNAL DES VENTES"/>
      <sheetName val="HIT PARADE"/>
      <sheetName val="OT en cours"/>
      <sheetName val="JOURNAL DES INTERVENTIONS"/>
      <sheetName val="Commandes Fr"/>
      <sheetName val="JOURNAL DES COMMANDES"/>
      <sheetName val="XTAB VENTES - REPCO BU"/>
      <sheetName val="Feuil1"/>
      <sheetName val="XTAB VENTES - REPCO LOCAL"/>
      <sheetName val="XTAB VENTES détail facture"/>
      <sheetName val="XTAB VENDEURS"/>
      <sheetName val="Substitutions"/>
      <sheetName val="Créances"/>
      <sheetName val="ETAT CDE HEL"/>
      <sheetName val="Ref Fournisseur"/>
      <sheetName val="Codes Stats"/>
      <sheetName val="XTAB STOCKS - VIEILLISSEMENT"/>
      <sheetName val="Paramètres"/>
    </sheetNames>
    <sheetDataSet>
      <sheetData sheetId="0" refreshError="1">
        <row r="1">
          <cell r="A1" t="str">
            <v>$$$</v>
          </cell>
          <cell r="B1" t="str">
            <v xml:space="preserve"> $$$0000000000000087          N° provisoire de série</v>
          </cell>
          <cell r="C1">
            <v>0</v>
          </cell>
          <cell r="D1">
            <v>0</v>
          </cell>
        </row>
        <row r="2">
          <cell r="A2" t="str">
            <v>$2HZ1</v>
          </cell>
          <cell r="B2" t="str">
            <v>1L03011L03021L03061L03071L03091L03101L03111L03121L03131L03141l03151L0318  KM  Durée TPS+KMRemiseFr LivSpCondChauff CDW  GarVolAssCplAérop.Ess.</v>
          </cell>
          <cell r="C2">
            <v>0</v>
          </cell>
          <cell r="D2">
            <v>0</v>
          </cell>
        </row>
        <row r="3">
          <cell r="A3" t="str">
            <v>$3R</v>
          </cell>
          <cell r="B3" t="str">
            <v>a-VENTES</v>
          </cell>
          <cell r="C3">
            <v>0</v>
          </cell>
          <cell r="D3">
            <v>0</v>
          </cell>
        </row>
        <row r="4">
          <cell r="A4" t="str">
            <v>$31</v>
          </cell>
          <cell r="B4" t="str">
            <v>a-VENTES</v>
          </cell>
          <cell r="C4">
            <v>0</v>
          </cell>
          <cell r="D4">
            <v>0</v>
          </cell>
        </row>
        <row r="5">
          <cell r="A5" t="str">
            <v>$32</v>
          </cell>
          <cell r="B5" t="str">
            <v>a-VENTES</v>
          </cell>
          <cell r="C5">
            <v>0</v>
          </cell>
          <cell r="D5">
            <v>0</v>
          </cell>
        </row>
        <row r="6">
          <cell r="A6" t="str">
            <v>$33</v>
          </cell>
          <cell r="B6" t="str">
            <v>b-CESSIONS</v>
          </cell>
          <cell r="C6">
            <v>0</v>
          </cell>
          <cell r="D6">
            <v>0</v>
          </cell>
        </row>
        <row r="7">
          <cell r="A7" t="str">
            <v>$34</v>
          </cell>
          <cell r="B7" t="str">
            <v>a-VENTES</v>
          </cell>
          <cell r="C7">
            <v>0</v>
          </cell>
          <cell r="D7">
            <v>0</v>
          </cell>
        </row>
        <row r="8">
          <cell r="A8" t="str">
            <v>$35</v>
          </cell>
          <cell r="B8" t="str">
            <v>b-CESSIONS</v>
          </cell>
          <cell r="C8">
            <v>0</v>
          </cell>
          <cell r="D8">
            <v>0</v>
          </cell>
        </row>
        <row r="9">
          <cell r="A9" t="str">
            <v>$36</v>
          </cell>
          <cell r="B9" t="str">
            <v>b-CESSIONS</v>
          </cell>
          <cell r="C9">
            <v>0</v>
          </cell>
          <cell r="D9">
            <v>0</v>
          </cell>
        </row>
        <row r="10">
          <cell r="A10" t="str">
            <v>$37</v>
          </cell>
          <cell r="B10" t="str">
            <v>a-VENTES</v>
          </cell>
          <cell r="C10">
            <v>0</v>
          </cell>
          <cell r="D10">
            <v>0</v>
          </cell>
        </row>
        <row r="11">
          <cell r="A11" t="str">
            <v>$38</v>
          </cell>
          <cell r="B11" t="str">
            <v>a-VENTES</v>
          </cell>
          <cell r="C11">
            <v>0</v>
          </cell>
          <cell r="D11">
            <v>0</v>
          </cell>
        </row>
        <row r="12">
          <cell r="A12" t="str">
            <v>£C21BASE</v>
          </cell>
          <cell r="B12" t="str">
            <v xml:space="preserve">  00000287</v>
          </cell>
          <cell r="C12">
            <v>0</v>
          </cell>
          <cell r="D12">
            <v>0</v>
          </cell>
        </row>
        <row r="13">
          <cell r="A13" t="str">
            <v>vsparm03</v>
          </cell>
          <cell r="B13" t="str">
            <v xml:space="preserve">          +         020000000000        A         000000000000000000000000000000</v>
          </cell>
          <cell r="C13" t="str">
            <v>**</v>
          </cell>
          <cell r="D13" t="str">
            <v>0090001  E</v>
          </cell>
        </row>
        <row r="14">
          <cell r="A14" t="str">
            <v>vsparm03</v>
          </cell>
          <cell r="B14" t="str">
            <v xml:space="preserve">          +         020000000000        A         000000000000000000000000000000</v>
          </cell>
          <cell r="C14" t="str">
            <v>**</v>
          </cell>
          <cell r="D14" t="str">
            <v>0090001  S</v>
          </cell>
        </row>
        <row r="15">
          <cell r="A15" t="str">
            <v>vsparm03</v>
          </cell>
          <cell r="B15" t="str">
            <v xml:space="preserve">          +         020000000000        A         000000000000000000000000000000</v>
          </cell>
          <cell r="C15" t="str">
            <v>**</v>
          </cell>
          <cell r="D15" t="str">
            <v>0090091  E</v>
          </cell>
        </row>
        <row r="16">
          <cell r="A16" t="str">
            <v>vsparm03</v>
          </cell>
          <cell r="B16" t="str">
            <v xml:space="preserve">          +         020000000000        A         000000000000000000000000000000</v>
          </cell>
          <cell r="C16" t="str">
            <v>**</v>
          </cell>
          <cell r="D16" t="str">
            <v>0090091  S</v>
          </cell>
        </row>
        <row r="17">
          <cell r="A17" t="str">
            <v>ACHETADO</v>
          </cell>
          <cell r="B17" t="str">
            <v>ADOLPHE SOMEMAGA</v>
          </cell>
          <cell r="C17">
            <v>0</v>
          </cell>
          <cell r="D17">
            <v>0</v>
          </cell>
        </row>
        <row r="18">
          <cell r="A18" t="str">
            <v>ACHETASK</v>
          </cell>
          <cell r="B18" t="str">
            <v>Alexandrine SKITT</v>
          </cell>
          <cell r="C18">
            <v>0</v>
          </cell>
          <cell r="D18">
            <v>0</v>
          </cell>
        </row>
        <row r="19">
          <cell r="A19" t="str">
            <v>ACHETBEK</v>
          </cell>
          <cell r="B19" t="str">
            <v>NDONG BEKA Anicet</v>
          </cell>
          <cell r="C19">
            <v>0</v>
          </cell>
          <cell r="D19">
            <v>0</v>
          </cell>
        </row>
        <row r="20">
          <cell r="A20" t="str">
            <v>ACHETBOU</v>
          </cell>
          <cell r="B20" t="str">
            <v>Pierre BOUTRY</v>
          </cell>
          <cell r="C20">
            <v>0</v>
          </cell>
          <cell r="D20">
            <v>0</v>
          </cell>
        </row>
        <row r="21">
          <cell r="A21" t="str">
            <v>ACHETFAR</v>
          </cell>
          <cell r="B21" t="str">
            <v>FAUBERT RENE</v>
          </cell>
          <cell r="C21">
            <v>0</v>
          </cell>
          <cell r="D21">
            <v>0</v>
          </cell>
        </row>
        <row r="22">
          <cell r="A22" t="str">
            <v>ACHETINV</v>
          </cell>
          <cell r="B22" t="str">
            <v>DIF INVENTAIRE</v>
          </cell>
          <cell r="C22">
            <v>0</v>
          </cell>
          <cell r="D22">
            <v>0</v>
          </cell>
        </row>
        <row r="23">
          <cell r="A23" t="str">
            <v>ACHETIPA</v>
          </cell>
          <cell r="B23" t="str">
            <v>IBINGA Paul Anicet</v>
          </cell>
          <cell r="C23">
            <v>0</v>
          </cell>
          <cell r="D23">
            <v>0</v>
          </cell>
        </row>
        <row r="24">
          <cell r="A24" t="str">
            <v>ACHETJOS</v>
          </cell>
          <cell r="B24" t="str">
            <v>JOSEPH MANDARANO TECMAT</v>
          </cell>
          <cell r="C24">
            <v>0</v>
          </cell>
          <cell r="D24">
            <v>0</v>
          </cell>
        </row>
        <row r="25">
          <cell r="A25" t="str">
            <v>ACHETMAD</v>
          </cell>
          <cell r="B25" t="str">
            <v>MADELEINE</v>
          </cell>
          <cell r="C25">
            <v>0</v>
          </cell>
          <cell r="D25">
            <v>0</v>
          </cell>
        </row>
        <row r="26">
          <cell r="A26" t="str">
            <v>ACHETMAN</v>
          </cell>
          <cell r="B26" t="str">
            <v>H. MANNERIE</v>
          </cell>
          <cell r="C26">
            <v>0</v>
          </cell>
          <cell r="D26">
            <v>0</v>
          </cell>
        </row>
        <row r="27">
          <cell r="A27" t="str">
            <v>ACHETMNT</v>
          </cell>
          <cell r="B27" t="str">
            <v>Mariam NTONGONE</v>
          </cell>
          <cell r="C27">
            <v>0</v>
          </cell>
          <cell r="D27">
            <v>0</v>
          </cell>
        </row>
        <row r="28">
          <cell r="A28" t="str">
            <v>ACHETMOA</v>
          </cell>
          <cell r="B28" t="str">
            <v>MOMBO Alfred</v>
          </cell>
          <cell r="C28">
            <v>0</v>
          </cell>
          <cell r="D28">
            <v>0</v>
          </cell>
        </row>
        <row r="29">
          <cell r="A29" t="str">
            <v>ACHETMOM</v>
          </cell>
          <cell r="B29" t="str">
            <v>MOMBO Charles</v>
          </cell>
          <cell r="C29">
            <v>0</v>
          </cell>
          <cell r="D29">
            <v>0</v>
          </cell>
        </row>
        <row r="30">
          <cell r="A30" t="str">
            <v>ACHETMOU</v>
          </cell>
          <cell r="B30" t="str">
            <v>MOUKETOU YEMBIT Emile</v>
          </cell>
          <cell r="C30">
            <v>0</v>
          </cell>
          <cell r="D30">
            <v>0</v>
          </cell>
        </row>
        <row r="31">
          <cell r="A31" t="str">
            <v>ACHETNDO</v>
          </cell>
          <cell r="B31" t="str">
            <v>NDOUANI Jhon Aristide</v>
          </cell>
          <cell r="C31">
            <v>0</v>
          </cell>
          <cell r="D31">
            <v>0</v>
          </cell>
        </row>
        <row r="32">
          <cell r="A32" t="str">
            <v>ACHETNJF</v>
          </cell>
          <cell r="B32" t="str">
            <v>Jean Fidèle NDEMBI KOUIMA</v>
          </cell>
          <cell r="C32">
            <v>0</v>
          </cell>
          <cell r="D32">
            <v>0</v>
          </cell>
        </row>
        <row r="33">
          <cell r="A33" t="str">
            <v>ACHETNNB</v>
          </cell>
          <cell r="B33" t="str">
            <v>Basile NDONG NNA</v>
          </cell>
          <cell r="C33">
            <v>0</v>
          </cell>
          <cell r="D33">
            <v>0</v>
          </cell>
        </row>
        <row r="34">
          <cell r="A34" t="str">
            <v>ACHETNYA</v>
          </cell>
          <cell r="B34" t="str">
            <v>NYALAS Nicolas</v>
          </cell>
          <cell r="C34">
            <v>0</v>
          </cell>
          <cell r="D34">
            <v>0</v>
          </cell>
        </row>
        <row r="35">
          <cell r="A35" t="str">
            <v>ACHETPAP</v>
          </cell>
          <cell r="B35" t="str">
            <v>PAPIAU</v>
          </cell>
          <cell r="C35">
            <v>0</v>
          </cell>
          <cell r="D35">
            <v>0</v>
          </cell>
        </row>
        <row r="36">
          <cell r="A36" t="str">
            <v>ACHETPRO</v>
          </cell>
          <cell r="B36" t="str">
            <v>Prosper MIYIMOU</v>
          </cell>
          <cell r="C36">
            <v>0</v>
          </cell>
          <cell r="D36">
            <v>0</v>
          </cell>
        </row>
        <row r="37">
          <cell r="A37" t="str">
            <v>ACHETSER</v>
          </cell>
          <cell r="B37" t="str">
            <v>SERGE NZAMBA</v>
          </cell>
          <cell r="C37">
            <v>0</v>
          </cell>
          <cell r="D37">
            <v>0</v>
          </cell>
        </row>
        <row r="38">
          <cell r="A38" t="str">
            <v>ACHETSIA</v>
          </cell>
          <cell r="B38" t="str">
            <v>SIAKA</v>
          </cell>
          <cell r="C38">
            <v>0</v>
          </cell>
          <cell r="D38">
            <v>0</v>
          </cell>
        </row>
        <row r="39">
          <cell r="A39" t="str">
            <v>ACHETTEM</v>
          </cell>
          <cell r="B39" t="str">
            <v>Anastasie NDONG</v>
          </cell>
          <cell r="C39">
            <v>0</v>
          </cell>
          <cell r="D39">
            <v>0</v>
          </cell>
        </row>
        <row r="40">
          <cell r="A40" t="str">
            <v>AFR$FM00</v>
          </cell>
          <cell r="B40" t="str">
            <v xml:space="preserve">  Formations</v>
          </cell>
          <cell r="C40">
            <v>0</v>
          </cell>
          <cell r="D40">
            <v>0</v>
          </cell>
        </row>
        <row r="41">
          <cell r="A41" t="str">
            <v>AFR$FM01</v>
          </cell>
          <cell r="B41" t="str">
            <v xml:space="preserve">  Formations</v>
          </cell>
          <cell r="C41">
            <v>0</v>
          </cell>
          <cell r="D41">
            <v>0</v>
          </cell>
        </row>
        <row r="42">
          <cell r="A42" t="str">
            <v>AFR$MO00</v>
          </cell>
          <cell r="B42" t="str">
            <v xml:space="preserve">  Main d'oeuvre</v>
          </cell>
          <cell r="C42">
            <v>0</v>
          </cell>
          <cell r="D42">
            <v>0</v>
          </cell>
        </row>
        <row r="43">
          <cell r="A43" t="str">
            <v>AFR$MO01</v>
          </cell>
          <cell r="B43" t="str">
            <v xml:space="preserve">  Main d'oeuvre</v>
          </cell>
          <cell r="C43">
            <v>0</v>
          </cell>
          <cell r="D43">
            <v>0</v>
          </cell>
        </row>
        <row r="44">
          <cell r="A44" t="str">
            <v>AFR$PS00</v>
          </cell>
          <cell r="B44" t="str">
            <v xml:space="preserve">  Prestations</v>
          </cell>
          <cell r="C44">
            <v>0</v>
          </cell>
          <cell r="D44">
            <v>0</v>
          </cell>
        </row>
        <row r="45">
          <cell r="A45" t="str">
            <v>AFR$PS01</v>
          </cell>
          <cell r="B45" t="str">
            <v xml:space="preserve">  Prestations</v>
          </cell>
          <cell r="C45">
            <v>0</v>
          </cell>
          <cell r="D45">
            <v>0</v>
          </cell>
        </row>
        <row r="46">
          <cell r="A46" t="str">
            <v>AFRCOLP0</v>
          </cell>
          <cell r="B46" t="str">
            <v>Av. Vente</v>
          </cell>
          <cell r="C46">
            <v>0</v>
          </cell>
          <cell r="D46">
            <v>0</v>
          </cell>
        </row>
        <row r="47">
          <cell r="A47" t="str">
            <v>AFRCOLP1</v>
          </cell>
          <cell r="B47" t="str">
            <v>Devis</v>
          </cell>
          <cell r="C47">
            <v>0</v>
          </cell>
          <cell r="D47">
            <v>0</v>
          </cell>
        </row>
        <row r="48">
          <cell r="A48" t="str">
            <v>AFRCOLP2</v>
          </cell>
          <cell r="B48" t="str">
            <v>En cours</v>
          </cell>
          <cell r="C48">
            <v>0</v>
          </cell>
          <cell r="D48">
            <v>0</v>
          </cell>
        </row>
        <row r="49">
          <cell r="A49" t="str">
            <v>AFRCOLR</v>
          </cell>
          <cell r="B49" t="str">
            <v>Réalisé</v>
          </cell>
          <cell r="C49">
            <v>0</v>
          </cell>
          <cell r="D49">
            <v>0</v>
          </cell>
        </row>
        <row r="50">
          <cell r="A50" t="str">
            <v>AFRCOLRM</v>
          </cell>
          <cell r="B50" t="str">
            <v>Marge réalisée</v>
          </cell>
          <cell r="C50">
            <v>0</v>
          </cell>
          <cell r="D50">
            <v>0</v>
          </cell>
        </row>
        <row r="51">
          <cell r="A51" t="str">
            <v>AFRDIV</v>
          </cell>
          <cell r="B51" t="str">
            <v>OP1                                       P1P2R</v>
          </cell>
          <cell r="C51">
            <v>0</v>
          </cell>
          <cell r="D51">
            <v>0</v>
          </cell>
        </row>
        <row r="52">
          <cell r="A52" t="str">
            <v>AFRETA A</v>
          </cell>
          <cell r="B52" t="str">
            <v>Approche</v>
          </cell>
          <cell r="C52">
            <v>0</v>
          </cell>
          <cell r="D52">
            <v>0</v>
          </cell>
        </row>
        <row r="53">
          <cell r="A53" t="str">
            <v>AFRETA B</v>
          </cell>
          <cell r="B53" t="str">
            <v>Bloquée</v>
          </cell>
          <cell r="C53">
            <v>0</v>
          </cell>
          <cell r="D53">
            <v>0</v>
          </cell>
        </row>
        <row r="54">
          <cell r="A54" t="str">
            <v>AFRETA C</v>
          </cell>
          <cell r="B54" t="str">
            <v>Cde Prov.</v>
          </cell>
          <cell r="C54">
            <v>0</v>
          </cell>
          <cell r="D54">
            <v>0</v>
          </cell>
        </row>
        <row r="55">
          <cell r="A55" t="str">
            <v>AFRETA F</v>
          </cell>
          <cell r="B55" t="str">
            <v>Att Finan.</v>
          </cell>
          <cell r="C55">
            <v>0</v>
          </cell>
          <cell r="D55">
            <v>0</v>
          </cell>
        </row>
        <row r="56">
          <cell r="A56" t="str">
            <v>AFRETA N</v>
          </cell>
          <cell r="B56" t="str">
            <v>Négociat.</v>
          </cell>
          <cell r="C56">
            <v>0</v>
          </cell>
          <cell r="D56">
            <v>0</v>
          </cell>
        </row>
        <row r="57">
          <cell r="A57" t="str">
            <v>AFRETA O</v>
          </cell>
          <cell r="B57" t="str">
            <v>Order Open</v>
          </cell>
          <cell r="C57">
            <v>0</v>
          </cell>
          <cell r="D57">
            <v>0</v>
          </cell>
        </row>
        <row r="58">
          <cell r="A58" t="str">
            <v>AFRETA P</v>
          </cell>
          <cell r="B58" t="str">
            <v>Prospect</v>
          </cell>
          <cell r="C58">
            <v>0</v>
          </cell>
          <cell r="D58">
            <v>0</v>
          </cell>
        </row>
        <row r="59">
          <cell r="A59" t="str">
            <v>AFRETA S</v>
          </cell>
          <cell r="B59" t="str">
            <v>Suspect</v>
          </cell>
          <cell r="C59">
            <v>0</v>
          </cell>
          <cell r="D59">
            <v>0</v>
          </cell>
        </row>
        <row r="60">
          <cell r="A60" t="str">
            <v>AFRETA X</v>
          </cell>
          <cell r="B60" t="str">
            <v>Fermée</v>
          </cell>
          <cell r="C60">
            <v>0</v>
          </cell>
          <cell r="D60">
            <v>0</v>
          </cell>
        </row>
        <row r="61">
          <cell r="A61" t="str">
            <v>AFRSTPP1</v>
          </cell>
          <cell r="B61" t="str">
            <v>Prévu initial</v>
          </cell>
          <cell r="C61">
            <v>0</v>
          </cell>
          <cell r="D61">
            <v>0</v>
          </cell>
        </row>
        <row r="62">
          <cell r="A62" t="str">
            <v>AFRSTPP2</v>
          </cell>
          <cell r="B62" t="str">
            <v>Prévu corrigé</v>
          </cell>
          <cell r="C62">
            <v>0</v>
          </cell>
          <cell r="D62">
            <v>0</v>
          </cell>
        </row>
        <row r="63">
          <cell r="A63" t="str">
            <v>AFRSTPR</v>
          </cell>
          <cell r="B63" t="str">
            <v>Réalisé</v>
          </cell>
          <cell r="C63">
            <v>0</v>
          </cell>
          <cell r="D63">
            <v>0</v>
          </cell>
        </row>
        <row r="64">
          <cell r="A64" t="str">
            <v>AFRTYPAS</v>
          </cell>
          <cell r="B64" t="str">
            <v>Ascenseurs</v>
          </cell>
          <cell r="C64">
            <v>0</v>
          </cell>
          <cell r="D64">
            <v>0</v>
          </cell>
        </row>
        <row r="65">
          <cell r="A65" t="str">
            <v>AFRTYPA0</v>
          </cell>
          <cell r="B65" t="str">
            <v>AS Monte-charge.</v>
          </cell>
          <cell r="C65">
            <v>0</v>
          </cell>
          <cell r="D65">
            <v>0</v>
          </cell>
        </row>
        <row r="66">
          <cell r="A66" t="str">
            <v>AFRTYPIN</v>
          </cell>
          <cell r="B66" t="str">
            <v>Informatique</v>
          </cell>
          <cell r="C66">
            <v>0</v>
          </cell>
          <cell r="D66">
            <v>0</v>
          </cell>
        </row>
        <row r="67">
          <cell r="A67" t="str">
            <v>AFRTYPSO</v>
          </cell>
          <cell r="B67" t="str">
            <v>Solution</v>
          </cell>
          <cell r="C67">
            <v>0</v>
          </cell>
          <cell r="D67">
            <v>0</v>
          </cell>
        </row>
        <row r="68">
          <cell r="A68" t="str">
            <v>ANAREDNE</v>
          </cell>
          <cell r="B68" t="str">
            <v>Douanes                           DNEDPI</v>
          </cell>
          <cell r="C68">
            <v>0</v>
          </cell>
          <cell r="D68">
            <v>0</v>
          </cell>
        </row>
        <row r="69">
          <cell r="A69" t="str">
            <v>ANAREREV</v>
          </cell>
          <cell r="B69" t="str">
            <v>Revients</v>
          </cell>
          <cell r="C69">
            <v>0</v>
          </cell>
          <cell r="D69">
            <v>0</v>
          </cell>
        </row>
        <row r="70">
          <cell r="A70" t="str">
            <v>APPRO  C</v>
          </cell>
          <cell r="B70" t="str">
            <v>Central                                                                                    *</v>
          </cell>
          <cell r="C70">
            <v>0</v>
          </cell>
          <cell r="D70">
            <v>0</v>
          </cell>
        </row>
        <row r="71">
          <cell r="A71" t="str">
            <v>APPRO  L</v>
          </cell>
          <cell r="B71" t="str">
            <v>Local                                                                                      *</v>
          </cell>
          <cell r="C71">
            <v>0</v>
          </cell>
          <cell r="D71">
            <v>0</v>
          </cell>
        </row>
        <row r="72">
          <cell r="A72" t="str">
            <v>ARCHIVAG</v>
          </cell>
          <cell r="B72" t="str">
            <v>Cdes cli:12   Cdes four:12   Mvts de stock:30   Factures:30  Dossier import:30             *Fifo:24       Garantie:00                                 Ephéméres:01 CFFOK:12</v>
          </cell>
          <cell r="C72">
            <v>0</v>
          </cell>
          <cell r="D72">
            <v>0</v>
          </cell>
        </row>
        <row r="73">
          <cell r="A73" t="str">
            <v>ASPAAS</v>
          </cell>
          <cell r="B73" t="str">
            <v xml:space="preserve">  DP211112                                0088617                       ASP ASCENSEUR</v>
          </cell>
          <cell r="C73">
            <v>0</v>
          </cell>
          <cell r="D73">
            <v>0</v>
          </cell>
        </row>
        <row r="74">
          <cell r="A74" t="str">
            <v>ASPABU</v>
          </cell>
          <cell r="B74" t="str">
            <v xml:space="preserve">  DP211112                                0088618                       ASP BUREAUTIQUE</v>
          </cell>
          <cell r="C74">
            <v>0</v>
          </cell>
          <cell r="D74">
            <v>0</v>
          </cell>
        </row>
        <row r="75">
          <cell r="A75" t="str">
            <v>ASPACP</v>
          </cell>
          <cell r="B75" t="str">
            <v xml:space="preserve">  DP211112                                0088616                       ASP CLIM/PROTECTION</v>
          </cell>
          <cell r="C75">
            <v>0</v>
          </cell>
          <cell r="D75">
            <v>0</v>
          </cell>
        </row>
        <row r="76">
          <cell r="A76" t="str">
            <v>ASPAIN</v>
          </cell>
          <cell r="B76" t="str">
            <v xml:space="preserve">  DP211112                                0088615                       ASP INFORMATIQUE</v>
          </cell>
          <cell r="C76">
            <v>0</v>
          </cell>
          <cell r="D76">
            <v>0</v>
          </cell>
        </row>
        <row r="77">
          <cell r="A77" t="str">
            <v>ASPATD</v>
          </cell>
          <cell r="B77" t="str">
            <v xml:space="preserve">  DP211112                                0088619                       ASP TEL/DATA/MICRO</v>
          </cell>
          <cell r="C77">
            <v>0</v>
          </cell>
          <cell r="D77">
            <v>0</v>
          </cell>
        </row>
        <row r="78">
          <cell r="A78" t="str">
            <v>ASPTGA</v>
          </cell>
          <cell r="B78" t="str">
            <v xml:space="preserve">  DP211112                                0088620                       TST ING ASCENSEUR</v>
          </cell>
          <cell r="C78">
            <v>0</v>
          </cell>
          <cell r="D78">
            <v>0</v>
          </cell>
        </row>
        <row r="79">
          <cell r="A79" t="str">
            <v>ASPTGB</v>
          </cell>
          <cell r="B79" t="str">
            <v xml:space="preserve">  DP211112                                0088621                       TST ING BUREAUTIQUE</v>
          </cell>
          <cell r="C79">
            <v>0</v>
          </cell>
          <cell r="D79">
            <v>0</v>
          </cell>
        </row>
        <row r="80">
          <cell r="A80" t="str">
            <v>ASPTGC</v>
          </cell>
          <cell r="B80" t="str">
            <v xml:space="preserve">  DP211112                                0088622                       TST ING CLIM/PROTECTION</v>
          </cell>
          <cell r="C80">
            <v>0</v>
          </cell>
          <cell r="D80">
            <v>0</v>
          </cell>
        </row>
        <row r="81">
          <cell r="A81" t="str">
            <v>ASPTGI</v>
          </cell>
          <cell r="B81" t="str">
            <v xml:space="preserve">  DP211112                                0088623                       TST ING INFORMATIQUE</v>
          </cell>
          <cell r="C81">
            <v>0</v>
          </cell>
          <cell r="D81">
            <v>0</v>
          </cell>
        </row>
        <row r="82">
          <cell r="A82" t="str">
            <v>ASPTGT</v>
          </cell>
          <cell r="B82" t="str">
            <v xml:space="preserve">  DP211112                                0088624                       TST ING TEL/DATA/MICRO</v>
          </cell>
          <cell r="C82">
            <v>0</v>
          </cell>
          <cell r="D82">
            <v>0</v>
          </cell>
        </row>
        <row r="83">
          <cell r="A83" t="str">
            <v>ASPTMA</v>
          </cell>
          <cell r="B83" t="str">
            <v xml:space="preserve">  DP211112                                0088625                       TST MO  ASCENSEUR</v>
          </cell>
          <cell r="C83">
            <v>0</v>
          </cell>
          <cell r="D83">
            <v>0</v>
          </cell>
        </row>
        <row r="84">
          <cell r="A84" t="str">
            <v>ASPTMB</v>
          </cell>
          <cell r="B84" t="str">
            <v xml:space="preserve">  DP211112                                0088626                       TST MO  BUREAUTIQUE</v>
          </cell>
          <cell r="C84">
            <v>0</v>
          </cell>
          <cell r="D84">
            <v>0</v>
          </cell>
        </row>
        <row r="85">
          <cell r="A85" t="str">
            <v>ASPTMC</v>
          </cell>
          <cell r="B85" t="str">
            <v xml:space="preserve">  DP211112                                0088627                       TST MO  CLIM/PROTECTION</v>
          </cell>
          <cell r="C85">
            <v>0</v>
          </cell>
          <cell r="D85">
            <v>0</v>
          </cell>
        </row>
        <row r="86">
          <cell r="A86" t="str">
            <v>ASPTMI</v>
          </cell>
          <cell r="B86" t="str">
            <v xml:space="preserve">  DP211112                                0088628                       TST MO  INFORMATIQUE</v>
          </cell>
          <cell r="C86">
            <v>0</v>
          </cell>
          <cell r="D86">
            <v>0</v>
          </cell>
        </row>
        <row r="87">
          <cell r="A87" t="str">
            <v>ASPTMT</v>
          </cell>
          <cell r="B87" t="str">
            <v xml:space="preserve">  DP211112                                0088629                       TST MO  TEL/DATA/MICRO</v>
          </cell>
          <cell r="C87">
            <v>0</v>
          </cell>
          <cell r="D87">
            <v>0</v>
          </cell>
        </row>
        <row r="88">
          <cell r="A88" t="str">
            <v>ATELIER</v>
          </cell>
          <cell r="B88" t="str">
            <v xml:space="preserve">  9999998</v>
          </cell>
          <cell r="C88">
            <v>0</v>
          </cell>
          <cell r="D88">
            <v>0</v>
          </cell>
        </row>
        <row r="89">
          <cell r="A89" t="str">
            <v>AUTOCDEF</v>
          </cell>
          <cell r="B89" t="str">
            <v>OO          N                                                                              *</v>
          </cell>
          <cell r="C89">
            <v>0</v>
          </cell>
          <cell r="D89">
            <v>0</v>
          </cell>
        </row>
        <row r="90">
          <cell r="A90" t="str">
            <v>CAFFUTAG</v>
          </cell>
          <cell r="B90" t="str">
            <v xml:space="preserve">              +05A    0000001</v>
          </cell>
          <cell r="C90">
            <v>0</v>
          </cell>
          <cell r="D90">
            <v>0</v>
          </cell>
        </row>
        <row r="91">
          <cell r="A91" t="str">
            <v>CATEGO||</v>
          </cell>
          <cell r="B91" t="str">
            <v>Ajout Revient VNAJOUT REVIENT VN                                                           *</v>
          </cell>
          <cell r="C91">
            <v>0</v>
          </cell>
          <cell r="D91">
            <v>0</v>
          </cell>
        </row>
        <row r="92">
          <cell r="A92" t="str">
            <v>CATEGO99</v>
          </cell>
          <cell r="B92" t="str">
            <v>Indéfini        Indéfini                                                                   *</v>
          </cell>
          <cell r="C92">
            <v>0</v>
          </cell>
          <cell r="D92">
            <v>0</v>
          </cell>
        </row>
        <row r="93">
          <cell r="A93" t="str">
            <v>CCACICA1</v>
          </cell>
          <cell r="B93" t="str">
            <v>CDFAC pour C.A. Comptant          CPT</v>
          </cell>
          <cell r="C93">
            <v>0</v>
          </cell>
          <cell r="D93">
            <v>0</v>
          </cell>
        </row>
        <row r="94">
          <cell r="A94" t="str">
            <v>CCACICA2</v>
          </cell>
          <cell r="B94" t="str">
            <v>CDFAC pour C.A. Terme             AVAGARTERVGR</v>
          </cell>
          <cell r="C94">
            <v>0</v>
          </cell>
          <cell r="D94">
            <v>0</v>
          </cell>
        </row>
        <row r="95">
          <cell r="A95" t="str">
            <v>CCACICSI</v>
          </cell>
          <cell r="B95" t="str">
            <v>CDFAC pour Cessions internes      CES</v>
          </cell>
          <cell r="C95">
            <v>0</v>
          </cell>
          <cell r="D95">
            <v>0</v>
          </cell>
        </row>
        <row r="96">
          <cell r="A96" t="str">
            <v>CCACICS2</v>
          </cell>
          <cell r="B96" t="str">
            <v>CA Cession pour Couverture        CDCCESCISINV</v>
          </cell>
          <cell r="C96">
            <v>0</v>
          </cell>
          <cell r="D96">
            <v>0</v>
          </cell>
        </row>
        <row r="97">
          <cell r="A97" t="str">
            <v>CDECCM01</v>
          </cell>
          <cell r="B97" t="str">
            <v>CENTRAL MOTORS                                                                             *</v>
          </cell>
          <cell r="C97">
            <v>0</v>
          </cell>
          <cell r="D97">
            <v>0</v>
          </cell>
        </row>
        <row r="98">
          <cell r="A98" t="str">
            <v>CDECCM02</v>
          </cell>
          <cell r="B98" t="str">
            <v xml:space="preserve">                                                                                           *</v>
          </cell>
          <cell r="C98">
            <v>0</v>
          </cell>
          <cell r="D98">
            <v>0</v>
          </cell>
        </row>
        <row r="99">
          <cell r="A99" t="str">
            <v>CDECCM03</v>
          </cell>
          <cell r="B99" t="str">
            <v xml:space="preserve">                                                                                           *</v>
          </cell>
          <cell r="C99">
            <v>0</v>
          </cell>
          <cell r="D99">
            <v>0</v>
          </cell>
        </row>
        <row r="100">
          <cell r="A100" t="str">
            <v>CDECCM04</v>
          </cell>
          <cell r="B100" t="str">
            <v xml:space="preserve">                                                                                           *</v>
          </cell>
          <cell r="C100">
            <v>0</v>
          </cell>
          <cell r="D100">
            <v>0</v>
          </cell>
        </row>
        <row r="101">
          <cell r="A101" t="str">
            <v>CDECCM05</v>
          </cell>
          <cell r="B101" t="str">
            <v xml:space="preserve">                                                                                           *</v>
          </cell>
          <cell r="C101">
            <v>0</v>
          </cell>
          <cell r="D101">
            <v>0</v>
          </cell>
        </row>
        <row r="102">
          <cell r="A102" t="str">
            <v>CDECCM06</v>
          </cell>
          <cell r="B102" t="str">
            <v xml:space="preserve">                                                                                           *</v>
          </cell>
          <cell r="C102">
            <v>0</v>
          </cell>
          <cell r="D102">
            <v>0</v>
          </cell>
        </row>
        <row r="103">
          <cell r="A103" t="str">
            <v>CDECNT01</v>
          </cell>
          <cell r="B103" t="str">
            <v>CFAO Technologies                                                                          *</v>
          </cell>
          <cell r="C103">
            <v>0</v>
          </cell>
          <cell r="D103">
            <v>0</v>
          </cell>
        </row>
        <row r="104">
          <cell r="A104" t="str">
            <v>CDECNT02</v>
          </cell>
          <cell r="B104" t="str">
            <v xml:space="preserve">                                                                                           *</v>
          </cell>
          <cell r="C104">
            <v>0</v>
          </cell>
          <cell r="D104">
            <v>0</v>
          </cell>
        </row>
        <row r="105">
          <cell r="A105" t="str">
            <v>CDECNT03</v>
          </cell>
          <cell r="B105" t="str">
            <v xml:space="preserve">                                                                                           *</v>
          </cell>
          <cell r="C105">
            <v>0</v>
          </cell>
          <cell r="D105">
            <v>0</v>
          </cell>
        </row>
        <row r="106">
          <cell r="A106" t="str">
            <v>CDECNT04</v>
          </cell>
          <cell r="B106" t="str">
            <v xml:space="preserve">                                                                                           *</v>
          </cell>
          <cell r="C106">
            <v>0</v>
          </cell>
          <cell r="D106">
            <v>0</v>
          </cell>
        </row>
        <row r="107">
          <cell r="A107" t="str">
            <v>CDECNT05</v>
          </cell>
          <cell r="B107" t="str">
            <v xml:space="preserve">                                                                                           *</v>
          </cell>
          <cell r="C107">
            <v>0</v>
          </cell>
          <cell r="D107">
            <v>0</v>
          </cell>
        </row>
        <row r="108">
          <cell r="A108" t="str">
            <v>CDECNT06</v>
          </cell>
          <cell r="B108" t="str">
            <v xml:space="preserve">                                                                                           *</v>
          </cell>
          <cell r="C108">
            <v>0</v>
          </cell>
          <cell r="D108">
            <v>0</v>
          </cell>
        </row>
        <row r="109">
          <cell r="A109" t="str">
            <v>CDECSL01</v>
          </cell>
          <cell r="B109" t="str">
            <v xml:space="preserve">                                                                                           *</v>
          </cell>
          <cell r="C109">
            <v>0</v>
          </cell>
          <cell r="D109">
            <v>0</v>
          </cell>
        </row>
        <row r="110">
          <cell r="A110" t="str">
            <v>CDECSL02</v>
          </cell>
          <cell r="B110" t="str">
            <v xml:space="preserve">                                                                                           *</v>
          </cell>
          <cell r="C110">
            <v>0</v>
          </cell>
          <cell r="D110">
            <v>0</v>
          </cell>
        </row>
        <row r="111">
          <cell r="A111" t="str">
            <v>CDECSL03</v>
          </cell>
          <cell r="B111" t="str">
            <v xml:space="preserve">                                                                                           *</v>
          </cell>
          <cell r="C111">
            <v>0</v>
          </cell>
          <cell r="D111">
            <v>0</v>
          </cell>
        </row>
        <row r="112">
          <cell r="A112" t="str">
            <v>CDECSL04</v>
          </cell>
          <cell r="B112" t="str">
            <v xml:space="preserve">                                                                                           *</v>
          </cell>
          <cell r="C112">
            <v>0</v>
          </cell>
          <cell r="D112">
            <v>0</v>
          </cell>
        </row>
        <row r="113">
          <cell r="A113" t="str">
            <v>CDECSL05</v>
          </cell>
          <cell r="B113" t="str">
            <v xml:space="preserve">                                                                                           *</v>
          </cell>
          <cell r="C113">
            <v>0</v>
          </cell>
          <cell r="D113">
            <v>0</v>
          </cell>
        </row>
        <row r="114">
          <cell r="A114" t="str">
            <v>CDECSL06</v>
          </cell>
          <cell r="B114" t="str">
            <v xml:space="preserve">                                                                                           *</v>
          </cell>
          <cell r="C114">
            <v>0</v>
          </cell>
          <cell r="D114">
            <v>0</v>
          </cell>
        </row>
        <row r="115">
          <cell r="A115" t="str">
            <v>CDECSO01</v>
          </cell>
          <cell r="B115" t="str">
            <v>****** DEMANDEZ NOS NOUVEAUX PRIX ***********                                              *</v>
          </cell>
          <cell r="C115">
            <v>0</v>
          </cell>
          <cell r="D115">
            <v>0</v>
          </cell>
        </row>
        <row r="116">
          <cell r="A116" t="str">
            <v>CDECSO02</v>
          </cell>
          <cell r="B116" t="str">
            <v>***  ***       BRIDGESTONE          ***   ***                                              *</v>
          </cell>
          <cell r="C116">
            <v>0</v>
          </cell>
          <cell r="D116">
            <v>0</v>
          </cell>
        </row>
        <row r="117">
          <cell r="A117" t="str">
            <v>CDECSO03</v>
          </cell>
          <cell r="B117" t="str">
            <v xml:space="preserve">                                                                                           *</v>
          </cell>
          <cell r="C117">
            <v>0</v>
          </cell>
          <cell r="D117">
            <v>0</v>
          </cell>
        </row>
        <row r="118">
          <cell r="A118" t="str">
            <v>CDECSO04</v>
          </cell>
          <cell r="B118" t="str">
            <v xml:space="preserve">                                                                                           *</v>
          </cell>
          <cell r="C118">
            <v>0</v>
          </cell>
          <cell r="D118">
            <v>0</v>
          </cell>
        </row>
        <row r="119">
          <cell r="A119" t="str">
            <v>CDECSO05</v>
          </cell>
          <cell r="B119" t="str">
            <v xml:space="preserve">                                                                                           *</v>
          </cell>
          <cell r="C119">
            <v>0</v>
          </cell>
          <cell r="D119">
            <v>0</v>
          </cell>
        </row>
        <row r="120">
          <cell r="A120" t="str">
            <v>CDECSO06</v>
          </cell>
          <cell r="B120" t="str">
            <v xml:space="preserve">                                                                                           *</v>
          </cell>
          <cell r="C120">
            <v>0</v>
          </cell>
          <cell r="D120">
            <v>0</v>
          </cell>
        </row>
        <row r="121">
          <cell r="A121" t="str">
            <v>CDECTE01</v>
          </cell>
          <cell r="B121" t="str">
            <v xml:space="preserve">                                                                                           *</v>
          </cell>
          <cell r="C121">
            <v>0</v>
          </cell>
          <cell r="D121">
            <v>0</v>
          </cell>
        </row>
        <row r="122">
          <cell r="A122" t="str">
            <v>CDECTE02</v>
          </cell>
          <cell r="B122" t="str">
            <v>*********************************************                                              *</v>
          </cell>
          <cell r="C122">
            <v>0</v>
          </cell>
          <cell r="D122">
            <v>0</v>
          </cell>
        </row>
        <row r="123">
          <cell r="A123" t="str">
            <v>CDECTE03</v>
          </cell>
          <cell r="B123" t="str">
            <v>*  TECMAT VOUS REMERCIE DE VOTRE VISITE     *                                              *</v>
          </cell>
          <cell r="C123">
            <v>0</v>
          </cell>
          <cell r="D123">
            <v>0</v>
          </cell>
        </row>
        <row r="124">
          <cell r="A124" t="str">
            <v>CDECTE04</v>
          </cell>
          <cell r="B124" t="str">
            <v>*                                           *                                              *</v>
          </cell>
          <cell r="C124">
            <v>0</v>
          </cell>
          <cell r="D124">
            <v>0</v>
          </cell>
        </row>
        <row r="125">
          <cell r="A125" t="str">
            <v>CDECTE05</v>
          </cell>
          <cell r="B125" t="str">
            <v>*                                           *                                              *</v>
          </cell>
          <cell r="C125">
            <v>0</v>
          </cell>
          <cell r="D125">
            <v>0</v>
          </cell>
        </row>
        <row r="126">
          <cell r="A126" t="str">
            <v>CDECTE06</v>
          </cell>
          <cell r="B126" t="str">
            <v>*********************************************                                              *</v>
          </cell>
          <cell r="C126">
            <v>0</v>
          </cell>
          <cell r="D126">
            <v>0</v>
          </cell>
        </row>
        <row r="127">
          <cell r="A127" t="str">
            <v>CDFACCAC</v>
          </cell>
          <cell r="B127" t="str">
            <v>Charges abonnées sur contrat      L</v>
          </cell>
          <cell r="C127">
            <v>0</v>
          </cell>
          <cell r="D127">
            <v>0</v>
          </cell>
        </row>
        <row r="128">
          <cell r="A128" t="str">
            <v>CDFACCDC</v>
          </cell>
          <cell r="B128" t="str">
            <v>Casse Déchet Coulage              7</v>
          </cell>
          <cell r="C128">
            <v>0</v>
          </cell>
          <cell r="D128">
            <v>0</v>
          </cell>
        </row>
        <row r="129">
          <cell r="A129" t="str">
            <v>CDFACCES</v>
          </cell>
          <cell r="B129" t="str">
            <v>Cessions interne                  3</v>
          </cell>
          <cell r="C129">
            <v>0</v>
          </cell>
          <cell r="D129">
            <v>0</v>
          </cell>
        </row>
        <row r="130">
          <cell r="A130" t="str">
            <v>CDFACCIS</v>
          </cell>
          <cell r="B130" t="str">
            <v>Cessions inter-secteur            5</v>
          </cell>
          <cell r="C130">
            <v>0</v>
          </cell>
          <cell r="D130">
            <v>0</v>
          </cell>
        </row>
        <row r="131">
          <cell r="A131" t="str">
            <v>CDFACCOT</v>
          </cell>
          <cell r="B131" t="str">
            <v>Coût des contrats sur OT          F</v>
          </cell>
          <cell r="C131">
            <v>0</v>
          </cell>
          <cell r="D131">
            <v>0</v>
          </cell>
        </row>
        <row r="132">
          <cell r="A132" t="str">
            <v>CDFACCPT</v>
          </cell>
          <cell r="B132" t="str">
            <v>Comptant                          1</v>
          </cell>
          <cell r="C132">
            <v>0</v>
          </cell>
          <cell r="D132">
            <v>0</v>
          </cell>
        </row>
        <row r="133">
          <cell r="A133" t="str">
            <v>CDFACGAR</v>
          </cell>
          <cell r="B133" t="str">
            <v>Garantie                          9</v>
          </cell>
          <cell r="C133">
            <v>0</v>
          </cell>
          <cell r="D133">
            <v>0</v>
          </cell>
        </row>
        <row r="134">
          <cell r="A134" t="str">
            <v>CDFACINV</v>
          </cell>
          <cell r="B134" t="str">
            <v>Différence inventaire             4</v>
          </cell>
          <cell r="C134">
            <v>0</v>
          </cell>
          <cell r="D134">
            <v>0</v>
          </cell>
        </row>
        <row r="135">
          <cell r="A135" t="str">
            <v>CDFACTER</v>
          </cell>
          <cell r="B135" t="str">
            <v>Terme                             2</v>
          </cell>
          <cell r="C135">
            <v>0</v>
          </cell>
          <cell r="D135">
            <v>0</v>
          </cell>
        </row>
        <row r="136">
          <cell r="A136" t="str">
            <v>CDFACTRA</v>
          </cell>
          <cell r="B136" t="str">
            <v>Transfert atelier                 6</v>
          </cell>
          <cell r="C136">
            <v>0</v>
          </cell>
          <cell r="D136">
            <v>0</v>
          </cell>
        </row>
        <row r="137">
          <cell r="A137" t="str">
            <v>CDFACVGR</v>
          </cell>
          <cell r="B137" t="str">
            <v>Ventes groupe                     8</v>
          </cell>
          <cell r="C137">
            <v>0</v>
          </cell>
          <cell r="D137">
            <v>0</v>
          </cell>
        </row>
        <row r="138">
          <cell r="A138" t="str">
            <v>CDRPRSAS</v>
          </cell>
          <cell r="B138" t="str">
            <v>CT : Ascenseurs.</v>
          </cell>
          <cell r="C138">
            <v>0</v>
          </cell>
          <cell r="D138">
            <v>0</v>
          </cell>
        </row>
        <row r="139">
          <cell r="A139" t="str">
            <v>CDRPRSAT</v>
          </cell>
          <cell r="B139" t="str">
            <v>Att Barphone</v>
          </cell>
          <cell r="C139">
            <v>0</v>
          </cell>
          <cell r="D139">
            <v>0</v>
          </cell>
        </row>
        <row r="140">
          <cell r="A140" t="str">
            <v>CDRPRSBG</v>
          </cell>
          <cell r="B140" t="str">
            <v>Bridgestone</v>
          </cell>
          <cell r="C140">
            <v>0</v>
          </cell>
          <cell r="D140">
            <v>0</v>
          </cell>
        </row>
        <row r="141">
          <cell r="A141" t="str">
            <v>CDRPRSBR</v>
          </cell>
          <cell r="B141" t="str">
            <v>Brandt</v>
          </cell>
          <cell r="C141">
            <v>0</v>
          </cell>
          <cell r="D141">
            <v>0</v>
          </cell>
        </row>
        <row r="142">
          <cell r="A142" t="str">
            <v>CDRPRSBU</v>
          </cell>
          <cell r="B142" t="str">
            <v>CT : Bureautique.</v>
          </cell>
          <cell r="C142">
            <v>0</v>
          </cell>
          <cell r="D142">
            <v>0</v>
          </cell>
        </row>
        <row r="143">
          <cell r="A143" t="str">
            <v>CDRPRSCI</v>
          </cell>
          <cell r="B143" t="str">
            <v>Citroen</v>
          </cell>
          <cell r="C143">
            <v>0</v>
          </cell>
          <cell r="D143">
            <v>0</v>
          </cell>
        </row>
        <row r="144">
          <cell r="A144" t="str">
            <v>CDRPRSCL</v>
          </cell>
          <cell r="B144" t="str">
            <v>Claas</v>
          </cell>
          <cell r="C144">
            <v>0</v>
          </cell>
          <cell r="D144">
            <v>0</v>
          </cell>
        </row>
        <row r="145">
          <cell r="A145" t="str">
            <v>CDRPRSCO</v>
          </cell>
          <cell r="B145" t="str">
            <v>Codamm/Pièces Adaptables</v>
          </cell>
          <cell r="C145">
            <v>0</v>
          </cell>
          <cell r="D145">
            <v>0</v>
          </cell>
        </row>
        <row r="146">
          <cell r="A146" t="str">
            <v>CDRPRSCP</v>
          </cell>
          <cell r="B146" t="str">
            <v>CT : Clim/Protection</v>
          </cell>
          <cell r="C146">
            <v>0</v>
          </cell>
          <cell r="D146">
            <v>0</v>
          </cell>
        </row>
        <row r="147">
          <cell r="A147" t="str">
            <v>CDRPRSDA</v>
          </cell>
          <cell r="B147" t="str">
            <v>Daewoo Appliances</v>
          </cell>
          <cell r="C147">
            <v>0</v>
          </cell>
          <cell r="D147">
            <v>0</v>
          </cell>
        </row>
        <row r="148">
          <cell r="A148" t="str">
            <v>CDRPRSDI</v>
          </cell>
          <cell r="B148" t="str">
            <v>Divers Import</v>
          </cell>
          <cell r="C148">
            <v>0</v>
          </cell>
          <cell r="D148">
            <v>0</v>
          </cell>
        </row>
        <row r="149">
          <cell r="A149" t="str">
            <v>CDRPRSDW</v>
          </cell>
          <cell r="B149" t="str">
            <v>Daewoo VN</v>
          </cell>
          <cell r="C149">
            <v>0</v>
          </cell>
          <cell r="D149">
            <v>0</v>
          </cell>
        </row>
        <row r="150">
          <cell r="A150" t="str">
            <v>CDRPRSD0</v>
          </cell>
          <cell r="B150" t="str">
            <v>Divers Administratif</v>
          </cell>
          <cell r="C150">
            <v>0</v>
          </cell>
          <cell r="D150">
            <v>0</v>
          </cell>
        </row>
        <row r="151">
          <cell r="A151" t="str">
            <v>CDRPRSD1</v>
          </cell>
          <cell r="B151" t="str">
            <v>Divers auto/Location</v>
          </cell>
          <cell r="C151">
            <v>0</v>
          </cell>
          <cell r="D151">
            <v>0</v>
          </cell>
        </row>
        <row r="152">
          <cell r="A152" t="str">
            <v>CDRPRSD2</v>
          </cell>
          <cell r="B152" t="str">
            <v>Divers Tecmat</v>
          </cell>
          <cell r="C152">
            <v>0</v>
          </cell>
          <cell r="D152">
            <v>0</v>
          </cell>
        </row>
        <row r="153">
          <cell r="A153" t="str">
            <v>CDRPRSD3</v>
          </cell>
          <cell r="B153" t="str">
            <v>Divers 2 roues</v>
          </cell>
          <cell r="C153">
            <v>0</v>
          </cell>
          <cell r="D153">
            <v>0</v>
          </cell>
        </row>
        <row r="154">
          <cell r="A154" t="str">
            <v>CDRPRSD4</v>
          </cell>
          <cell r="B154" t="str">
            <v>Divers CT - Produits</v>
          </cell>
          <cell r="C154">
            <v>0</v>
          </cell>
          <cell r="D154">
            <v>0</v>
          </cell>
        </row>
        <row r="155">
          <cell r="A155" t="str">
            <v>CDRPRSD5</v>
          </cell>
          <cell r="B155" t="str">
            <v>Divers CT - Solution</v>
          </cell>
          <cell r="C155">
            <v>0</v>
          </cell>
          <cell r="D155">
            <v>0</v>
          </cell>
        </row>
        <row r="156">
          <cell r="A156" t="str">
            <v>CDRPRSD6</v>
          </cell>
          <cell r="B156" t="str">
            <v>Divers Boissons</v>
          </cell>
          <cell r="C156">
            <v>0</v>
          </cell>
          <cell r="D156">
            <v>0</v>
          </cell>
        </row>
        <row r="157">
          <cell r="A157" t="str">
            <v>CDRPRSD7</v>
          </cell>
          <cell r="B157" t="str">
            <v>Divers Alim. Materiaux</v>
          </cell>
          <cell r="C157">
            <v>0</v>
          </cell>
          <cell r="D157">
            <v>0</v>
          </cell>
        </row>
        <row r="158">
          <cell r="A158" t="str">
            <v>CDRPRSD8</v>
          </cell>
          <cell r="B158" t="str">
            <v>Divers Textile</v>
          </cell>
          <cell r="C158">
            <v>0</v>
          </cell>
          <cell r="D158">
            <v>0</v>
          </cell>
        </row>
        <row r="159">
          <cell r="A159" t="str">
            <v>CDRPRSD9</v>
          </cell>
          <cell r="B159" t="str">
            <v>Divers Plastique</v>
          </cell>
          <cell r="C159">
            <v>0</v>
          </cell>
          <cell r="D159">
            <v>0</v>
          </cell>
        </row>
        <row r="160">
          <cell r="A160" t="str">
            <v>CDRPRSFD</v>
          </cell>
          <cell r="B160" t="str">
            <v>Fides</v>
          </cell>
          <cell r="C160">
            <v>0</v>
          </cell>
          <cell r="D160">
            <v>0</v>
          </cell>
        </row>
        <row r="161">
          <cell r="A161" t="str">
            <v>CDRPRSFI</v>
          </cell>
          <cell r="B161" t="str">
            <v>Fiat</v>
          </cell>
          <cell r="C161">
            <v>0</v>
          </cell>
          <cell r="D161">
            <v>0</v>
          </cell>
        </row>
        <row r="162">
          <cell r="A162" t="str">
            <v>CDRPRSFO</v>
          </cell>
          <cell r="B162" t="str">
            <v>Ford</v>
          </cell>
          <cell r="C162">
            <v>0</v>
          </cell>
          <cell r="D162">
            <v>0</v>
          </cell>
        </row>
        <row r="163">
          <cell r="A163" t="str">
            <v>CDRPRSGM</v>
          </cell>
          <cell r="B163" t="str">
            <v>General Motors</v>
          </cell>
          <cell r="C163">
            <v>0</v>
          </cell>
          <cell r="D163">
            <v>0</v>
          </cell>
        </row>
        <row r="164">
          <cell r="A164" t="str">
            <v>CDRPRSGR</v>
          </cell>
          <cell r="B164" t="str">
            <v>Grundfos</v>
          </cell>
          <cell r="C164">
            <v>0</v>
          </cell>
          <cell r="D164">
            <v>0</v>
          </cell>
        </row>
        <row r="165">
          <cell r="A165" t="str">
            <v>CDRPRSHI</v>
          </cell>
          <cell r="B165" t="str">
            <v>Hino</v>
          </cell>
          <cell r="C165">
            <v>0</v>
          </cell>
          <cell r="D165">
            <v>0</v>
          </cell>
        </row>
        <row r="166">
          <cell r="A166" t="str">
            <v>CDRPRSHS</v>
          </cell>
          <cell r="B166" t="str">
            <v>Hyster</v>
          </cell>
          <cell r="C166">
            <v>0</v>
          </cell>
          <cell r="D166">
            <v>0</v>
          </cell>
        </row>
        <row r="167">
          <cell r="A167" t="str">
            <v>CDRPRSHY</v>
          </cell>
          <cell r="B167" t="str">
            <v>Hyundai</v>
          </cell>
          <cell r="C167">
            <v>0</v>
          </cell>
          <cell r="D167">
            <v>0</v>
          </cell>
        </row>
        <row r="168">
          <cell r="A168" t="str">
            <v>CDRPRSIB</v>
          </cell>
          <cell r="B168" t="str">
            <v>IBM</v>
          </cell>
          <cell r="C168">
            <v>0</v>
          </cell>
          <cell r="D168">
            <v>0</v>
          </cell>
        </row>
        <row r="169">
          <cell r="A169" t="str">
            <v>CDRPRSIG</v>
          </cell>
          <cell r="B169" t="str">
            <v>Ignis</v>
          </cell>
          <cell r="C169">
            <v>0</v>
          </cell>
          <cell r="D169">
            <v>0</v>
          </cell>
        </row>
        <row r="170">
          <cell r="A170" t="str">
            <v>CDRPRSIH</v>
          </cell>
          <cell r="B170" t="str">
            <v>Case Poclain</v>
          </cell>
          <cell r="C170">
            <v>0</v>
          </cell>
          <cell r="D170">
            <v>0</v>
          </cell>
        </row>
        <row r="171">
          <cell r="A171" t="str">
            <v>CDRPRSIN</v>
          </cell>
          <cell r="B171" t="str">
            <v>CT : Informatique.</v>
          </cell>
          <cell r="C171">
            <v>0</v>
          </cell>
          <cell r="D171">
            <v>0</v>
          </cell>
        </row>
        <row r="172">
          <cell r="A172" t="str">
            <v>CDRPRSIS</v>
          </cell>
          <cell r="B172" t="str">
            <v>Isuzu</v>
          </cell>
          <cell r="C172">
            <v>0</v>
          </cell>
          <cell r="D172">
            <v>0</v>
          </cell>
        </row>
        <row r="173">
          <cell r="A173" t="str">
            <v>CDRPRSIV</v>
          </cell>
          <cell r="B173" t="str">
            <v>Iveco</v>
          </cell>
          <cell r="C173">
            <v>0</v>
          </cell>
          <cell r="D173">
            <v>0</v>
          </cell>
        </row>
        <row r="174">
          <cell r="A174" t="str">
            <v>CDRPRSJA</v>
          </cell>
          <cell r="B174" t="str">
            <v>Janome</v>
          </cell>
          <cell r="C174">
            <v>0</v>
          </cell>
          <cell r="D174">
            <v>0</v>
          </cell>
        </row>
        <row r="175">
          <cell r="A175" t="str">
            <v>CDRPRSJS</v>
          </cell>
          <cell r="B175" t="str">
            <v>Jeumont Schneider</v>
          </cell>
          <cell r="C175">
            <v>0</v>
          </cell>
          <cell r="D175">
            <v>0</v>
          </cell>
        </row>
        <row r="176">
          <cell r="A176" t="str">
            <v>CDRPRSLE</v>
          </cell>
          <cell r="B176" t="str">
            <v>Lexus</v>
          </cell>
          <cell r="C176">
            <v>0</v>
          </cell>
          <cell r="D176">
            <v>0</v>
          </cell>
        </row>
        <row r="177">
          <cell r="A177" t="str">
            <v>CDRPRSLO</v>
          </cell>
          <cell r="B177" t="str">
            <v>Lowara</v>
          </cell>
          <cell r="C177">
            <v>0</v>
          </cell>
          <cell r="D177">
            <v>0</v>
          </cell>
        </row>
        <row r="178">
          <cell r="A178" t="str">
            <v>CDRPRSLU</v>
          </cell>
          <cell r="B178" t="str">
            <v>Lucent</v>
          </cell>
          <cell r="C178">
            <v>0</v>
          </cell>
          <cell r="D178">
            <v>0</v>
          </cell>
        </row>
        <row r="179">
          <cell r="A179" t="str">
            <v>CDRPRSLX</v>
          </cell>
          <cell r="B179" t="str">
            <v>LEXMARK</v>
          </cell>
          <cell r="C179">
            <v>0</v>
          </cell>
          <cell r="D179">
            <v>0</v>
          </cell>
        </row>
        <row r="180">
          <cell r="A180" t="str">
            <v>CDRPRSMA</v>
          </cell>
          <cell r="B180" t="str">
            <v>Mazda</v>
          </cell>
          <cell r="C180">
            <v>0</v>
          </cell>
          <cell r="D180">
            <v>0</v>
          </cell>
        </row>
        <row r="181">
          <cell r="A181" t="str">
            <v>CDRPRSMC</v>
          </cell>
          <cell r="B181" t="str">
            <v>Michelin</v>
          </cell>
          <cell r="C181">
            <v>0</v>
          </cell>
          <cell r="D181">
            <v>0</v>
          </cell>
        </row>
        <row r="182">
          <cell r="A182" t="str">
            <v>CDRPRSME</v>
          </cell>
          <cell r="B182" t="str">
            <v>Mercedes</v>
          </cell>
          <cell r="C182">
            <v>0</v>
          </cell>
          <cell r="D182">
            <v>0</v>
          </cell>
        </row>
        <row r="183">
          <cell r="A183" t="str">
            <v>CDRPRSMF</v>
          </cell>
          <cell r="B183" t="str">
            <v>Mitsubishi Forklift</v>
          </cell>
          <cell r="C183">
            <v>0</v>
          </cell>
          <cell r="D183">
            <v>0</v>
          </cell>
        </row>
        <row r="184">
          <cell r="A184" t="str">
            <v>CDRPRSMI</v>
          </cell>
          <cell r="B184" t="str">
            <v>Mitsubishi Motor Corporation</v>
          </cell>
          <cell r="C184">
            <v>0</v>
          </cell>
          <cell r="D184">
            <v>0</v>
          </cell>
        </row>
        <row r="185">
          <cell r="A185" t="str">
            <v>CDRPRSMN</v>
          </cell>
          <cell r="B185" t="str">
            <v>Man</v>
          </cell>
          <cell r="C185">
            <v>0</v>
          </cell>
          <cell r="D185">
            <v>0</v>
          </cell>
        </row>
        <row r="186">
          <cell r="A186" t="str">
            <v>CDRPRSMO</v>
          </cell>
          <cell r="B186" t="str">
            <v>Motorola</v>
          </cell>
          <cell r="C186">
            <v>0</v>
          </cell>
          <cell r="D186">
            <v>0</v>
          </cell>
        </row>
        <row r="187">
          <cell r="A187" t="str">
            <v>CDRPRSMR</v>
          </cell>
          <cell r="B187" t="str">
            <v>Maruti</v>
          </cell>
          <cell r="C187">
            <v>0</v>
          </cell>
          <cell r="D187">
            <v>0</v>
          </cell>
        </row>
        <row r="188">
          <cell r="A188" t="str">
            <v>CDRPRSMS</v>
          </cell>
          <cell r="B188" t="str">
            <v>Massey Ferguson</v>
          </cell>
          <cell r="C188">
            <v>0</v>
          </cell>
          <cell r="D188">
            <v>0</v>
          </cell>
        </row>
        <row r="189">
          <cell r="A189" t="str">
            <v>CDRPRSMT</v>
          </cell>
          <cell r="B189" t="str">
            <v>Matra</v>
          </cell>
          <cell r="C189">
            <v>0</v>
          </cell>
          <cell r="D189">
            <v>0</v>
          </cell>
        </row>
        <row r="190">
          <cell r="A190" t="str">
            <v>CDRPRSND</v>
          </cell>
          <cell r="B190" t="str">
            <v>Nissan Diesel</v>
          </cell>
          <cell r="C190">
            <v>0</v>
          </cell>
          <cell r="D190">
            <v>0</v>
          </cell>
        </row>
        <row r="191">
          <cell r="A191" t="str">
            <v>CDRPRSNI</v>
          </cell>
          <cell r="B191" t="str">
            <v>Nissan</v>
          </cell>
          <cell r="C191">
            <v>0</v>
          </cell>
          <cell r="D191">
            <v>0</v>
          </cell>
        </row>
        <row r="192">
          <cell r="A192" t="str">
            <v>CDRPRSNS</v>
          </cell>
          <cell r="B192" t="str">
            <v>Nitsuko</v>
          </cell>
          <cell r="C192">
            <v>0</v>
          </cell>
          <cell r="D192">
            <v>0</v>
          </cell>
        </row>
        <row r="193">
          <cell r="A193" t="str">
            <v>CDRPRSOL</v>
          </cell>
          <cell r="B193" t="str">
            <v>Olympia</v>
          </cell>
          <cell r="C193">
            <v>0</v>
          </cell>
          <cell r="D193">
            <v>0</v>
          </cell>
        </row>
        <row r="194">
          <cell r="A194" t="str">
            <v>CDRPRSOT</v>
          </cell>
          <cell r="B194" t="str">
            <v>Otis</v>
          </cell>
          <cell r="C194">
            <v>0</v>
          </cell>
          <cell r="D194">
            <v>0</v>
          </cell>
        </row>
        <row r="195">
          <cell r="A195" t="str">
            <v>CDRPRSPC</v>
          </cell>
          <cell r="B195" t="str">
            <v>Peugeot Cycle</v>
          </cell>
          <cell r="C195">
            <v>0</v>
          </cell>
          <cell r="D195">
            <v>0</v>
          </cell>
        </row>
        <row r="196">
          <cell r="A196" t="str">
            <v>CDRPRSPE</v>
          </cell>
          <cell r="B196" t="str">
            <v>Peugeot Véhicules</v>
          </cell>
          <cell r="C196">
            <v>0</v>
          </cell>
          <cell r="D196">
            <v>0</v>
          </cell>
        </row>
        <row r="197">
          <cell r="A197" t="str">
            <v>CDRPRSRE</v>
          </cell>
          <cell r="B197" t="str">
            <v>Renault</v>
          </cell>
          <cell r="C197">
            <v>0</v>
          </cell>
          <cell r="D197">
            <v>0</v>
          </cell>
        </row>
        <row r="198">
          <cell r="A198" t="str">
            <v>CDRPRSRI</v>
          </cell>
          <cell r="B198" t="str">
            <v>Rvi</v>
          </cell>
          <cell r="C198">
            <v>0</v>
          </cell>
          <cell r="D198">
            <v>0</v>
          </cell>
        </row>
        <row r="199">
          <cell r="A199" t="str">
            <v>CDRPRSRK</v>
          </cell>
          <cell r="B199" t="str">
            <v>Rikken</v>
          </cell>
          <cell r="C199">
            <v>0</v>
          </cell>
          <cell r="D199">
            <v>0</v>
          </cell>
        </row>
        <row r="200">
          <cell r="A200" t="str">
            <v>CDRPRSRO</v>
          </cell>
          <cell r="B200" t="str">
            <v>Rover</v>
          </cell>
          <cell r="C200">
            <v>0</v>
          </cell>
          <cell r="D200">
            <v>0</v>
          </cell>
        </row>
        <row r="201">
          <cell r="A201" t="str">
            <v>CDRPRSRR</v>
          </cell>
          <cell r="B201" t="str">
            <v>Rex Rotary</v>
          </cell>
          <cell r="C201">
            <v>0</v>
          </cell>
          <cell r="D201">
            <v>0</v>
          </cell>
        </row>
        <row r="202">
          <cell r="A202" t="str">
            <v>CDRPRSRT</v>
          </cell>
          <cell r="B202" t="str">
            <v>Robotron</v>
          </cell>
          <cell r="C202">
            <v>0</v>
          </cell>
          <cell r="D202">
            <v>0</v>
          </cell>
        </row>
        <row r="203">
          <cell r="A203" t="str">
            <v>CDRPRSSG</v>
          </cell>
          <cell r="B203" t="str">
            <v>Signode</v>
          </cell>
          <cell r="C203">
            <v>0</v>
          </cell>
          <cell r="D203">
            <v>0</v>
          </cell>
        </row>
        <row r="204">
          <cell r="A204" t="str">
            <v>CDRPRSSH</v>
          </cell>
          <cell r="B204" t="str">
            <v>Sharp</v>
          </cell>
          <cell r="C204">
            <v>0</v>
          </cell>
          <cell r="D204">
            <v>0</v>
          </cell>
        </row>
        <row r="205">
          <cell r="A205" t="str">
            <v>CDRPRSSI</v>
          </cell>
          <cell r="B205" t="str">
            <v>Sicli</v>
          </cell>
          <cell r="C205">
            <v>0</v>
          </cell>
          <cell r="D205">
            <v>0</v>
          </cell>
        </row>
        <row r="206">
          <cell r="A206" t="str">
            <v>CDRPRSSU</v>
          </cell>
          <cell r="B206" t="str">
            <v>Subaru</v>
          </cell>
          <cell r="C206">
            <v>0</v>
          </cell>
          <cell r="D206">
            <v>0</v>
          </cell>
        </row>
        <row r="207">
          <cell r="A207" t="str">
            <v>CDRPRSSZ</v>
          </cell>
          <cell r="B207" t="str">
            <v>Suzuki</v>
          </cell>
          <cell r="C207">
            <v>0</v>
          </cell>
          <cell r="D207">
            <v>0</v>
          </cell>
        </row>
        <row r="208">
          <cell r="A208" t="str">
            <v>CDRPRSTA</v>
          </cell>
          <cell r="B208" t="str">
            <v>Tata</v>
          </cell>
          <cell r="C208">
            <v>0</v>
          </cell>
          <cell r="D208">
            <v>0</v>
          </cell>
        </row>
        <row r="209">
          <cell r="A209" t="str">
            <v>CDRPRSTD</v>
          </cell>
          <cell r="B209" t="str">
            <v>CT : Télécoms/Datas.</v>
          </cell>
          <cell r="C209">
            <v>0</v>
          </cell>
          <cell r="D209">
            <v>0</v>
          </cell>
        </row>
        <row r="210">
          <cell r="A210" t="str">
            <v>CDRPRSTH</v>
          </cell>
          <cell r="B210" t="str">
            <v>Thomson</v>
          </cell>
          <cell r="C210">
            <v>0</v>
          </cell>
          <cell r="D210">
            <v>0</v>
          </cell>
        </row>
        <row r="211">
          <cell r="A211" t="str">
            <v>CDRPRSTI</v>
          </cell>
          <cell r="B211" t="str">
            <v>Tissus importés</v>
          </cell>
          <cell r="C211">
            <v>0</v>
          </cell>
          <cell r="D211">
            <v>0</v>
          </cell>
        </row>
        <row r="212">
          <cell r="A212" t="str">
            <v>CDRPRSTL</v>
          </cell>
          <cell r="B212" t="str">
            <v>Tissus local</v>
          </cell>
          <cell r="C212">
            <v>0</v>
          </cell>
          <cell r="D212">
            <v>0</v>
          </cell>
        </row>
        <row r="213">
          <cell r="A213" t="str">
            <v>CDRPRSTM</v>
          </cell>
          <cell r="B213" t="str">
            <v>Timberjack</v>
          </cell>
          <cell r="C213">
            <v>0</v>
          </cell>
          <cell r="D213">
            <v>0</v>
          </cell>
        </row>
        <row r="214">
          <cell r="A214" t="str">
            <v>CDRPRSTN</v>
          </cell>
          <cell r="B214" t="str">
            <v>Technibel</v>
          </cell>
          <cell r="C214">
            <v>0</v>
          </cell>
          <cell r="D214">
            <v>0</v>
          </cell>
        </row>
        <row r="215">
          <cell r="A215" t="str">
            <v>CDRPRSTY</v>
          </cell>
          <cell r="B215" t="str">
            <v>Tmc</v>
          </cell>
          <cell r="C215">
            <v>0</v>
          </cell>
          <cell r="D215">
            <v>0</v>
          </cell>
        </row>
        <row r="216">
          <cell r="A216" t="str">
            <v>CDRPRSVD</v>
          </cell>
          <cell r="B216" t="str">
            <v>Vedette</v>
          </cell>
          <cell r="C216">
            <v>0</v>
          </cell>
          <cell r="D216">
            <v>0</v>
          </cell>
        </row>
        <row r="217">
          <cell r="A217" t="str">
            <v>CDRPRSWI</v>
          </cell>
          <cell r="B217" t="str">
            <v>Wilson</v>
          </cell>
          <cell r="C217">
            <v>0</v>
          </cell>
          <cell r="D217">
            <v>0</v>
          </cell>
        </row>
        <row r="218">
          <cell r="A218" t="str">
            <v>CDRPRSWP</v>
          </cell>
          <cell r="B218" t="str">
            <v>Westpoint</v>
          </cell>
          <cell r="C218">
            <v>0</v>
          </cell>
          <cell r="D218">
            <v>0</v>
          </cell>
        </row>
        <row r="219">
          <cell r="A219" t="str">
            <v>CDRPRSYB</v>
          </cell>
          <cell r="B219" t="str">
            <v>Yamaha Marine</v>
          </cell>
          <cell r="C219">
            <v>0</v>
          </cell>
          <cell r="D219">
            <v>0</v>
          </cell>
        </row>
        <row r="220">
          <cell r="A220" t="str">
            <v>CDRPRSYM</v>
          </cell>
          <cell r="B220" t="str">
            <v>Yamaha Moto</v>
          </cell>
          <cell r="C220">
            <v>0</v>
          </cell>
          <cell r="D220">
            <v>0</v>
          </cell>
        </row>
        <row r="221">
          <cell r="A221" t="str">
            <v>CFFL0101</v>
          </cell>
          <cell r="B221" t="str">
            <v>MONTANT MARCHANDISES     HT  O</v>
          </cell>
          <cell r="C221">
            <v>0</v>
          </cell>
          <cell r="D221">
            <v>0</v>
          </cell>
        </row>
        <row r="222">
          <cell r="A222" t="str">
            <v>CFFL0102</v>
          </cell>
          <cell r="B222" t="str">
            <v>TVA                      TVA</v>
          </cell>
          <cell r="C222">
            <v>0</v>
          </cell>
          <cell r="D222">
            <v>0</v>
          </cell>
        </row>
        <row r="223">
          <cell r="A223" t="str">
            <v>CFFMSK01</v>
          </cell>
          <cell r="B223" t="str">
            <v>Répartition standard.</v>
          </cell>
          <cell r="C223">
            <v>0</v>
          </cell>
          <cell r="D223">
            <v>0</v>
          </cell>
        </row>
        <row r="224">
          <cell r="A224" t="str">
            <v>CGI90</v>
          </cell>
          <cell r="B224" t="str">
            <v>ECAKAFC</v>
          </cell>
          <cell r="C224" t="str">
            <v>WS</v>
          </cell>
          <cell r="D224" t="str">
            <v>ACCUEIL</v>
          </cell>
        </row>
        <row r="225">
          <cell r="A225" t="str">
            <v>CGI90</v>
          </cell>
          <cell r="B225" t="str">
            <v>ECAKAFC</v>
          </cell>
          <cell r="C225" t="str">
            <v>WS</v>
          </cell>
          <cell r="D225" t="str">
            <v>ACCUEIL2</v>
          </cell>
        </row>
        <row r="226">
          <cell r="A226" t="str">
            <v>CGI90</v>
          </cell>
          <cell r="B226" t="str">
            <v>CCADOPS</v>
          </cell>
          <cell r="C226" t="str">
            <v>WS</v>
          </cell>
          <cell r="D226" t="str">
            <v>ADAM</v>
          </cell>
        </row>
        <row r="227">
          <cell r="A227" t="str">
            <v>CGI90</v>
          </cell>
          <cell r="B227" t="str">
            <v>EC123FC</v>
          </cell>
          <cell r="C227" t="str">
            <v>WS</v>
          </cell>
          <cell r="D227" t="str">
            <v>ADMINISTRA</v>
          </cell>
        </row>
        <row r="228">
          <cell r="A228" t="str">
            <v>CGI90</v>
          </cell>
          <cell r="B228" t="str">
            <v>ECADOFC</v>
          </cell>
          <cell r="C228" t="str">
            <v>WS</v>
          </cell>
          <cell r="D228" t="str">
            <v>ADOLPHE</v>
          </cell>
        </row>
        <row r="229">
          <cell r="A229" t="str">
            <v>CGI90</v>
          </cell>
          <cell r="B229" t="str">
            <v>ECASKFC</v>
          </cell>
          <cell r="C229" t="str">
            <v>WS</v>
          </cell>
          <cell r="D229" t="str">
            <v>ALEX1</v>
          </cell>
        </row>
        <row r="230">
          <cell r="A230" t="str">
            <v>CGI90</v>
          </cell>
          <cell r="B230" t="str">
            <v>ECASKPS</v>
          </cell>
          <cell r="C230" t="str">
            <v>WS</v>
          </cell>
          <cell r="D230" t="str">
            <v>ALEX2</v>
          </cell>
        </row>
        <row r="231">
          <cell r="A231" t="str">
            <v>CGI90</v>
          </cell>
          <cell r="B231" t="str">
            <v xml:space="preserve">     PF</v>
          </cell>
          <cell r="C231" t="str">
            <v>WS</v>
          </cell>
          <cell r="D231" t="str">
            <v>AMBERT</v>
          </cell>
        </row>
        <row r="232">
          <cell r="A232" t="str">
            <v>CGI90</v>
          </cell>
          <cell r="B232" t="str">
            <v>ECPAPFC</v>
          </cell>
          <cell r="C232" t="str">
            <v>WS</v>
          </cell>
          <cell r="D232" t="str">
            <v>ANASTASIE</v>
          </cell>
        </row>
        <row r="233">
          <cell r="A233" t="str">
            <v>CGI90</v>
          </cell>
          <cell r="B233" t="str">
            <v>EC123AC</v>
          </cell>
          <cell r="C233" t="str">
            <v>WS</v>
          </cell>
          <cell r="D233" t="str">
            <v>ANDONG</v>
          </cell>
        </row>
        <row r="234">
          <cell r="A234" t="str">
            <v>CGI90</v>
          </cell>
          <cell r="B234" t="str">
            <v>CCIPAFC</v>
          </cell>
          <cell r="C234" t="str">
            <v>WS</v>
          </cell>
          <cell r="D234" t="str">
            <v>ANDONG1</v>
          </cell>
        </row>
        <row r="235">
          <cell r="A235" t="str">
            <v>CGI90</v>
          </cell>
          <cell r="B235" t="str">
            <v>EC123AC</v>
          </cell>
          <cell r="C235" t="str">
            <v>WS</v>
          </cell>
          <cell r="D235" t="str">
            <v>ANICET</v>
          </cell>
        </row>
        <row r="236">
          <cell r="A236" t="str">
            <v>CGI90</v>
          </cell>
          <cell r="B236" t="str">
            <v>ECINDPF</v>
          </cell>
          <cell r="C236" t="str">
            <v>WS</v>
          </cell>
          <cell r="D236" t="str">
            <v>APTIVA03S1</v>
          </cell>
        </row>
        <row r="237">
          <cell r="A237" t="str">
            <v>CGI90</v>
          </cell>
          <cell r="B237" t="str">
            <v>ECINDPF</v>
          </cell>
          <cell r="C237" t="str">
            <v>WS</v>
          </cell>
          <cell r="D237" t="str">
            <v>APTIVA03S2</v>
          </cell>
        </row>
        <row r="238">
          <cell r="A238" t="str">
            <v>CGI90</v>
          </cell>
          <cell r="B238" t="str">
            <v>ECINDAV</v>
          </cell>
          <cell r="C238" t="str">
            <v>WS</v>
          </cell>
          <cell r="D238" t="str">
            <v>APTIVA03S3</v>
          </cell>
        </row>
        <row r="239">
          <cell r="A239" t="str">
            <v>CGI90</v>
          </cell>
          <cell r="B239" t="str">
            <v>CCINDCC</v>
          </cell>
          <cell r="C239" t="str">
            <v>WS</v>
          </cell>
          <cell r="D239" t="str">
            <v>APTIVA04S1</v>
          </cell>
        </row>
        <row r="240">
          <cell r="A240" t="str">
            <v>CGI90</v>
          </cell>
          <cell r="B240" t="str">
            <v>CCINDCC</v>
          </cell>
          <cell r="C240" t="str">
            <v>WS</v>
          </cell>
          <cell r="D240" t="str">
            <v>APTIVA04S2</v>
          </cell>
        </row>
        <row r="241">
          <cell r="A241" t="str">
            <v>CGI90</v>
          </cell>
          <cell r="B241" t="str">
            <v xml:space="preserve">     CC</v>
          </cell>
          <cell r="C241" t="str">
            <v>WS</v>
          </cell>
          <cell r="D241" t="str">
            <v>APTIVA04S3</v>
          </cell>
        </row>
        <row r="242">
          <cell r="A242" t="str">
            <v>CGI90</v>
          </cell>
          <cell r="B242" t="str">
            <v>ECINDFC</v>
          </cell>
          <cell r="C242" t="str">
            <v>WS</v>
          </cell>
          <cell r="D242" t="str">
            <v>APTIVA06S1</v>
          </cell>
        </row>
        <row r="243">
          <cell r="A243" t="str">
            <v>CGI90</v>
          </cell>
          <cell r="B243" t="str">
            <v xml:space="preserve">     FC</v>
          </cell>
          <cell r="C243" t="str">
            <v>WS</v>
          </cell>
          <cell r="D243" t="str">
            <v>APTIVA06S3</v>
          </cell>
        </row>
        <row r="244">
          <cell r="A244" t="str">
            <v>CGI90</v>
          </cell>
          <cell r="B244" t="str">
            <v>ECINDFC</v>
          </cell>
          <cell r="C244" t="str">
            <v>WS</v>
          </cell>
          <cell r="D244" t="str">
            <v>APTIVA07S1</v>
          </cell>
        </row>
        <row r="245">
          <cell r="A245" t="str">
            <v>CGI90</v>
          </cell>
          <cell r="B245" t="str">
            <v>ECINDFC</v>
          </cell>
          <cell r="C245" t="str">
            <v>WS</v>
          </cell>
          <cell r="D245" t="str">
            <v>APTIVA07S2</v>
          </cell>
        </row>
        <row r="246">
          <cell r="A246" t="str">
            <v>CGI90</v>
          </cell>
          <cell r="B246" t="str">
            <v>ECSERPF</v>
          </cell>
          <cell r="C246" t="str">
            <v>WS</v>
          </cell>
          <cell r="D246" t="str">
            <v>ATELIERS</v>
          </cell>
        </row>
        <row r="247">
          <cell r="A247" t="str">
            <v>CGI90</v>
          </cell>
          <cell r="B247" t="str">
            <v xml:space="preserve">     PF</v>
          </cell>
          <cell r="C247" t="str">
            <v>WS</v>
          </cell>
          <cell r="D247" t="str">
            <v>ATELIER2</v>
          </cell>
        </row>
        <row r="248">
          <cell r="A248" t="str">
            <v>CGI90</v>
          </cell>
          <cell r="B248" t="str">
            <v xml:space="preserve">     PF</v>
          </cell>
          <cell r="C248" t="str">
            <v>WS</v>
          </cell>
          <cell r="D248" t="str">
            <v>ATELIER3</v>
          </cell>
        </row>
        <row r="249">
          <cell r="A249" t="str">
            <v>CGI90</v>
          </cell>
          <cell r="B249" t="str">
            <v>ECEANFC</v>
          </cell>
          <cell r="C249" t="str">
            <v>WS</v>
          </cell>
          <cell r="D249" t="str">
            <v>BAYONNE</v>
          </cell>
        </row>
        <row r="250">
          <cell r="A250" t="str">
            <v>CGI90</v>
          </cell>
          <cell r="B250" t="str">
            <v xml:space="preserve">     FC</v>
          </cell>
          <cell r="C250" t="str">
            <v>WS</v>
          </cell>
          <cell r="D250" t="str">
            <v>BAYONNE01</v>
          </cell>
        </row>
        <row r="251">
          <cell r="A251" t="str">
            <v>CGI90</v>
          </cell>
          <cell r="B251" t="str">
            <v>ECMBJAC</v>
          </cell>
          <cell r="C251" t="str">
            <v>WS</v>
          </cell>
          <cell r="D251" t="str">
            <v>BAYONNE02</v>
          </cell>
        </row>
        <row r="252">
          <cell r="A252" t="str">
            <v>CGI90</v>
          </cell>
          <cell r="B252" t="str">
            <v>CCAOLPF</v>
          </cell>
          <cell r="C252" t="str">
            <v>WS</v>
          </cell>
          <cell r="D252" t="str">
            <v>BAYONNE3</v>
          </cell>
        </row>
        <row r="253">
          <cell r="A253" t="str">
            <v>CGI90</v>
          </cell>
          <cell r="B253" t="str">
            <v>EC123AC</v>
          </cell>
          <cell r="C253" t="str">
            <v>WS</v>
          </cell>
          <cell r="D253" t="str">
            <v>BEKALE</v>
          </cell>
        </row>
        <row r="254">
          <cell r="A254" t="str">
            <v>CGI90</v>
          </cell>
          <cell r="B254" t="str">
            <v xml:space="preserve">     AC</v>
          </cell>
          <cell r="C254" t="str">
            <v>WS</v>
          </cell>
          <cell r="D254" t="str">
            <v>BENJAMIN</v>
          </cell>
        </row>
        <row r="255">
          <cell r="A255" t="str">
            <v>CGI90</v>
          </cell>
          <cell r="B255" t="str">
            <v>ECASKFC</v>
          </cell>
          <cell r="C255" t="str">
            <v>WS</v>
          </cell>
          <cell r="D255" t="str">
            <v>BIENAIME</v>
          </cell>
        </row>
        <row r="256">
          <cell r="A256" t="str">
            <v>CGI90</v>
          </cell>
          <cell r="B256" t="str">
            <v>CCADOPS</v>
          </cell>
          <cell r="C256" t="str">
            <v>WS</v>
          </cell>
          <cell r="D256" t="str">
            <v>BIENAIME1</v>
          </cell>
        </row>
        <row r="257">
          <cell r="A257" t="str">
            <v>CGI90</v>
          </cell>
          <cell r="B257" t="str">
            <v>ECBITFC</v>
          </cell>
          <cell r="C257" t="str">
            <v>WS</v>
          </cell>
          <cell r="D257" t="str">
            <v>BITEGHE</v>
          </cell>
        </row>
        <row r="258">
          <cell r="A258" t="str">
            <v>CGI90</v>
          </cell>
          <cell r="B258" t="str">
            <v>ECPIEFC</v>
          </cell>
          <cell r="C258" t="str">
            <v>WS</v>
          </cell>
          <cell r="D258" t="str">
            <v>BOUTRY</v>
          </cell>
        </row>
        <row r="259">
          <cell r="A259" t="str">
            <v>CGI90</v>
          </cell>
          <cell r="B259" t="str">
            <v>CCPAPFC</v>
          </cell>
          <cell r="C259" t="str">
            <v>WS</v>
          </cell>
          <cell r="D259" t="str">
            <v>BOUTRY2</v>
          </cell>
        </row>
        <row r="260">
          <cell r="A260" t="str">
            <v>CGI90</v>
          </cell>
          <cell r="B260" t="str">
            <v xml:space="preserve">     FC</v>
          </cell>
          <cell r="C260" t="str">
            <v>WS</v>
          </cell>
          <cell r="D260" t="str">
            <v>BOYONNE1</v>
          </cell>
        </row>
        <row r="261">
          <cell r="A261" t="str">
            <v>CGI90</v>
          </cell>
          <cell r="B261" t="str">
            <v>ECCADPF</v>
          </cell>
          <cell r="C261" t="str">
            <v>WS</v>
          </cell>
          <cell r="D261" t="str">
            <v>CABINDA</v>
          </cell>
        </row>
        <row r="262">
          <cell r="A262" t="str">
            <v>CGI90</v>
          </cell>
          <cell r="B262" t="str">
            <v>ECCADFC</v>
          </cell>
          <cell r="C262" t="str">
            <v>WS</v>
          </cell>
          <cell r="D262" t="str">
            <v>CABINDA2</v>
          </cell>
        </row>
        <row r="263">
          <cell r="A263" t="str">
            <v>CGI90</v>
          </cell>
          <cell r="B263" t="str">
            <v>ECFPAFC</v>
          </cell>
          <cell r="C263" t="str">
            <v>WS</v>
          </cell>
          <cell r="D263" t="str">
            <v>CFAO£AICHA</v>
          </cell>
        </row>
        <row r="264">
          <cell r="A264" t="str">
            <v>CGI90</v>
          </cell>
          <cell r="B264" t="str">
            <v>TEBITPF</v>
          </cell>
          <cell r="C264" t="str">
            <v>WS</v>
          </cell>
          <cell r="D264" t="str">
            <v>COMMERCIAL</v>
          </cell>
        </row>
        <row r="265">
          <cell r="A265" t="str">
            <v>CGI90</v>
          </cell>
          <cell r="B265" t="str">
            <v xml:space="preserve">     AC</v>
          </cell>
          <cell r="C265" t="str">
            <v>WS</v>
          </cell>
          <cell r="D265" t="str">
            <v>COMPT</v>
          </cell>
        </row>
        <row r="266">
          <cell r="A266" t="str">
            <v>CGI90</v>
          </cell>
          <cell r="B266" t="str">
            <v>CCDOUFC</v>
          </cell>
          <cell r="C266" t="str">
            <v>WS</v>
          </cell>
          <cell r="D266" t="str">
            <v>COMPTOIR2</v>
          </cell>
        </row>
        <row r="267">
          <cell r="A267" t="str">
            <v>CGI90</v>
          </cell>
          <cell r="B267" t="str">
            <v>ECDOUFC</v>
          </cell>
          <cell r="C267" t="str">
            <v>WS</v>
          </cell>
          <cell r="D267" t="str">
            <v>COMPT1</v>
          </cell>
        </row>
        <row r="268">
          <cell r="A268" t="str">
            <v>CGI90</v>
          </cell>
          <cell r="B268" t="str">
            <v>ECINDFC</v>
          </cell>
          <cell r="C268" t="str">
            <v>WS</v>
          </cell>
          <cell r="D268" t="str">
            <v>CONSOLE1</v>
          </cell>
        </row>
        <row r="269">
          <cell r="A269" t="str">
            <v>CGI90</v>
          </cell>
          <cell r="B269" t="str">
            <v>ECINDFC</v>
          </cell>
          <cell r="C269" t="str">
            <v>WS</v>
          </cell>
          <cell r="D269" t="str">
            <v>CONSOLE2</v>
          </cell>
        </row>
        <row r="270">
          <cell r="A270" t="str">
            <v>CGI90</v>
          </cell>
          <cell r="B270" t="str">
            <v>EC123AC</v>
          </cell>
          <cell r="C270" t="str">
            <v>WS</v>
          </cell>
          <cell r="D270" t="str">
            <v>CYKEITA</v>
          </cell>
        </row>
        <row r="271">
          <cell r="A271" t="str">
            <v>CGI90</v>
          </cell>
          <cell r="B271" t="str">
            <v>CC123FC</v>
          </cell>
          <cell r="C271" t="str">
            <v>WS</v>
          </cell>
          <cell r="D271" t="str">
            <v>C1</v>
          </cell>
        </row>
        <row r="272">
          <cell r="A272" t="str">
            <v>CGI90</v>
          </cell>
          <cell r="B272" t="str">
            <v>CCINDMA</v>
          </cell>
          <cell r="C272" t="str">
            <v>WS</v>
          </cell>
          <cell r="D272" t="str">
            <v>DAFS1</v>
          </cell>
        </row>
        <row r="273">
          <cell r="A273" t="str">
            <v>CGI90</v>
          </cell>
          <cell r="B273" t="str">
            <v>ECINDFC</v>
          </cell>
          <cell r="C273" t="str">
            <v>WS</v>
          </cell>
          <cell r="D273" t="str">
            <v>DELL00S1</v>
          </cell>
        </row>
        <row r="274">
          <cell r="A274" t="str">
            <v>CGI90</v>
          </cell>
          <cell r="B274" t="str">
            <v>ECINDFC</v>
          </cell>
          <cell r="C274" t="str">
            <v>WS</v>
          </cell>
          <cell r="D274" t="str">
            <v>DELL00S2</v>
          </cell>
        </row>
        <row r="275">
          <cell r="A275" t="str">
            <v>CGI90</v>
          </cell>
          <cell r="B275" t="str">
            <v>ECINDAC</v>
          </cell>
          <cell r="C275" t="str">
            <v>WS</v>
          </cell>
          <cell r="D275" t="str">
            <v>DELL00S3</v>
          </cell>
        </row>
        <row r="276">
          <cell r="A276" t="str">
            <v>CGI90</v>
          </cell>
          <cell r="B276" t="str">
            <v>ECINDAC</v>
          </cell>
          <cell r="C276" t="str">
            <v>WS</v>
          </cell>
          <cell r="D276" t="str">
            <v>DELL02S1</v>
          </cell>
        </row>
        <row r="277">
          <cell r="A277" t="str">
            <v>CGI90</v>
          </cell>
          <cell r="B277" t="str">
            <v xml:space="preserve">     FC</v>
          </cell>
          <cell r="C277" t="str">
            <v>WS</v>
          </cell>
          <cell r="D277" t="str">
            <v>DELL02S2</v>
          </cell>
        </row>
        <row r="278">
          <cell r="A278" t="str">
            <v>CGI90</v>
          </cell>
          <cell r="B278" t="str">
            <v>ECMANFC</v>
          </cell>
          <cell r="C278" t="str">
            <v>WS</v>
          </cell>
          <cell r="D278" t="str">
            <v>DELL03S1</v>
          </cell>
        </row>
        <row r="279">
          <cell r="A279" t="str">
            <v>CGI90</v>
          </cell>
          <cell r="B279" t="str">
            <v>ECMANFC</v>
          </cell>
          <cell r="C279" t="str">
            <v>WS</v>
          </cell>
          <cell r="D279" t="str">
            <v>DELL03S2</v>
          </cell>
        </row>
        <row r="280">
          <cell r="A280" t="str">
            <v>CGI90</v>
          </cell>
          <cell r="B280" t="str">
            <v>ECINDFC</v>
          </cell>
          <cell r="C280" t="str">
            <v>WS</v>
          </cell>
          <cell r="D280" t="str">
            <v>DELL03S3</v>
          </cell>
        </row>
        <row r="281">
          <cell r="A281" t="str">
            <v>CGI90</v>
          </cell>
          <cell r="B281" t="str">
            <v>CCINDFC</v>
          </cell>
          <cell r="C281" t="str">
            <v>WS</v>
          </cell>
          <cell r="D281" t="str">
            <v>DELL03S4</v>
          </cell>
        </row>
        <row r="282">
          <cell r="A282" t="str">
            <v>CGI90</v>
          </cell>
          <cell r="B282" t="str">
            <v xml:space="preserve">     AC</v>
          </cell>
          <cell r="C282" t="str">
            <v>WS</v>
          </cell>
          <cell r="D282" t="str">
            <v>DELL04S1</v>
          </cell>
        </row>
        <row r="283">
          <cell r="A283" t="str">
            <v>CGI90</v>
          </cell>
          <cell r="B283" t="str">
            <v>CCINDFC</v>
          </cell>
          <cell r="C283" t="str">
            <v>WS</v>
          </cell>
          <cell r="D283" t="str">
            <v>DELL05S1</v>
          </cell>
        </row>
        <row r="284">
          <cell r="A284" t="str">
            <v>CGI90</v>
          </cell>
          <cell r="B284" t="str">
            <v>CCINDFC</v>
          </cell>
          <cell r="C284" t="str">
            <v>WS</v>
          </cell>
          <cell r="D284" t="str">
            <v>DELL05S2</v>
          </cell>
        </row>
        <row r="285">
          <cell r="A285" t="str">
            <v>CGI90</v>
          </cell>
          <cell r="B285" t="str">
            <v xml:space="preserve">     FC</v>
          </cell>
          <cell r="C285" t="str">
            <v>WS</v>
          </cell>
          <cell r="D285" t="str">
            <v>DELL07S1</v>
          </cell>
        </row>
        <row r="286">
          <cell r="A286" t="str">
            <v>CGI90</v>
          </cell>
          <cell r="B286" t="str">
            <v>ECINDFC</v>
          </cell>
          <cell r="C286" t="str">
            <v>WS</v>
          </cell>
          <cell r="D286" t="str">
            <v>DELL08S1</v>
          </cell>
        </row>
        <row r="287">
          <cell r="A287" t="str">
            <v>CGI90</v>
          </cell>
          <cell r="B287" t="str">
            <v>TEZIRFC</v>
          </cell>
          <cell r="C287" t="str">
            <v>WS</v>
          </cell>
          <cell r="D287" t="str">
            <v>DELL08S2</v>
          </cell>
        </row>
        <row r="288">
          <cell r="A288" t="str">
            <v>CGI90</v>
          </cell>
          <cell r="B288" t="str">
            <v>ECBEKPF</v>
          </cell>
          <cell r="C288" t="str">
            <v>WS</v>
          </cell>
          <cell r="D288" t="str">
            <v>DIANE1</v>
          </cell>
        </row>
        <row r="289">
          <cell r="A289" t="str">
            <v>CGI90</v>
          </cell>
          <cell r="B289" t="str">
            <v>ECDOUFC</v>
          </cell>
          <cell r="C289" t="str">
            <v>WS</v>
          </cell>
          <cell r="D289" t="str">
            <v>DOUKAGA</v>
          </cell>
        </row>
        <row r="290">
          <cell r="A290" t="str">
            <v>CGI90</v>
          </cell>
          <cell r="B290" t="str">
            <v>CCALXPF</v>
          </cell>
          <cell r="C290" t="str">
            <v>WS</v>
          </cell>
          <cell r="D290" t="str">
            <v>DSPCM01</v>
          </cell>
        </row>
        <row r="291">
          <cell r="A291" t="str">
            <v>CGI90</v>
          </cell>
          <cell r="B291" t="str">
            <v>ECADOPF</v>
          </cell>
          <cell r="C291" t="str">
            <v>WS</v>
          </cell>
          <cell r="D291" t="str">
            <v>DSPYR01</v>
          </cell>
        </row>
        <row r="292">
          <cell r="A292" t="str">
            <v>CGI90</v>
          </cell>
          <cell r="B292" t="str">
            <v>ECJDMFC</v>
          </cell>
          <cell r="C292" t="str">
            <v>WS</v>
          </cell>
          <cell r="D292" t="str">
            <v>DSPYR02</v>
          </cell>
        </row>
        <row r="293">
          <cell r="A293" t="str">
            <v>CGI90</v>
          </cell>
          <cell r="B293" t="str">
            <v>CCPAPFC</v>
          </cell>
          <cell r="C293" t="str">
            <v>WS</v>
          </cell>
          <cell r="D293" t="str">
            <v>DSP01</v>
          </cell>
        </row>
        <row r="294">
          <cell r="A294" t="str">
            <v>CGI90</v>
          </cell>
          <cell r="B294" t="str">
            <v>ECNMNFC</v>
          </cell>
          <cell r="C294" t="str">
            <v>WS</v>
          </cell>
          <cell r="D294" t="str">
            <v>DSP010005</v>
          </cell>
        </row>
        <row r="295">
          <cell r="A295" t="str">
            <v>CGI90</v>
          </cell>
          <cell r="B295" t="str">
            <v>ECBITFC</v>
          </cell>
          <cell r="C295" t="str">
            <v>WS</v>
          </cell>
          <cell r="D295" t="str">
            <v>DSP010103</v>
          </cell>
        </row>
        <row r="296">
          <cell r="A296" t="str">
            <v>CGI90</v>
          </cell>
          <cell r="B296" t="str">
            <v>CCINDPF</v>
          </cell>
          <cell r="C296" t="str">
            <v>WS</v>
          </cell>
          <cell r="D296" t="str">
            <v>DSP010105</v>
          </cell>
        </row>
        <row r="297">
          <cell r="A297" t="str">
            <v>CGI90</v>
          </cell>
          <cell r="B297" t="str">
            <v>CCJFDFC</v>
          </cell>
          <cell r="C297" t="str">
            <v>WS</v>
          </cell>
          <cell r="D297" t="str">
            <v>DSP010204</v>
          </cell>
        </row>
        <row r="298">
          <cell r="A298" t="str">
            <v>CGI90</v>
          </cell>
          <cell r="B298" t="str">
            <v>ECMANPF</v>
          </cell>
          <cell r="C298" t="str">
            <v>WS</v>
          </cell>
          <cell r="D298" t="str">
            <v>DSP010206</v>
          </cell>
        </row>
        <row r="299">
          <cell r="A299" t="str">
            <v>CGI90</v>
          </cell>
          <cell r="B299" t="str">
            <v>ECOBAFC</v>
          </cell>
          <cell r="C299" t="str">
            <v>WS</v>
          </cell>
          <cell r="D299" t="str">
            <v>DSP010304</v>
          </cell>
        </row>
        <row r="300">
          <cell r="A300" t="str">
            <v>CGI90</v>
          </cell>
          <cell r="B300" t="str">
            <v>CCMOMFC</v>
          </cell>
          <cell r="C300" t="str">
            <v>WS</v>
          </cell>
          <cell r="D300" t="str">
            <v>DSP010305</v>
          </cell>
        </row>
        <row r="301">
          <cell r="A301" t="str">
            <v>CGI90</v>
          </cell>
          <cell r="B301" t="str">
            <v>ECINDFC</v>
          </cell>
          <cell r="C301" t="str">
            <v>WS</v>
          </cell>
          <cell r="D301" t="str">
            <v>DSP010400</v>
          </cell>
        </row>
        <row r="302">
          <cell r="A302" t="str">
            <v>CGI90</v>
          </cell>
          <cell r="B302" t="str">
            <v>ECWAGFC</v>
          </cell>
          <cell r="C302" t="str">
            <v>WS</v>
          </cell>
          <cell r="D302" t="str">
            <v>DSP010403</v>
          </cell>
        </row>
        <row r="303">
          <cell r="A303" t="str">
            <v>CGI90</v>
          </cell>
          <cell r="B303" t="str">
            <v>ECINDFC</v>
          </cell>
          <cell r="C303" t="str">
            <v>WS</v>
          </cell>
          <cell r="D303" t="str">
            <v>DSP010404</v>
          </cell>
        </row>
        <row r="304">
          <cell r="A304" t="str">
            <v>CGI90</v>
          </cell>
          <cell r="B304" t="str">
            <v>ECINDFC</v>
          </cell>
          <cell r="C304" t="str">
            <v>WS</v>
          </cell>
          <cell r="D304" t="str">
            <v>DSP010406</v>
          </cell>
        </row>
        <row r="305">
          <cell r="A305" t="str">
            <v>CGI90</v>
          </cell>
          <cell r="B305" t="str">
            <v>ECINDFC</v>
          </cell>
          <cell r="C305" t="str">
            <v>WS</v>
          </cell>
          <cell r="D305" t="str">
            <v>DSP010500</v>
          </cell>
        </row>
        <row r="306">
          <cell r="A306" t="str">
            <v>CGI90</v>
          </cell>
          <cell r="B306" t="str">
            <v>ECINDPF</v>
          </cell>
          <cell r="C306" t="str">
            <v>WS</v>
          </cell>
          <cell r="D306" t="str">
            <v>DSP010600</v>
          </cell>
        </row>
        <row r="307">
          <cell r="A307" t="str">
            <v>CGI90</v>
          </cell>
          <cell r="B307" t="str">
            <v>ECINDFC</v>
          </cell>
          <cell r="C307" t="str">
            <v>WS</v>
          </cell>
          <cell r="D307" t="str">
            <v>DSP010601</v>
          </cell>
        </row>
        <row r="308">
          <cell r="A308" t="str">
            <v>CGI90</v>
          </cell>
          <cell r="B308" t="str">
            <v>ECINDFC</v>
          </cell>
          <cell r="C308" t="str">
            <v>WS</v>
          </cell>
          <cell r="D308" t="str">
            <v>DSP010602</v>
          </cell>
        </row>
        <row r="309">
          <cell r="A309" t="str">
            <v>CGI90</v>
          </cell>
          <cell r="B309" t="str">
            <v>ECINDPF</v>
          </cell>
          <cell r="C309" t="str">
            <v>WS</v>
          </cell>
          <cell r="D309" t="str">
            <v>DSP010603</v>
          </cell>
        </row>
        <row r="310">
          <cell r="A310" t="str">
            <v>CGI90</v>
          </cell>
          <cell r="B310" t="str">
            <v>ECINDFC</v>
          </cell>
          <cell r="C310" t="str">
            <v>WS</v>
          </cell>
          <cell r="D310" t="str">
            <v>DSP010604</v>
          </cell>
        </row>
        <row r="311">
          <cell r="A311" t="str">
            <v>CGI90</v>
          </cell>
          <cell r="B311" t="str">
            <v>CCINDFC</v>
          </cell>
          <cell r="C311" t="str">
            <v>WS</v>
          </cell>
          <cell r="D311" t="str">
            <v>DSP010606</v>
          </cell>
        </row>
        <row r="312">
          <cell r="A312" t="str">
            <v>CGI90</v>
          </cell>
          <cell r="B312" t="str">
            <v>ECINDAC</v>
          </cell>
          <cell r="C312" t="str">
            <v>WS</v>
          </cell>
          <cell r="D312" t="str">
            <v>DSP010701</v>
          </cell>
        </row>
        <row r="313">
          <cell r="A313" t="str">
            <v>CGI90</v>
          </cell>
          <cell r="B313" t="str">
            <v>ECINDFC</v>
          </cell>
          <cell r="C313" t="str">
            <v>WS</v>
          </cell>
          <cell r="D313" t="str">
            <v>DSP010702</v>
          </cell>
        </row>
        <row r="314">
          <cell r="A314" t="str">
            <v>CGI90</v>
          </cell>
          <cell r="B314" t="str">
            <v>ECINDFC</v>
          </cell>
          <cell r="C314" t="str">
            <v>WS</v>
          </cell>
          <cell r="D314" t="str">
            <v>DSP010703</v>
          </cell>
        </row>
        <row r="315">
          <cell r="A315" t="str">
            <v>CGI90</v>
          </cell>
          <cell r="B315" t="str">
            <v>ECINDPF</v>
          </cell>
          <cell r="C315" t="str">
            <v>WS</v>
          </cell>
          <cell r="D315" t="str">
            <v>DSP010705</v>
          </cell>
        </row>
        <row r="316">
          <cell r="A316" t="str">
            <v>CGI90</v>
          </cell>
          <cell r="B316" t="str">
            <v>ECINDFC</v>
          </cell>
          <cell r="C316" t="str">
            <v>WS</v>
          </cell>
          <cell r="D316" t="str">
            <v>DSP010706</v>
          </cell>
        </row>
        <row r="317">
          <cell r="A317" t="str">
            <v>CGI90</v>
          </cell>
          <cell r="B317" t="str">
            <v>ECPAPMA</v>
          </cell>
          <cell r="C317" t="str">
            <v>WS</v>
          </cell>
          <cell r="D317" t="str">
            <v>DSP02</v>
          </cell>
        </row>
        <row r="318">
          <cell r="A318" t="str">
            <v>CGI90</v>
          </cell>
          <cell r="B318" t="str">
            <v>ECINDPF</v>
          </cell>
          <cell r="C318" t="str">
            <v>WS</v>
          </cell>
          <cell r="D318" t="str">
            <v>DSP030000</v>
          </cell>
        </row>
        <row r="319">
          <cell r="A319" t="str">
            <v>CGI90</v>
          </cell>
          <cell r="B319" t="str">
            <v>CCINDPF</v>
          </cell>
          <cell r="C319" t="str">
            <v>WS</v>
          </cell>
          <cell r="D319" t="str">
            <v>DSP030001</v>
          </cell>
        </row>
        <row r="320">
          <cell r="A320" t="str">
            <v>CGI90</v>
          </cell>
          <cell r="B320" t="str">
            <v>ECINDFC</v>
          </cell>
          <cell r="C320" t="str">
            <v>WS</v>
          </cell>
          <cell r="D320" t="str">
            <v>DSP030003</v>
          </cell>
        </row>
        <row r="321">
          <cell r="A321" t="str">
            <v>CGI90</v>
          </cell>
          <cell r="B321" t="str">
            <v>CCINDPF</v>
          </cell>
          <cell r="C321" t="str">
            <v>WS</v>
          </cell>
          <cell r="D321" t="str">
            <v>DSP030004</v>
          </cell>
        </row>
        <row r="322">
          <cell r="A322" t="str">
            <v>CGI90</v>
          </cell>
          <cell r="B322" t="str">
            <v>ECINDFC</v>
          </cell>
          <cell r="C322" t="str">
            <v>WS</v>
          </cell>
          <cell r="D322" t="str">
            <v>DSP030005</v>
          </cell>
        </row>
        <row r="323">
          <cell r="A323" t="str">
            <v>CGI90</v>
          </cell>
          <cell r="B323" t="str">
            <v xml:space="preserve">     FC</v>
          </cell>
          <cell r="C323" t="str">
            <v>WS</v>
          </cell>
          <cell r="D323" t="str">
            <v>DSP030106</v>
          </cell>
        </row>
        <row r="324">
          <cell r="A324" t="str">
            <v>CGI90</v>
          </cell>
          <cell r="B324" t="str">
            <v>ECINDFC</v>
          </cell>
          <cell r="C324" t="str">
            <v>WS</v>
          </cell>
          <cell r="D324" t="str">
            <v>DSP030201</v>
          </cell>
        </row>
        <row r="325">
          <cell r="A325" t="str">
            <v>CGI90</v>
          </cell>
          <cell r="B325" t="str">
            <v>ECMANFC</v>
          </cell>
          <cell r="C325" t="str">
            <v>WS</v>
          </cell>
          <cell r="D325" t="str">
            <v>DSP030202</v>
          </cell>
        </row>
        <row r="326">
          <cell r="A326" t="str">
            <v>CGI90</v>
          </cell>
          <cell r="B326" t="str">
            <v>ECINDPF</v>
          </cell>
          <cell r="C326" t="str">
            <v>WS</v>
          </cell>
          <cell r="D326" t="str">
            <v>DSP030203</v>
          </cell>
        </row>
        <row r="327">
          <cell r="A327" t="str">
            <v>CGI90</v>
          </cell>
          <cell r="B327" t="str">
            <v>ECINDFC</v>
          </cell>
          <cell r="C327" t="str">
            <v>WS</v>
          </cell>
          <cell r="D327" t="str">
            <v>DSP030204</v>
          </cell>
        </row>
        <row r="328">
          <cell r="A328" t="str">
            <v>CGI90</v>
          </cell>
          <cell r="B328" t="str">
            <v>ECINDFC</v>
          </cell>
          <cell r="C328" t="str">
            <v>WS</v>
          </cell>
          <cell r="D328" t="str">
            <v>DSP030205</v>
          </cell>
        </row>
        <row r="329">
          <cell r="A329" t="str">
            <v>CGI90</v>
          </cell>
          <cell r="B329" t="str">
            <v>ECINDPF</v>
          </cell>
          <cell r="C329" t="str">
            <v>WS</v>
          </cell>
          <cell r="D329" t="str">
            <v>DSP030301</v>
          </cell>
        </row>
        <row r="330">
          <cell r="A330" t="str">
            <v>CGI90</v>
          </cell>
          <cell r="B330" t="str">
            <v>ECINDAC</v>
          </cell>
          <cell r="C330" t="str">
            <v>WS</v>
          </cell>
          <cell r="D330" t="str">
            <v>DSP030303</v>
          </cell>
        </row>
        <row r="331">
          <cell r="A331" t="str">
            <v>CGI90</v>
          </cell>
          <cell r="B331" t="str">
            <v>TEINDPF</v>
          </cell>
          <cell r="C331" t="str">
            <v>WS</v>
          </cell>
          <cell r="D331" t="str">
            <v>DSP030304</v>
          </cell>
        </row>
        <row r="332">
          <cell r="A332" t="str">
            <v>CGI90</v>
          </cell>
          <cell r="B332" t="str">
            <v>TEINDPF</v>
          </cell>
          <cell r="C332" t="str">
            <v>WS</v>
          </cell>
          <cell r="D332" t="str">
            <v>DSP030305</v>
          </cell>
        </row>
        <row r="333">
          <cell r="A333" t="str">
            <v>CGI90</v>
          </cell>
          <cell r="B333" t="str">
            <v>CCINDFC</v>
          </cell>
          <cell r="C333" t="str">
            <v>WS</v>
          </cell>
          <cell r="D333" t="str">
            <v>DSP030500</v>
          </cell>
        </row>
        <row r="334">
          <cell r="A334" t="str">
            <v>CGI90</v>
          </cell>
          <cell r="B334" t="str">
            <v>ECINDPF</v>
          </cell>
          <cell r="C334" t="str">
            <v>WS</v>
          </cell>
          <cell r="D334" t="str">
            <v>DSP030501</v>
          </cell>
        </row>
        <row r="335">
          <cell r="A335" t="str">
            <v>CGI90</v>
          </cell>
          <cell r="B335" t="str">
            <v>ECALXPS</v>
          </cell>
          <cell r="C335" t="str">
            <v>WS</v>
          </cell>
          <cell r="D335" t="str">
            <v>DSP030505</v>
          </cell>
        </row>
        <row r="336">
          <cell r="A336" t="str">
            <v>CGI90</v>
          </cell>
          <cell r="B336" t="str">
            <v>ECALXPF</v>
          </cell>
          <cell r="C336" t="str">
            <v>WS</v>
          </cell>
          <cell r="D336" t="str">
            <v>DSP030506</v>
          </cell>
        </row>
        <row r="337">
          <cell r="A337" t="str">
            <v>CGI90</v>
          </cell>
          <cell r="B337" t="str">
            <v>CCINDPF</v>
          </cell>
          <cell r="C337" t="str">
            <v>WS</v>
          </cell>
          <cell r="D337" t="str">
            <v>DSP030701</v>
          </cell>
        </row>
        <row r="338">
          <cell r="A338" t="str">
            <v>CGI90</v>
          </cell>
          <cell r="B338" t="str">
            <v>ECINDFC</v>
          </cell>
          <cell r="C338" t="str">
            <v>WS</v>
          </cell>
          <cell r="D338" t="str">
            <v>DSP030702</v>
          </cell>
        </row>
        <row r="339">
          <cell r="A339" t="str">
            <v>CGI90</v>
          </cell>
          <cell r="B339" t="str">
            <v>ECINDPF</v>
          </cell>
          <cell r="C339" t="str">
            <v>WS</v>
          </cell>
          <cell r="D339" t="str">
            <v>DSP030703</v>
          </cell>
        </row>
        <row r="340">
          <cell r="A340" t="str">
            <v>CGI90</v>
          </cell>
          <cell r="B340" t="str">
            <v>ECINDFC</v>
          </cell>
          <cell r="C340" t="str">
            <v>WS</v>
          </cell>
          <cell r="D340" t="str">
            <v>DSP030705</v>
          </cell>
        </row>
        <row r="341">
          <cell r="A341" t="str">
            <v>CGI90</v>
          </cell>
          <cell r="B341" t="str">
            <v>ECINDPF</v>
          </cell>
          <cell r="C341" t="str">
            <v>WS</v>
          </cell>
          <cell r="D341" t="str">
            <v>DSP030706</v>
          </cell>
        </row>
        <row r="342">
          <cell r="A342" t="str">
            <v>CGI90</v>
          </cell>
          <cell r="B342" t="str">
            <v>ECIPAFC</v>
          </cell>
          <cell r="C342" t="str">
            <v>WS</v>
          </cell>
          <cell r="D342" t="str">
            <v>DSP04</v>
          </cell>
        </row>
        <row r="343">
          <cell r="A343" t="str">
            <v>CGI90</v>
          </cell>
          <cell r="B343" t="str">
            <v>ECNDOFC</v>
          </cell>
          <cell r="C343" t="str">
            <v>WS</v>
          </cell>
          <cell r="D343" t="str">
            <v>DSP05</v>
          </cell>
        </row>
        <row r="344">
          <cell r="A344" t="str">
            <v>CGI90</v>
          </cell>
          <cell r="B344" t="str">
            <v>ECPIEFC</v>
          </cell>
          <cell r="C344" t="str">
            <v>WS</v>
          </cell>
          <cell r="D344" t="str">
            <v>DSP06</v>
          </cell>
        </row>
        <row r="345">
          <cell r="A345" t="str">
            <v>CGI90</v>
          </cell>
          <cell r="B345" t="str">
            <v>CCBITFC</v>
          </cell>
          <cell r="C345" t="str">
            <v>WS</v>
          </cell>
          <cell r="D345" t="str">
            <v>DSP07</v>
          </cell>
        </row>
        <row r="346">
          <cell r="A346" t="str">
            <v>CGI90</v>
          </cell>
          <cell r="B346" t="str">
            <v>ECIPAFC</v>
          </cell>
          <cell r="C346" t="str">
            <v>WS</v>
          </cell>
          <cell r="D346" t="str">
            <v>DSP08</v>
          </cell>
        </row>
        <row r="347">
          <cell r="A347" t="str">
            <v>CGI90</v>
          </cell>
          <cell r="B347" t="str">
            <v>CCNOUFC</v>
          </cell>
          <cell r="C347" t="str">
            <v>WS</v>
          </cell>
          <cell r="D347" t="str">
            <v>DSP09</v>
          </cell>
        </row>
        <row r="348">
          <cell r="A348" t="str">
            <v>CGI90</v>
          </cell>
          <cell r="B348" t="str">
            <v>ECOBAFC</v>
          </cell>
          <cell r="C348" t="str">
            <v>WS</v>
          </cell>
          <cell r="D348" t="str">
            <v>DSP10</v>
          </cell>
        </row>
        <row r="349">
          <cell r="A349" t="str">
            <v>CGI90</v>
          </cell>
          <cell r="B349" t="str">
            <v>ECMANFC</v>
          </cell>
          <cell r="C349" t="str">
            <v>WS</v>
          </cell>
          <cell r="D349" t="str">
            <v>DSP12</v>
          </cell>
        </row>
        <row r="350">
          <cell r="A350" t="str">
            <v>CGI90</v>
          </cell>
          <cell r="B350" t="str">
            <v>ECMOAFC</v>
          </cell>
          <cell r="C350" t="str">
            <v>WS</v>
          </cell>
          <cell r="D350" t="str">
            <v>DSP13</v>
          </cell>
        </row>
        <row r="351">
          <cell r="A351" t="str">
            <v>CGI90</v>
          </cell>
          <cell r="B351" t="str">
            <v>ECBOUAC</v>
          </cell>
          <cell r="C351" t="str">
            <v>WS</v>
          </cell>
          <cell r="D351" t="str">
            <v>DSP14</v>
          </cell>
        </row>
        <row r="352">
          <cell r="A352" t="str">
            <v>CGI90</v>
          </cell>
          <cell r="B352" t="str">
            <v>CCBASFC</v>
          </cell>
          <cell r="C352" t="str">
            <v>WS</v>
          </cell>
          <cell r="D352" t="str">
            <v>DSP15</v>
          </cell>
        </row>
        <row r="353">
          <cell r="A353" t="str">
            <v>CGI90</v>
          </cell>
          <cell r="B353" t="str">
            <v>ECCLYFC</v>
          </cell>
          <cell r="C353" t="str">
            <v>WS</v>
          </cell>
          <cell r="D353" t="str">
            <v>DSP16</v>
          </cell>
        </row>
        <row r="354">
          <cell r="A354" t="str">
            <v>CGI90</v>
          </cell>
          <cell r="B354" t="str">
            <v>ECFLUFC</v>
          </cell>
          <cell r="C354" t="str">
            <v>WS</v>
          </cell>
          <cell r="D354" t="str">
            <v>DSP17</v>
          </cell>
        </row>
        <row r="355">
          <cell r="A355" t="str">
            <v>CGI90</v>
          </cell>
          <cell r="B355" t="str">
            <v>CCMOMPS</v>
          </cell>
          <cell r="C355" t="str">
            <v>WS</v>
          </cell>
          <cell r="D355" t="str">
            <v>DSP19</v>
          </cell>
        </row>
        <row r="356">
          <cell r="A356" t="str">
            <v>CGI90</v>
          </cell>
          <cell r="B356" t="str">
            <v>CCMOUPF</v>
          </cell>
          <cell r="C356" t="str">
            <v>WS</v>
          </cell>
          <cell r="D356" t="str">
            <v>DSP20</v>
          </cell>
        </row>
        <row r="357">
          <cell r="A357" t="str">
            <v>CGI90</v>
          </cell>
          <cell r="B357" t="str">
            <v>CCNYAFC</v>
          </cell>
          <cell r="C357" t="str">
            <v>WS</v>
          </cell>
          <cell r="D357" t="str">
            <v>DSP21</v>
          </cell>
        </row>
        <row r="358">
          <cell r="A358" t="str">
            <v>CGI90</v>
          </cell>
          <cell r="B358" t="str">
            <v>ECSERAC</v>
          </cell>
          <cell r="C358" t="str">
            <v>WS</v>
          </cell>
          <cell r="D358" t="str">
            <v>DSP22</v>
          </cell>
        </row>
        <row r="359">
          <cell r="A359" t="str">
            <v>CGI90</v>
          </cell>
          <cell r="B359" t="str">
            <v>ECJFDFC</v>
          </cell>
          <cell r="C359" t="str">
            <v>WS</v>
          </cell>
          <cell r="D359" t="str">
            <v>DSP23</v>
          </cell>
        </row>
        <row r="360">
          <cell r="A360" t="str">
            <v>CGI90</v>
          </cell>
          <cell r="B360" t="str">
            <v>ECAWOPF</v>
          </cell>
          <cell r="C360" t="str">
            <v>WS</v>
          </cell>
          <cell r="D360" t="str">
            <v>DSP24</v>
          </cell>
        </row>
        <row r="361">
          <cell r="A361" t="str">
            <v>CGI90</v>
          </cell>
          <cell r="B361" t="str">
            <v>ECMANAC</v>
          </cell>
          <cell r="C361" t="str">
            <v>WS</v>
          </cell>
          <cell r="D361" t="str">
            <v>DSP25</v>
          </cell>
        </row>
        <row r="362">
          <cell r="A362" t="str">
            <v>CGI90</v>
          </cell>
          <cell r="B362" t="str">
            <v>CCNOUPF</v>
          </cell>
          <cell r="C362" t="str">
            <v>WS</v>
          </cell>
          <cell r="D362" t="str">
            <v>DSP26</v>
          </cell>
        </row>
        <row r="363">
          <cell r="A363" t="str">
            <v>CGI90</v>
          </cell>
          <cell r="B363" t="str">
            <v>ECINDPF</v>
          </cell>
          <cell r="C363" t="str">
            <v>WS</v>
          </cell>
          <cell r="D363" t="str">
            <v>DSP27</v>
          </cell>
        </row>
        <row r="364">
          <cell r="A364" t="str">
            <v>CGI90</v>
          </cell>
          <cell r="B364" t="str">
            <v>TEINDPF</v>
          </cell>
          <cell r="C364" t="str">
            <v>WS</v>
          </cell>
          <cell r="D364" t="str">
            <v>DSP28</v>
          </cell>
        </row>
        <row r="365">
          <cell r="A365" t="str">
            <v>CGI90</v>
          </cell>
          <cell r="B365" t="str">
            <v>ECINDFC</v>
          </cell>
          <cell r="C365" t="str">
            <v>WS</v>
          </cell>
          <cell r="D365" t="str">
            <v>DSP29</v>
          </cell>
        </row>
        <row r="366">
          <cell r="A366" t="str">
            <v>CGI90</v>
          </cell>
          <cell r="B366" t="str">
            <v>ECADOFC</v>
          </cell>
          <cell r="C366" t="str">
            <v>WS</v>
          </cell>
          <cell r="D366" t="str">
            <v>DSP30</v>
          </cell>
        </row>
        <row r="367">
          <cell r="A367" t="str">
            <v>CGI90</v>
          </cell>
          <cell r="B367" t="str">
            <v>TEMOUPF</v>
          </cell>
          <cell r="C367" t="str">
            <v>WS</v>
          </cell>
          <cell r="D367" t="str">
            <v>DSP32</v>
          </cell>
        </row>
        <row r="368">
          <cell r="A368" t="str">
            <v>CGI90</v>
          </cell>
          <cell r="B368" t="str">
            <v>ECOBAFC</v>
          </cell>
          <cell r="C368" t="str">
            <v>WS</v>
          </cell>
          <cell r="D368" t="str">
            <v>DSP33</v>
          </cell>
        </row>
        <row r="369">
          <cell r="A369" t="str">
            <v>CGI90</v>
          </cell>
          <cell r="B369" t="str">
            <v>ECMOAFC</v>
          </cell>
          <cell r="C369" t="str">
            <v>WS</v>
          </cell>
          <cell r="D369" t="str">
            <v>DSP34</v>
          </cell>
        </row>
        <row r="370">
          <cell r="A370" t="str">
            <v>CGI90</v>
          </cell>
          <cell r="B370" t="str">
            <v>CCCADFC</v>
          </cell>
          <cell r="C370" t="str">
            <v>WS</v>
          </cell>
          <cell r="D370" t="str">
            <v>DSP35</v>
          </cell>
        </row>
        <row r="371">
          <cell r="A371" t="str">
            <v>CGI90</v>
          </cell>
          <cell r="B371" t="str">
            <v>ECNENPF</v>
          </cell>
          <cell r="C371" t="str">
            <v>WS</v>
          </cell>
          <cell r="D371" t="str">
            <v>DSP38</v>
          </cell>
        </row>
        <row r="372">
          <cell r="A372" t="str">
            <v>CGI90</v>
          </cell>
          <cell r="B372" t="str">
            <v>CCJFDMA</v>
          </cell>
          <cell r="C372" t="str">
            <v>WS</v>
          </cell>
          <cell r="D372" t="str">
            <v>DSP39</v>
          </cell>
        </row>
        <row r="373">
          <cell r="A373" t="str">
            <v>CGI90</v>
          </cell>
          <cell r="B373" t="str">
            <v xml:space="preserve">     FC</v>
          </cell>
          <cell r="C373" t="str">
            <v>WS</v>
          </cell>
          <cell r="D373" t="str">
            <v>DSP40</v>
          </cell>
        </row>
        <row r="374">
          <cell r="A374" t="str">
            <v>CGI90</v>
          </cell>
          <cell r="B374" t="str">
            <v xml:space="preserve">     FC</v>
          </cell>
          <cell r="C374" t="str">
            <v>WS</v>
          </cell>
          <cell r="D374" t="str">
            <v>DSP41</v>
          </cell>
        </row>
        <row r="375">
          <cell r="A375" t="str">
            <v>CGI90</v>
          </cell>
          <cell r="B375" t="str">
            <v>CCFLUFC</v>
          </cell>
          <cell r="C375" t="str">
            <v>WS</v>
          </cell>
          <cell r="D375" t="str">
            <v>DSP42</v>
          </cell>
        </row>
        <row r="376">
          <cell r="A376" t="str">
            <v>CGI90</v>
          </cell>
          <cell r="B376" t="str">
            <v>ECNMNFC</v>
          </cell>
          <cell r="C376" t="str">
            <v>WS</v>
          </cell>
          <cell r="D376" t="str">
            <v>DSP43</v>
          </cell>
        </row>
        <row r="377">
          <cell r="A377" t="str">
            <v>CGI90</v>
          </cell>
          <cell r="B377" t="str">
            <v>TEBASPF</v>
          </cell>
          <cell r="C377" t="str">
            <v>WS</v>
          </cell>
          <cell r="D377" t="str">
            <v>DSP44</v>
          </cell>
        </row>
        <row r="378">
          <cell r="A378" t="str">
            <v>CGI90</v>
          </cell>
          <cell r="B378" t="str">
            <v>ECSIAFC</v>
          </cell>
          <cell r="C378" t="str">
            <v>WS</v>
          </cell>
          <cell r="D378" t="str">
            <v>DSP45</v>
          </cell>
        </row>
        <row r="379">
          <cell r="A379" t="str">
            <v>CGI90</v>
          </cell>
          <cell r="B379" t="str">
            <v>CCCLYFC</v>
          </cell>
          <cell r="C379" t="str">
            <v>WS</v>
          </cell>
          <cell r="D379" t="str">
            <v>DSP47</v>
          </cell>
        </row>
        <row r="380">
          <cell r="A380" t="str">
            <v>CGI90</v>
          </cell>
          <cell r="B380" t="str">
            <v>CCADOFC</v>
          </cell>
          <cell r="C380" t="str">
            <v>WS</v>
          </cell>
          <cell r="D380" t="str">
            <v>DUMASA1</v>
          </cell>
        </row>
        <row r="381">
          <cell r="A381" t="str">
            <v>CGI90</v>
          </cell>
          <cell r="B381" t="str">
            <v>CCADOFC</v>
          </cell>
          <cell r="C381" t="str">
            <v>WS</v>
          </cell>
          <cell r="D381" t="str">
            <v>DUMASS2</v>
          </cell>
        </row>
        <row r="382">
          <cell r="A382" t="str">
            <v>CGI90</v>
          </cell>
          <cell r="B382" t="str">
            <v>ECMBJAC</v>
          </cell>
          <cell r="C382" t="str">
            <v>WS</v>
          </cell>
          <cell r="D382" t="str">
            <v>DUMAS2</v>
          </cell>
        </row>
        <row r="383">
          <cell r="A383" t="str">
            <v>CGI90</v>
          </cell>
          <cell r="B383" t="str">
            <v>CCINDPF</v>
          </cell>
          <cell r="C383" t="str">
            <v>WS</v>
          </cell>
          <cell r="D383" t="str">
            <v>EAV150</v>
          </cell>
        </row>
        <row r="384">
          <cell r="A384" t="str">
            <v>CGI90</v>
          </cell>
          <cell r="B384" t="str">
            <v>ECINDAC</v>
          </cell>
          <cell r="C384" t="str">
            <v>WS</v>
          </cell>
          <cell r="D384" t="str">
            <v>ECL011</v>
          </cell>
        </row>
        <row r="385">
          <cell r="A385" t="str">
            <v>CGI90</v>
          </cell>
          <cell r="B385" t="str">
            <v xml:space="preserve">     FC</v>
          </cell>
          <cell r="C385" t="str">
            <v>WS</v>
          </cell>
          <cell r="D385" t="str">
            <v>ECL012</v>
          </cell>
        </row>
        <row r="386">
          <cell r="A386" t="str">
            <v>CGI90</v>
          </cell>
          <cell r="B386" t="str">
            <v>ECBOUFC</v>
          </cell>
          <cell r="C386" t="str">
            <v>WS</v>
          </cell>
          <cell r="D386" t="str">
            <v>ECL013</v>
          </cell>
        </row>
        <row r="387">
          <cell r="A387" t="str">
            <v>CGI90</v>
          </cell>
          <cell r="B387" t="str">
            <v>ECINDMA</v>
          </cell>
          <cell r="C387" t="str">
            <v>WS</v>
          </cell>
          <cell r="D387" t="str">
            <v>ECL014</v>
          </cell>
        </row>
        <row r="388">
          <cell r="A388" t="str">
            <v>CGI90</v>
          </cell>
          <cell r="B388" t="str">
            <v xml:space="preserve">     AV</v>
          </cell>
          <cell r="C388" t="str">
            <v>WS</v>
          </cell>
          <cell r="D388" t="str">
            <v>ECP102</v>
          </cell>
        </row>
        <row r="389">
          <cell r="A389" t="str">
            <v>CGI90</v>
          </cell>
          <cell r="B389" t="str">
            <v>ECFLUFC</v>
          </cell>
          <cell r="C389" t="str">
            <v>WS</v>
          </cell>
          <cell r="D389" t="str">
            <v>ECP103</v>
          </cell>
        </row>
        <row r="390">
          <cell r="A390" t="str">
            <v>CGI90</v>
          </cell>
          <cell r="B390" t="str">
            <v xml:space="preserve">     FC</v>
          </cell>
          <cell r="C390" t="str">
            <v>WS</v>
          </cell>
          <cell r="D390" t="str">
            <v>ECP104</v>
          </cell>
        </row>
        <row r="391">
          <cell r="A391" t="str">
            <v>CGI90</v>
          </cell>
          <cell r="B391" t="str">
            <v>ECINDFC</v>
          </cell>
          <cell r="C391" t="str">
            <v>WS</v>
          </cell>
          <cell r="D391" t="str">
            <v>ECP105</v>
          </cell>
        </row>
        <row r="392">
          <cell r="A392" t="str">
            <v>CGI90</v>
          </cell>
          <cell r="B392" t="str">
            <v>CCNENPF</v>
          </cell>
          <cell r="C392" t="str">
            <v>WS</v>
          </cell>
          <cell r="D392" t="str">
            <v>ECP107</v>
          </cell>
        </row>
        <row r="393">
          <cell r="A393" t="str">
            <v>CGI90</v>
          </cell>
          <cell r="B393" t="str">
            <v>ECBITFC</v>
          </cell>
          <cell r="C393" t="str">
            <v>WS</v>
          </cell>
          <cell r="D393" t="str">
            <v>ECP108</v>
          </cell>
        </row>
        <row r="394">
          <cell r="A394" t="str">
            <v>CGI90</v>
          </cell>
          <cell r="B394" t="str">
            <v>ECAWOPF</v>
          </cell>
          <cell r="C394" t="str">
            <v>WS</v>
          </cell>
          <cell r="D394" t="str">
            <v>ECP109</v>
          </cell>
        </row>
        <row r="395">
          <cell r="A395" t="str">
            <v>CGI90</v>
          </cell>
          <cell r="B395" t="str">
            <v>ECINDAV</v>
          </cell>
          <cell r="C395" t="str">
            <v>WS</v>
          </cell>
          <cell r="D395" t="str">
            <v>ECP110</v>
          </cell>
        </row>
        <row r="396">
          <cell r="A396" t="str">
            <v>CGI90</v>
          </cell>
          <cell r="B396" t="str">
            <v>ECINDPF</v>
          </cell>
          <cell r="C396" t="str">
            <v>WS</v>
          </cell>
          <cell r="D396" t="str">
            <v>EEH201</v>
          </cell>
        </row>
        <row r="397">
          <cell r="A397" t="str">
            <v>CGI90</v>
          </cell>
          <cell r="B397" t="str">
            <v>ECINDPS</v>
          </cell>
          <cell r="C397" t="str">
            <v>WS</v>
          </cell>
          <cell r="D397" t="str">
            <v>EEH202</v>
          </cell>
        </row>
        <row r="398">
          <cell r="A398" t="str">
            <v>CGI90</v>
          </cell>
          <cell r="B398" t="str">
            <v>ECEEFFC</v>
          </cell>
          <cell r="C398" t="str">
            <v>WS</v>
          </cell>
          <cell r="D398" t="str">
            <v>EFOGO</v>
          </cell>
        </row>
        <row r="399">
          <cell r="A399" t="str">
            <v>CGI90</v>
          </cell>
          <cell r="B399" t="str">
            <v>ECBEKFC</v>
          </cell>
          <cell r="C399" t="str">
            <v>WS</v>
          </cell>
          <cell r="D399" t="str">
            <v>EFOGO1</v>
          </cell>
        </row>
        <row r="400">
          <cell r="A400" t="str">
            <v>CGI90</v>
          </cell>
          <cell r="B400" t="str">
            <v>ECAKAFC</v>
          </cell>
          <cell r="C400" t="str">
            <v>WS</v>
          </cell>
          <cell r="D400" t="str">
            <v>EFOGO100</v>
          </cell>
        </row>
        <row r="401">
          <cell r="A401" t="str">
            <v>CGI90</v>
          </cell>
          <cell r="B401" t="str">
            <v>ECEEFFC</v>
          </cell>
          <cell r="C401" t="str">
            <v>WS</v>
          </cell>
          <cell r="D401" t="str">
            <v>EFOGO204</v>
          </cell>
        </row>
        <row r="402">
          <cell r="A402" t="str">
            <v>CGI90</v>
          </cell>
          <cell r="B402" t="str">
            <v>CCINDPF</v>
          </cell>
          <cell r="C402" t="str">
            <v>WS</v>
          </cell>
          <cell r="D402" t="str">
            <v>EHMAG</v>
          </cell>
        </row>
        <row r="403">
          <cell r="A403" t="str">
            <v>CGI90</v>
          </cell>
          <cell r="B403" t="str">
            <v>ECINDAV</v>
          </cell>
          <cell r="C403" t="str">
            <v>WS</v>
          </cell>
          <cell r="D403" t="str">
            <v>EIN00A</v>
          </cell>
        </row>
        <row r="404">
          <cell r="A404" t="str">
            <v>CGI90</v>
          </cell>
          <cell r="B404" t="str">
            <v>CCINDAC</v>
          </cell>
          <cell r="C404" t="str">
            <v>WS</v>
          </cell>
          <cell r="D404" t="str">
            <v>EIN00B</v>
          </cell>
        </row>
        <row r="405">
          <cell r="A405" t="str">
            <v>CGI90</v>
          </cell>
          <cell r="B405" t="str">
            <v>ECINDCC</v>
          </cell>
          <cell r="C405" t="str">
            <v>WS</v>
          </cell>
          <cell r="D405" t="str">
            <v>EIN00C</v>
          </cell>
        </row>
        <row r="406">
          <cell r="A406" t="str">
            <v>CGI90</v>
          </cell>
          <cell r="B406" t="str">
            <v>CCINDAC</v>
          </cell>
          <cell r="C406" t="str">
            <v>WS</v>
          </cell>
          <cell r="D406" t="str">
            <v>EIN001</v>
          </cell>
        </row>
        <row r="407">
          <cell r="A407" t="str">
            <v>CGI90</v>
          </cell>
          <cell r="B407" t="str">
            <v>ECINDPF</v>
          </cell>
          <cell r="C407" t="str">
            <v>WS</v>
          </cell>
          <cell r="D407" t="str">
            <v>EIN002</v>
          </cell>
        </row>
        <row r="408">
          <cell r="A408" t="str">
            <v>CGI90</v>
          </cell>
          <cell r="B408" t="str">
            <v>ECINDFC</v>
          </cell>
          <cell r="C408" t="str">
            <v>WS</v>
          </cell>
          <cell r="D408" t="str">
            <v>EIN003</v>
          </cell>
        </row>
        <row r="409">
          <cell r="A409" t="str">
            <v>CGI90</v>
          </cell>
          <cell r="B409" t="str">
            <v>CCINDCC</v>
          </cell>
          <cell r="C409" t="str">
            <v>WS</v>
          </cell>
          <cell r="D409" t="str">
            <v>EIN004</v>
          </cell>
        </row>
        <row r="410">
          <cell r="A410" t="str">
            <v>CGI90</v>
          </cell>
          <cell r="B410" t="str">
            <v>ECINDCC</v>
          </cell>
          <cell r="C410" t="str">
            <v>WS</v>
          </cell>
          <cell r="D410" t="str">
            <v>EIN005</v>
          </cell>
        </row>
        <row r="411">
          <cell r="A411" t="str">
            <v>CGI90</v>
          </cell>
          <cell r="B411" t="str">
            <v>ECINDPF</v>
          </cell>
          <cell r="C411" t="str">
            <v>WS</v>
          </cell>
          <cell r="D411" t="str">
            <v>EIN010</v>
          </cell>
        </row>
        <row r="412">
          <cell r="A412" t="str">
            <v>CGI90</v>
          </cell>
          <cell r="B412" t="str">
            <v>ECINDPF</v>
          </cell>
          <cell r="C412" t="str">
            <v>WS</v>
          </cell>
          <cell r="D412" t="str">
            <v>ELT301</v>
          </cell>
        </row>
        <row r="413">
          <cell r="A413" t="str">
            <v>CGI90</v>
          </cell>
          <cell r="B413" t="str">
            <v>ECINDFC</v>
          </cell>
          <cell r="C413" t="str">
            <v>WS</v>
          </cell>
          <cell r="D413" t="str">
            <v>ELT302</v>
          </cell>
        </row>
        <row r="414">
          <cell r="A414" t="str">
            <v>CGI90</v>
          </cell>
          <cell r="B414" t="str">
            <v>ECINDFC</v>
          </cell>
          <cell r="C414" t="str">
            <v>WS</v>
          </cell>
          <cell r="D414" t="str">
            <v>ESA190</v>
          </cell>
        </row>
        <row r="415">
          <cell r="A415" t="str">
            <v>CGI90</v>
          </cell>
          <cell r="B415" t="str">
            <v>ECINDAC</v>
          </cell>
          <cell r="C415" t="str">
            <v>WS</v>
          </cell>
          <cell r="D415" t="str">
            <v>ESA191</v>
          </cell>
        </row>
        <row r="416">
          <cell r="A416" t="str">
            <v>CGI90</v>
          </cell>
          <cell r="B416" t="str">
            <v>CCINDFC</v>
          </cell>
          <cell r="C416" t="str">
            <v>WS</v>
          </cell>
          <cell r="D416" t="str">
            <v>ESA192</v>
          </cell>
        </row>
        <row r="417">
          <cell r="A417" t="str">
            <v>CGI90</v>
          </cell>
          <cell r="B417" t="str">
            <v>ECINDFC</v>
          </cell>
          <cell r="C417" t="str">
            <v>WS</v>
          </cell>
          <cell r="D417" t="str">
            <v>ESA193</v>
          </cell>
        </row>
        <row r="418">
          <cell r="A418" t="str">
            <v>CGI90</v>
          </cell>
          <cell r="B418" t="str">
            <v>ECINDFC</v>
          </cell>
          <cell r="C418" t="str">
            <v>WS</v>
          </cell>
          <cell r="D418" t="str">
            <v>ESA194</v>
          </cell>
        </row>
        <row r="419">
          <cell r="A419" t="str">
            <v>CGI90</v>
          </cell>
          <cell r="B419" t="str">
            <v>ECINDFC</v>
          </cell>
          <cell r="C419" t="str">
            <v>WS</v>
          </cell>
          <cell r="D419" t="str">
            <v>ESA195</v>
          </cell>
        </row>
        <row r="420">
          <cell r="A420" t="str">
            <v>CGI90</v>
          </cell>
          <cell r="B420" t="str">
            <v>ECINDFC</v>
          </cell>
          <cell r="C420" t="str">
            <v>WS</v>
          </cell>
          <cell r="D420" t="str">
            <v>ESA196</v>
          </cell>
        </row>
        <row r="421">
          <cell r="A421" t="str">
            <v>CGI90</v>
          </cell>
          <cell r="B421" t="str">
            <v xml:space="preserve">     FC</v>
          </cell>
          <cell r="C421" t="str">
            <v>WS</v>
          </cell>
          <cell r="D421" t="str">
            <v>ESSONE</v>
          </cell>
        </row>
        <row r="422">
          <cell r="A422" t="str">
            <v>CGI90</v>
          </cell>
          <cell r="B422" t="str">
            <v>CCINDFC</v>
          </cell>
          <cell r="C422" t="str">
            <v>WS</v>
          </cell>
          <cell r="D422" t="str">
            <v>ETC030</v>
          </cell>
        </row>
        <row r="423">
          <cell r="A423" t="str">
            <v>CGI90</v>
          </cell>
          <cell r="B423" t="str">
            <v>FXINDPF</v>
          </cell>
          <cell r="C423" t="str">
            <v>WS</v>
          </cell>
          <cell r="D423" t="str">
            <v>ETC031</v>
          </cell>
        </row>
        <row r="424">
          <cell r="A424" t="str">
            <v>CGI90</v>
          </cell>
          <cell r="B424" t="str">
            <v>ECINDFC</v>
          </cell>
          <cell r="C424" t="str">
            <v>WS</v>
          </cell>
          <cell r="D424" t="str">
            <v>ETC032</v>
          </cell>
        </row>
        <row r="425">
          <cell r="A425" t="str">
            <v>CGI90</v>
          </cell>
          <cell r="B425" t="str">
            <v>FXINDFC</v>
          </cell>
          <cell r="C425" t="str">
            <v>WS</v>
          </cell>
          <cell r="D425" t="str">
            <v>ETC033</v>
          </cell>
        </row>
        <row r="426">
          <cell r="A426" t="str">
            <v>CGI90</v>
          </cell>
          <cell r="B426" t="str">
            <v xml:space="preserve">     FC</v>
          </cell>
          <cell r="C426" t="str">
            <v>WS</v>
          </cell>
          <cell r="D426" t="str">
            <v>ETC033X</v>
          </cell>
        </row>
        <row r="427">
          <cell r="A427" t="str">
            <v>CGI90</v>
          </cell>
          <cell r="B427" t="str">
            <v>ECINDFC</v>
          </cell>
          <cell r="C427" t="str">
            <v>WS</v>
          </cell>
          <cell r="D427" t="str">
            <v>ETC034</v>
          </cell>
        </row>
        <row r="428">
          <cell r="A428" t="str">
            <v>CGI90</v>
          </cell>
          <cell r="B428" t="str">
            <v>CCINDFC</v>
          </cell>
          <cell r="C428" t="str">
            <v>WS</v>
          </cell>
          <cell r="D428" t="str">
            <v>ETC035</v>
          </cell>
        </row>
        <row r="429">
          <cell r="A429" t="str">
            <v>CGI90</v>
          </cell>
          <cell r="B429" t="str">
            <v>ECINDFC</v>
          </cell>
          <cell r="C429" t="str">
            <v>WS</v>
          </cell>
          <cell r="D429" t="str">
            <v>ETC036</v>
          </cell>
        </row>
        <row r="430">
          <cell r="A430" t="str">
            <v>CGI90</v>
          </cell>
          <cell r="B430" t="str">
            <v>ECINDAV</v>
          </cell>
          <cell r="C430" t="str">
            <v>WS</v>
          </cell>
          <cell r="D430" t="str">
            <v>ETC038</v>
          </cell>
        </row>
        <row r="431">
          <cell r="A431" t="str">
            <v>CGI90</v>
          </cell>
          <cell r="B431" t="str">
            <v>ECINDFC</v>
          </cell>
          <cell r="C431" t="str">
            <v>WS</v>
          </cell>
          <cell r="D431" t="str">
            <v>ETC039</v>
          </cell>
        </row>
        <row r="432">
          <cell r="A432" t="str">
            <v>CGI90</v>
          </cell>
          <cell r="B432" t="str">
            <v>ECINDFC</v>
          </cell>
          <cell r="C432" t="str">
            <v>WS</v>
          </cell>
          <cell r="D432" t="str">
            <v>ETC040</v>
          </cell>
        </row>
        <row r="433">
          <cell r="A433" t="str">
            <v>CGI90</v>
          </cell>
          <cell r="B433" t="str">
            <v>ECINDFC</v>
          </cell>
          <cell r="C433" t="str">
            <v>WS</v>
          </cell>
          <cell r="D433" t="str">
            <v>ETC041</v>
          </cell>
        </row>
        <row r="434">
          <cell r="A434" t="str">
            <v>CGI90</v>
          </cell>
          <cell r="B434" t="str">
            <v>CCINDFC</v>
          </cell>
          <cell r="C434" t="str">
            <v>WS</v>
          </cell>
          <cell r="D434" t="str">
            <v>EVM01</v>
          </cell>
        </row>
        <row r="435">
          <cell r="A435" t="str">
            <v>CGI90</v>
          </cell>
          <cell r="B435" t="str">
            <v>CCCADPS</v>
          </cell>
          <cell r="C435" t="str">
            <v>WS</v>
          </cell>
          <cell r="D435" t="str">
            <v>EVM02</v>
          </cell>
        </row>
        <row r="436">
          <cell r="A436" t="str">
            <v>CGI90</v>
          </cell>
          <cell r="B436" t="str">
            <v>ECINDPF</v>
          </cell>
          <cell r="C436" t="str">
            <v>WS</v>
          </cell>
          <cell r="D436" t="str">
            <v>EVM03</v>
          </cell>
        </row>
        <row r="437">
          <cell r="A437" t="str">
            <v>CGI90</v>
          </cell>
          <cell r="B437" t="str">
            <v xml:space="preserve">     PF</v>
          </cell>
          <cell r="C437" t="str">
            <v>WS</v>
          </cell>
          <cell r="D437" t="str">
            <v>EYIASSEKO</v>
          </cell>
        </row>
        <row r="438">
          <cell r="A438" t="str">
            <v>CGI90</v>
          </cell>
          <cell r="B438" t="str">
            <v>CCFARFC</v>
          </cell>
          <cell r="C438" t="str">
            <v>WS</v>
          </cell>
          <cell r="D438" t="str">
            <v>FAUBERT</v>
          </cell>
        </row>
        <row r="439">
          <cell r="A439" t="str">
            <v>CGI90</v>
          </cell>
          <cell r="B439" t="str">
            <v xml:space="preserve">     PF</v>
          </cell>
          <cell r="C439" t="str">
            <v>WS</v>
          </cell>
          <cell r="D439" t="str">
            <v>FOBAME</v>
          </cell>
        </row>
        <row r="440">
          <cell r="A440" t="str">
            <v>CGI90</v>
          </cell>
          <cell r="B440" t="str">
            <v xml:space="preserve">     AC</v>
          </cell>
          <cell r="C440" t="str">
            <v>WS</v>
          </cell>
          <cell r="D440" t="str">
            <v>FORM011</v>
          </cell>
        </row>
        <row r="441">
          <cell r="A441" t="str">
            <v>CGI90</v>
          </cell>
          <cell r="B441" t="str">
            <v>ECINVFC</v>
          </cell>
          <cell r="C441" t="str">
            <v>WS</v>
          </cell>
          <cell r="D441" t="str">
            <v>FRANCK1</v>
          </cell>
        </row>
        <row r="442">
          <cell r="A442" t="str">
            <v>CGI90</v>
          </cell>
          <cell r="B442" t="str">
            <v>ECINVAC</v>
          </cell>
          <cell r="C442" t="str">
            <v>WS</v>
          </cell>
          <cell r="D442" t="str">
            <v>FRANCK2</v>
          </cell>
        </row>
        <row r="443">
          <cell r="A443" t="str">
            <v>CGI90</v>
          </cell>
          <cell r="B443" t="str">
            <v>ECINVAC</v>
          </cell>
          <cell r="C443" t="str">
            <v>WS</v>
          </cell>
          <cell r="D443" t="str">
            <v>FRANCK3</v>
          </cell>
        </row>
        <row r="444">
          <cell r="A444" t="str">
            <v>CGI90</v>
          </cell>
          <cell r="B444" t="str">
            <v>CCADOFC</v>
          </cell>
          <cell r="C444" t="str">
            <v>WS</v>
          </cell>
          <cell r="D444" t="str">
            <v>FRDS1</v>
          </cell>
        </row>
        <row r="445">
          <cell r="A445" t="str">
            <v>CGI90</v>
          </cell>
          <cell r="B445" t="str">
            <v xml:space="preserve">     AC</v>
          </cell>
          <cell r="C445" t="str">
            <v>WS</v>
          </cell>
          <cell r="D445" t="str">
            <v>HELENE</v>
          </cell>
        </row>
        <row r="446">
          <cell r="A446" t="str">
            <v>CGI90</v>
          </cell>
          <cell r="B446" t="str">
            <v>CCIPAAC</v>
          </cell>
          <cell r="C446" t="str">
            <v>WS</v>
          </cell>
          <cell r="D446" t="str">
            <v>IBINGA</v>
          </cell>
        </row>
        <row r="447">
          <cell r="A447" t="str">
            <v>CGI90</v>
          </cell>
          <cell r="B447" t="str">
            <v xml:space="preserve">     FC</v>
          </cell>
          <cell r="C447" t="str">
            <v>WS</v>
          </cell>
          <cell r="D447" t="str">
            <v>IBINGA02</v>
          </cell>
        </row>
        <row r="448">
          <cell r="A448" t="str">
            <v>CGI90</v>
          </cell>
          <cell r="B448" t="str">
            <v>ECAMIFC</v>
          </cell>
          <cell r="C448" t="str">
            <v>WS</v>
          </cell>
          <cell r="D448" t="str">
            <v>IBINGA1</v>
          </cell>
        </row>
        <row r="449">
          <cell r="A449" t="str">
            <v>CGI90</v>
          </cell>
          <cell r="B449" t="str">
            <v>CCIPAFC</v>
          </cell>
          <cell r="C449" t="str">
            <v>WS</v>
          </cell>
          <cell r="D449" t="str">
            <v>IBINGA2</v>
          </cell>
        </row>
        <row r="450">
          <cell r="A450" t="str">
            <v>CGI90</v>
          </cell>
          <cell r="B450" t="str">
            <v xml:space="preserve">     FC</v>
          </cell>
          <cell r="C450" t="str">
            <v>WS</v>
          </cell>
          <cell r="D450" t="str">
            <v>IFOUNGA</v>
          </cell>
        </row>
        <row r="451">
          <cell r="A451" t="str">
            <v>CGI90</v>
          </cell>
          <cell r="B451" t="str">
            <v>ECDMAFC</v>
          </cell>
          <cell r="C451" t="str">
            <v>WS</v>
          </cell>
          <cell r="D451" t="str">
            <v>INFO</v>
          </cell>
        </row>
        <row r="452">
          <cell r="A452" t="str">
            <v>CGI90</v>
          </cell>
          <cell r="B452" t="str">
            <v>ECASKFC</v>
          </cell>
          <cell r="C452" t="str">
            <v>WS</v>
          </cell>
          <cell r="D452" t="str">
            <v>INVITE</v>
          </cell>
        </row>
        <row r="453">
          <cell r="A453" t="str">
            <v>CGI90</v>
          </cell>
          <cell r="B453" t="str">
            <v>ECALXPS</v>
          </cell>
          <cell r="C453" t="str">
            <v>WS</v>
          </cell>
          <cell r="D453" t="str">
            <v>JEANF</v>
          </cell>
        </row>
        <row r="454">
          <cell r="A454" t="str">
            <v>CGI90</v>
          </cell>
          <cell r="B454" t="str">
            <v xml:space="preserve">     AC</v>
          </cell>
          <cell r="C454" t="str">
            <v>WS</v>
          </cell>
          <cell r="D454" t="str">
            <v>JM£MBOUAC1</v>
          </cell>
        </row>
        <row r="455">
          <cell r="A455" t="str">
            <v>CGI90</v>
          </cell>
          <cell r="B455" t="str">
            <v xml:space="preserve">     FC</v>
          </cell>
          <cell r="C455" t="str">
            <v>WS</v>
          </cell>
          <cell r="D455" t="str">
            <v>JM£MBOUAKA</v>
          </cell>
        </row>
        <row r="456">
          <cell r="A456" t="str">
            <v>CGI90</v>
          </cell>
          <cell r="B456" t="str">
            <v>ECADOPF</v>
          </cell>
          <cell r="C456" t="str">
            <v>WS</v>
          </cell>
          <cell r="D456" t="str">
            <v>JRMEDENG</v>
          </cell>
        </row>
        <row r="457">
          <cell r="A457" t="str">
            <v>CGI90</v>
          </cell>
          <cell r="B457" t="str">
            <v>ECMBJFC</v>
          </cell>
          <cell r="C457" t="str">
            <v>WS</v>
          </cell>
          <cell r="D457" t="str">
            <v>JRMEDENG01</v>
          </cell>
        </row>
        <row r="458">
          <cell r="A458" t="str">
            <v>CGI90</v>
          </cell>
          <cell r="B458" t="str">
            <v>ECBEKFC</v>
          </cell>
          <cell r="C458" t="str">
            <v>WS</v>
          </cell>
          <cell r="D458" t="str">
            <v>JRMEDENG03</v>
          </cell>
        </row>
        <row r="459">
          <cell r="A459" t="str">
            <v>CGI90</v>
          </cell>
          <cell r="B459" t="str">
            <v xml:space="preserve">     FC</v>
          </cell>
          <cell r="C459" t="str">
            <v>WS</v>
          </cell>
          <cell r="D459" t="str">
            <v>JRMEDENG2</v>
          </cell>
        </row>
        <row r="460">
          <cell r="A460" t="str">
            <v>CGI90</v>
          </cell>
          <cell r="B460" t="str">
            <v>ECJIFFC</v>
          </cell>
          <cell r="C460" t="str">
            <v>WS</v>
          </cell>
          <cell r="D460" t="str">
            <v>JRMEDENG3</v>
          </cell>
        </row>
        <row r="461">
          <cell r="A461" t="str">
            <v>CGI90</v>
          </cell>
          <cell r="B461" t="str">
            <v>ECASKFC</v>
          </cell>
          <cell r="C461" t="str">
            <v>WS</v>
          </cell>
          <cell r="D461" t="str">
            <v>KARINE</v>
          </cell>
        </row>
        <row r="462">
          <cell r="A462" t="str">
            <v>CGI90</v>
          </cell>
          <cell r="B462" t="str">
            <v>ECKJLFC</v>
          </cell>
          <cell r="C462" t="str">
            <v>WS</v>
          </cell>
          <cell r="D462" t="str">
            <v>KOUMBA</v>
          </cell>
        </row>
        <row r="463">
          <cell r="A463" t="str">
            <v>CGI90</v>
          </cell>
          <cell r="B463" t="str">
            <v>ECEEFFC</v>
          </cell>
          <cell r="C463" t="str">
            <v>WS</v>
          </cell>
          <cell r="D463" t="str">
            <v>KOUMBA3</v>
          </cell>
        </row>
        <row r="464">
          <cell r="A464" t="str">
            <v>CGI90</v>
          </cell>
          <cell r="B464" t="str">
            <v>TEIPAFC</v>
          </cell>
          <cell r="C464" t="str">
            <v>WS</v>
          </cell>
          <cell r="D464" t="str">
            <v>LAFARGUE</v>
          </cell>
        </row>
        <row r="465">
          <cell r="A465" t="str">
            <v>CGI90</v>
          </cell>
          <cell r="B465" t="str">
            <v>TEPIEFC</v>
          </cell>
          <cell r="C465" t="str">
            <v>WS</v>
          </cell>
          <cell r="D465" t="str">
            <v>LAZARE</v>
          </cell>
        </row>
        <row r="466">
          <cell r="A466" t="str">
            <v>CGI90</v>
          </cell>
          <cell r="B466" t="str">
            <v>CCLOPPF</v>
          </cell>
          <cell r="C466" t="str">
            <v>WS</v>
          </cell>
          <cell r="D466" t="str">
            <v>LOPEZ</v>
          </cell>
        </row>
        <row r="467">
          <cell r="A467" t="str">
            <v>CGI90</v>
          </cell>
          <cell r="B467" t="str">
            <v>ECMANFC</v>
          </cell>
          <cell r="C467" t="str">
            <v>WS</v>
          </cell>
          <cell r="D467" t="str">
            <v>LUCET</v>
          </cell>
        </row>
        <row r="468">
          <cell r="A468" t="str">
            <v>CGI90</v>
          </cell>
          <cell r="B468" t="str">
            <v>ECFPAFC</v>
          </cell>
          <cell r="C468" t="str">
            <v>WS</v>
          </cell>
          <cell r="D468" t="str">
            <v>MAGASIN</v>
          </cell>
        </row>
        <row r="469">
          <cell r="A469" t="str">
            <v>CGI90</v>
          </cell>
          <cell r="B469" t="str">
            <v>ECJOSFC</v>
          </cell>
          <cell r="C469" t="str">
            <v>WS</v>
          </cell>
          <cell r="D469" t="str">
            <v>MANDARANO</v>
          </cell>
        </row>
        <row r="470">
          <cell r="A470" t="str">
            <v>CGI90</v>
          </cell>
          <cell r="B470" t="str">
            <v>ECJOSFC</v>
          </cell>
          <cell r="C470" t="str">
            <v>WS</v>
          </cell>
          <cell r="D470" t="str">
            <v>MANDARANO1</v>
          </cell>
        </row>
        <row r="471">
          <cell r="A471" t="str">
            <v>CGI90</v>
          </cell>
          <cell r="B471" t="str">
            <v>ECMANFC</v>
          </cell>
          <cell r="C471" t="str">
            <v>WS</v>
          </cell>
          <cell r="D471" t="str">
            <v>MANNERIE</v>
          </cell>
        </row>
        <row r="472">
          <cell r="A472" t="str">
            <v>CGI90</v>
          </cell>
          <cell r="B472" t="str">
            <v>ECMANPF</v>
          </cell>
          <cell r="C472" t="str">
            <v>WS</v>
          </cell>
          <cell r="D472" t="str">
            <v>MANNERIE2</v>
          </cell>
        </row>
        <row r="473">
          <cell r="A473" t="str">
            <v>CGI90</v>
          </cell>
          <cell r="B473" t="str">
            <v>ECNMNFC</v>
          </cell>
          <cell r="C473" t="str">
            <v>WS</v>
          </cell>
          <cell r="D473" t="str">
            <v>MARIAM</v>
          </cell>
        </row>
        <row r="474">
          <cell r="A474" t="str">
            <v>CGI90</v>
          </cell>
          <cell r="B474" t="str">
            <v>ECNMNFC</v>
          </cell>
          <cell r="C474" t="str">
            <v>WS</v>
          </cell>
          <cell r="D474" t="str">
            <v>MARIAM1</v>
          </cell>
        </row>
        <row r="475">
          <cell r="A475" t="str">
            <v>CGI90</v>
          </cell>
          <cell r="B475" t="str">
            <v>ECNMNFC</v>
          </cell>
          <cell r="C475" t="str">
            <v>WS</v>
          </cell>
          <cell r="D475" t="str">
            <v>MARIAM2</v>
          </cell>
        </row>
        <row r="476">
          <cell r="A476" t="str">
            <v>CGI90</v>
          </cell>
          <cell r="B476" t="str">
            <v xml:space="preserve">     PF</v>
          </cell>
          <cell r="C476" t="str">
            <v>WS</v>
          </cell>
          <cell r="D476" t="str">
            <v>MAV</v>
          </cell>
        </row>
        <row r="477">
          <cell r="A477" t="str">
            <v>CGI90</v>
          </cell>
          <cell r="B477" t="str">
            <v>CCNOUFC</v>
          </cell>
          <cell r="C477" t="str">
            <v>WS</v>
          </cell>
          <cell r="D477" t="str">
            <v>MAVOUNGOU</v>
          </cell>
        </row>
        <row r="478">
          <cell r="A478" t="str">
            <v>CGI90</v>
          </cell>
          <cell r="B478" t="str">
            <v xml:space="preserve">     FC</v>
          </cell>
          <cell r="C478" t="str">
            <v>WS</v>
          </cell>
          <cell r="D478" t="str">
            <v>MBELE</v>
          </cell>
        </row>
        <row r="479">
          <cell r="A479" t="str">
            <v>CGI90</v>
          </cell>
          <cell r="B479" t="str">
            <v>ECMBIPF</v>
          </cell>
          <cell r="C479" t="str">
            <v>WS</v>
          </cell>
          <cell r="D479" t="str">
            <v>MBINA</v>
          </cell>
        </row>
        <row r="480">
          <cell r="A480" t="str">
            <v>CGI90</v>
          </cell>
          <cell r="B480" t="str">
            <v>ECEEFAC</v>
          </cell>
          <cell r="C480" t="str">
            <v>WS</v>
          </cell>
          <cell r="D480" t="str">
            <v>MBONGO</v>
          </cell>
        </row>
        <row r="481">
          <cell r="A481" t="str">
            <v>CGI90</v>
          </cell>
          <cell r="B481" t="str">
            <v>ECBITAC</v>
          </cell>
          <cell r="C481" t="str">
            <v>WS</v>
          </cell>
          <cell r="D481" t="str">
            <v>MBONGO1</v>
          </cell>
        </row>
        <row r="482">
          <cell r="A482" t="str">
            <v>CGI90</v>
          </cell>
          <cell r="B482" t="str">
            <v>ECIPAFC</v>
          </cell>
          <cell r="C482" t="str">
            <v>WS</v>
          </cell>
          <cell r="D482" t="str">
            <v>MBONGO2</v>
          </cell>
        </row>
        <row r="483">
          <cell r="A483" t="str">
            <v>CGI90</v>
          </cell>
          <cell r="B483" t="str">
            <v>TE123FC</v>
          </cell>
          <cell r="C483" t="str">
            <v>WS</v>
          </cell>
          <cell r="D483" t="str">
            <v>MBOUAKA</v>
          </cell>
        </row>
        <row r="484">
          <cell r="A484" t="str">
            <v>CGI90</v>
          </cell>
          <cell r="B484" t="str">
            <v>TE123FC</v>
          </cell>
          <cell r="C484" t="str">
            <v>WS</v>
          </cell>
          <cell r="D484" t="str">
            <v>MBOUAKAB1</v>
          </cell>
        </row>
        <row r="485">
          <cell r="A485" t="str">
            <v>CGI90</v>
          </cell>
          <cell r="B485" t="str">
            <v>ECMBOFC</v>
          </cell>
          <cell r="C485" t="str">
            <v>WS</v>
          </cell>
          <cell r="D485" t="str">
            <v>MBOUMBA</v>
          </cell>
        </row>
        <row r="486">
          <cell r="A486" t="str">
            <v>CGI90</v>
          </cell>
          <cell r="B486" t="str">
            <v>ECIPAFC</v>
          </cell>
          <cell r="C486" t="str">
            <v>WS</v>
          </cell>
          <cell r="D486" t="str">
            <v>MEDENG</v>
          </cell>
        </row>
        <row r="487">
          <cell r="A487" t="str">
            <v>CGI90</v>
          </cell>
          <cell r="B487" t="str">
            <v>ECALPFC</v>
          </cell>
          <cell r="C487" t="str">
            <v>WS</v>
          </cell>
          <cell r="D487" t="str">
            <v>MEDENG0</v>
          </cell>
        </row>
        <row r="488">
          <cell r="A488" t="str">
            <v>CGI90</v>
          </cell>
          <cell r="B488" t="str">
            <v>ECADOFC</v>
          </cell>
          <cell r="C488" t="str">
            <v>WS</v>
          </cell>
          <cell r="D488" t="str">
            <v>MEDENG01</v>
          </cell>
        </row>
        <row r="489">
          <cell r="A489" t="str">
            <v>CGI90</v>
          </cell>
          <cell r="B489" t="str">
            <v>ECPAPFC</v>
          </cell>
          <cell r="C489" t="str">
            <v>WS</v>
          </cell>
          <cell r="D489" t="str">
            <v>MEDENG1</v>
          </cell>
        </row>
        <row r="490">
          <cell r="A490" t="str">
            <v>CGI90</v>
          </cell>
          <cell r="B490" t="str">
            <v>CCIPAFC</v>
          </cell>
          <cell r="C490" t="str">
            <v>WS</v>
          </cell>
          <cell r="D490" t="str">
            <v>MEDENG2</v>
          </cell>
        </row>
        <row r="491">
          <cell r="A491" t="str">
            <v>CGI90</v>
          </cell>
          <cell r="B491" t="str">
            <v>TEMESPF</v>
          </cell>
          <cell r="C491" t="str">
            <v>WS</v>
          </cell>
          <cell r="D491" t="str">
            <v>MESSI</v>
          </cell>
        </row>
        <row r="492">
          <cell r="A492" t="str">
            <v>CGI90</v>
          </cell>
          <cell r="B492" t="str">
            <v>CCMESPF</v>
          </cell>
          <cell r="C492" t="str">
            <v>WS</v>
          </cell>
          <cell r="D492" t="str">
            <v>MESSI1</v>
          </cell>
        </row>
        <row r="493">
          <cell r="A493" t="str">
            <v>CGI90</v>
          </cell>
          <cell r="B493" t="str">
            <v>ECPROMA</v>
          </cell>
          <cell r="C493" t="str">
            <v>WS</v>
          </cell>
          <cell r="D493" t="str">
            <v>MIYIMOU</v>
          </cell>
        </row>
        <row r="494">
          <cell r="A494" t="str">
            <v>CGI90</v>
          </cell>
          <cell r="B494" t="str">
            <v>CCBREFC</v>
          </cell>
          <cell r="C494" t="str">
            <v>WS</v>
          </cell>
          <cell r="D494" t="str">
            <v>MORAIS</v>
          </cell>
        </row>
        <row r="495">
          <cell r="A495" t="str">
            <v>CGI90</v>
          </cell>
          <cell r="B495" t="str">
            <v>ECJFDAC</v>
          </cell>
          <cell r="C495" t="str">
            <v>WS</v>
          </cell>
          <cell r="D495" t="str">
            <v>MPNADOLPH</v>
          </cell>
        </row>
        <row r="496">
          <cell r="A496" t="str">
            <v>CGI90</v>
          </cell>
          <cell r="B496" t="str">
            <v>ECSERFC</v>
          </cell>
          <cell r="C496" t="str">
            <v>WS</v>
          </cell>
          <cell r="D496" t="str">
            <v>MPPSERGE</v>
          </cell>
        </row>
        <row r="497">
          <cell r="A497" t="str">
            <v>CGI90</v>
          </cell>
          <cell r="B497" t="str">
            <v>ECDOUFC</v>
          </cell>
          <cell r="C497" t="str">
            <v>WS</v>
          </cell>
          <cell r="D497" t="str">
            <v>MPRDOUKAGA</v>
          </cell>
        </row>
        <row r="498">
          <cell r="A498" t="str">
            <v>CGI90</v>
          </cell>
          <cell r="B498" t="str">
            <v>EC123FC</v>
          </cell>
          <cell r="C498" t="str">
            <v>WS</v>
          </cell>
          <cell r="D498" t="str">
            <v>NDONG</v>
          </cell>
        </row>
        <row r="499">
          <cell r="A499" t="str">
            <v>CGI90</v>
          </cell>
          <cell r="B499" t="str">
            <v>ECNNBFC</v>
          </cell>
          <cell r="C499" t="str">
            <v>WS</v>
          </cell>
          <cell r="D499" t="str">
            <v>NDONGNNA</v>
          </cell>
        </row>
        <row r="500">
          <cell r="A500" t="str">
            <v>CGI90</v>
          </cell>
          <cell r="B500" t="str">
            <v>ECBEKPF</v>
          </cell>
          <cell r="C500" t="str">
            <v>WS</v>
          </cell>
          <cell r="D500" t="str">
            <v>NDONG02</v>
          </cell>
        </row>
        <row r="501">
          <cell r="A501" t="str">
            <v>CGI90</v>
          </cell>
          <cell r="B501" t="str">
            <v>CCINVFC</v>
          </cell>
          <cell r="C501" t="str">
            <v>WS</v>
          </cell>
          <cell r="D501" t="str">
            <v>NDONG1</v>
          </cell>
        </row>
        <row r="502">
          <cell r="A502" t="str">
            <v>CGI90</v>
          </cell>
          <cell r="B502" t="str">
            <v>ECNDOFC</v>
          </cell>
          <cell r="C502" t="str">
            <v>WS</v>
          </cell>
          <cell r="D502" t="str">
            <v>NDOUANY1</v>
          </cell>
        </row>
        <row r="503">
          <cell r="A503" t="str">
            <v>CGI90</v>
          </cell>
          <cell r="B503" t="str">
            <v>ECNDOFC</v>
          </cell>
          <cell r="C503" t="str">
            <v>WS</v>
          </cell>
          <cell r="D503" t="str">
            <v>NDOUANY2</v>
          </cell>
        </row>
        <row r="504">
          <cell r="A504" t="str">
            <v>CGI90</v>
          </cell>
          <cell r="B504" t="str">
            <v xml:space="preserve">     AC</v>
          </cell>
          <cell r="C504" t="str">
            <v>WS</v>
          </cell>
          <cell r="D504" t="str">
            <v>NGNANDJI</v>
          </cell>
        </row>
        <row r="505">
          <cell r="A505" t="str">
            <v>CGI90</v>
          </cell>
          <cell r="B505" t="str">
            <v>ECBEKFC</v>
          </cell>
          <cell r="C505" t="str">
            <v>WS</v>
          </cell>
          <cell r="D505" t="str">
            <v>NGOMBI</v>
          </cell>
        </row>
        <row r="506">
          <cell r="A506" t="str">
            <v>CGI90</v>
          </cell>
          <cell r="B506" t="str">
            <v>ECSERPF</v>
          </cell>
          <cell r="C506" t="str">
            <v>WS</v>
          </cell>
          <cell r="D506" t="str">
            <v>NZAMBA</v>
          </cell>
        </row>
        <row r="507">
          <cell r="A507" t="str">
            <v>CGI90</v>
          </cell>
          <cell r="B507" t="str">
            <v>ECSERPF</v>
          </cell>
          <cell r="C507" t="str">
            <v>WS</v>
          </cell>
          <cell r="D507" t="str">
            <v>NZAMBA1</v>
          </cell>
        </row>
        <row r="508">
          <cell r="A508" t="str">
            <v>CGI90</v>
          </cell>
          <cell r="B508" t="str">
            <v>ECMBJFC</v>
          </cell>
          <cell r="C508" t="str">
            <v>WS</v>
          </cell>
          <cell r="D508" t="str">
            <v>OBAMEC</v>
          </cell>
        </row>
        <row r="509">
          <cell r="A509" t="str">
            <v>CGI90</v>
          </cell>
          <cell r="B509" t="str">
            <v>ECBREAC</v>
          </cell>
          <cell r="C509" t="str">
            <v>WS</v>
          </cell>
          <cell r="D509" t="str">
            <v>OLIVIER</v>
          </cell>
        </row>
        <row r="510">
          <cell r="A510" t="str">
            <v>CGI90</v>
          </cell>
          <cell r="B510" t="str">
            <v>ECPAPFC</v>
          </cell>
          <cell r="C510" t="str">
            <v>WS</v>
          </cell>
          <cell r="D510" t="str">
            <v>PAPIAU</v>
          </cell>
        </row>
        <row r="511">
          <cell r="A511" t="str">
            <v>CGI90</v>
          </cell>
          <cell r="B511" t="str">
            <v>ECPAPFC</v>
          </cell>
          <cell r="C511" t="str">
            <v>WS</v>
          </cell>
          <cell r="D511" t="str">
            <v>PAPIAU1</v>
          </cell>
        </row>
        <row r="512">
          <cell r="A512" t="str">
            <v>CGI90</v>
          </cell>
          <cell r="B512" t="str">
            <v>ECPAPFC</v>
          </cell>
          <cell r="C512" t="str">
            <v>WS</v>
          </cell>
          <cell r="D512" t="str">
            <v>PAPIAU2</v>
          </cell>
        </row>
        <row r="513">
          <cell r="A513" t="str">
            <v>CGI90</v>
          </cell>
          <cell r="B513" t="str">
            <v xml:space="preserve">     FC</v>
          </cell>
          <cell r="C513" t="str">
            <v>WS</v>
          </cell>
          <cell r="D513" t="str">
            <v>PC5</v>
          </cell>
        </row>
        <row r="514">
          <cell r="A514" t="str">
            <v>CGI90</v>
          </cell>
          <cell r="B514" t="str">
            <v>TEIPAFC</v>
          </cell>
          <cell r="C514" t="str">
            <v>WS</v>
          </cell>
          <cell r="D514" t="str">
            <v>PECOUYOUL</v>
          </cell>
        </row>
        <row r="515">
          <cell r="A515" t="str">
            <v>CGI90</v>
          </cell>
          <cell r="B515" t="str">
            <v xml:space="preserve">     MA</v>
          </cell>
          <cell r="C515" t="str">
            <v>WS</v>
          </cell>
          <cell r="D515" t="str">
            <v>PERMANANS1</v>
          </cell>
        </row>
        <row r="516">
          <cell r="A516" t="str">
            <v>CGI90</v>
          </cell>
          <cell r="B516" t="str">
            <v>CCINDPF</v>
          </cell>
          <cell r="C516" t="str">
            <v>WS</v>
          </cell>
          <cell r="D516" t="str">
            <v>PERONY</v>
          </cell>
        </row>
        <row r="517">
          <cell r="A517" t="str">
            <v>CGI90</v>
          </cell>
          <cell r="B517" t="str">
            <v>ECMANMA</v>
          </cell>
          <cell r="C517" t="str">
            <v>WS</v>
          </cell>
          <cell r="D517" t="str">
            <v>PMIYIMOU</v>
          </cell>
        </row>
        <row r="518">
          <cell r="A518" t="str">
            <v>CGI90</v>
          </cell>
          <cell r="B518" t="str">
            <v>ECMANFC</v>
          </cell>
          <cell r="C518" t="str">
            <v>WS</v>
          </cell>
          <cell r="D518" t="str">
            <v>PMIYIMOU2</v>
          </cell>
        </row>
        <row r="519">
          <cell r="A519" t="str">
            <v>CGI90</v>
          </cell>
          <cell r="B519" t="str">
            <v>CCRTHFC</v>
          </cell>
          <cell r="C519" t="str">
            <v>WS</v>
          </cell>
          <cell r="D519" t="str">
            <v>POINSOT</v>
          </cell>
        </row>
        <row r="520">
          <cell r="A520" t="str">
            <v>CGI90</v>
          </cell>
          <cell r="B520" t="str">
            <v>ECRTHFC</v>
          </cell>
          <cell r="C520" t="str">
            <v>WS</v>
          </cell>
          <cell r="D520" t="str">
            <v>POUNEDIAN</v>
          </cell>
        </row>
        <row r="521">
          <cell r="A521" t="str">
            <v>CGI90</v>
          </cell>
          <cell r="B521" t="str">
            <v>ECINDFC</v>
          </cell>
          <cell r="C521" t="str">
            <v>WS</v>
          </cell>
          <cell r="D521" t="str">
            <v>PSRS1</v>
          </cell>
        </row>
        <row r="522">
          <cell r="A522" t="str">
            <v>CGI90</v>
          </cell>
          <cell r="B522" t="str">
            <v>ECINDFC</v>
          </cell>
          <cell r="C522" t="str">
            <v>WS</v>
          </cell>
          <cell r="D522" t="str">
            <v>PSRS2</v>
          </cell>
        </row>
        <row r="523">
          <cell r="A523" t="str">
            <v>CGI90</v>
          </cell>
          <cell r="B523" t="str">
            <v>CCCLYFC</v>
          </cell>
          <cell r="C523" t="str">
            <v>WS</v>
          </cell>
          <cell r="D523" t="str">
            <v>PVM01</v>
          </cell>
        </row>
        <row r="524">
          <cell r="A524" t="str">
            <v>CGI90</v>
          </cell>
          <cell r="B524" t="str">
            <v>ECINDFC</v>
          </cell>
          <cell r="C524" t="str">
            <v>WS</v>
          </cell>
          <cell r="D524" t="str">
            <v>PVN01</v>
          </cell>
        </row>
        <row r="525">
          <cell r="A525" t="str">
            <v>CGI90</v>
          </cell>
          <cell r="B525" t="str">
            <v xml:space="preserve">     FC</v>
          </cell>
          <cell r="C525" t="str">
            <v>WS</v>
          </cell>
          <cell r="D525" t="str">
            <v>QPADEV00BF</v>
          </cell>
        </row>
        <row r="526">
          <cell r="A526" t="str">
            <v>CGI90</v>
          </cell>
          <cell r="B526" t="str">
            <v>ECEANFC</v>
          </cell>
          <cell r="C526" t="str">
            <v>WS</v>
          </cell>
          <cell r="D526" t="str">
            <v>QPADEV00BJ</v>
          </cell>
        </row>
        <row r="527">
          <cell r="A527" t="str">
            <v>CGI90</v>
          </cell>
          <cell r="B527" t="str">
            <v>ECEANFC</v>
          </cell>
          <cell r="C527" t="str">
            <v>WS</v>
          </cell>
          <cell r="D527" t="str">
            <v>QPADEV00BK</v>
          </cell>
        </row>
        <row r="528">
          <cell r="A528" t="str">
            <v>CGI90</v>
          </cell>
          <cell r="B528" t="str">
            <v>ECEANFC</v>
          </cell>
          <cell r="C528" t="str">
            <v>WS</v>
          </cell>
          <cell r="D528" t="str">
            <v>QPADEV00BN</v>
          </cell>
        </row>
        <row r="529">
          <cell r="A529" t="str">
            <v>CGI90</v>
          </cell>
          <cell r="B529" t="str">
            <v>EC123FC</v>
          </cell>
          <cell r="C529" t="str">
            <v>WS</v>
          </cell>
          <cell r="D529" t="str">
            <v>QPADEV00BQ</v>
          </cell>
        </row>
        <row r="530">
          <cell r="A530" t="str">
            <v>CGI90</v>
          </cell>
          <cell r="B530" t="str">
            <v>TE123FC</v>
          </cell>
          <cell r="C530" t="str">
            <v>WS</v>
          </cell>
          <cell r="D530" t="str">
            <v>QPADEV00BR</v>
          </cell>
        </row>
        <row r="531">
          <cell r="A531" t="str">
            <v>CGI90</v>
          </cell>
          <cell r="B531" t="str">
            <v>ECEANFC</v>
          </cell>
          <cell r="C531" t="str">
            <v>WS</v>
          </cell>
          <cell r="D531" t="str">
            <v>QPADEV00BS</v>
          </cell>
        </row>
        <row r="532">
          <cell r="A532" t="str">
            <v>CGI90</v>
          </cell>
          <cell r="B532" t="str">
            <v>EC123FC</v>
          </cell>
          <cell r="C532" t="str">
            <v>WS</v>
          </cell>
          <cell r="D532" t="str">
            <v>QPADEV00B1</v>
          </cell>
        </row>
        <row r="533">
          <cell r="A533" t="str">
            <v>CGI90</v>
          </cell>
          <cell r="B533" t="str">
            <v>ECEANFC</v>
          </cell>
          <cell r="C533" t="str">
            <v>WS</v>
          </cell>
          <cell r="D533" t="str">
            <v>QPADEV00B2</v>
          </cell>
        </row>
        <row r="534">
          <cell r="A534" t="str">
            <v>CGI90</v>
          </cell>
          <cell r="B534" t="str">
            <v>EC123FC</v>
          </cell>
          <cell r="C534" t="str">
            <v>WS</v>
          </cell>
          <cell r="D534" t="str">
            <v>QPADEV00B4</v>
          </cell>
        </row>
        <row r="535">
          <cell r="A535" t="str">
            <v>CGI90</v>
          </cell>
          <cell r="B535" t="str">
            <v>ECEANFC</v>
          </cell>
          <cell r="C535" t="str">
            <v>WS</v>
          </cell>
          <cell r="D535" t="str">
            <v>QPADEV00B5</v>
          </cell>
        </row>
        <row r="536">
          <cell r="A536" t="str">
            <v>CGI90</v>
          </cell>
          <cell r="B536" t="str">
            <v>ECEANFC</v>
          </cell>
          <cell r="C536" t="str">
            <v>WS</v>
          </cell>
          <cell r="D536" t="str">
            <v>QPADEV00B9</v>
          </cell>
        </row>
        <row r="537">
          <cell r="A537" t="str">
            <v>CGI90</v>
          </cell>
          <cell r="B537" t="str">
            <v>EC123FC</v>
          </cell>
          <cell r="C537" t="str">
            <v>WS</v>
          </cell>
          <cell r="D537" t="str">
            <v>QPADEV00CB</v>
          </cell>
        </row>
        <row r="538">
          <cell r="A538" t="str">
            <v>CGI90</v>
          </cell>
          <cell r="B538" t="str">
            <v>EC123FC</v>
          </cell>
          <cell r="C538" t="str">
            <v>WS</v>
          </cell>
          <cell r="D538" t="str">
            <v>QPADEV00CD</v>
          </cell>
        </row>
        <row r="539">
          <cell r="A539" t="str">
            <v>CGI90</v>
          </cell>
          <cell r="B539" t="str">
            <v>EC123FC</v>
          </cell>
          <cell r="C539" t="str">
            <v>WS</v>
          </cell>
          <cell r="D539" t="str">
            <v>QPADEV00CJ</v>
          </cell>
        </row>
        <row r="540">
          <cell r="A540" t="str">
            <v>CGI90</v>
          </cell>
          <cell r="B540" t="str">
            <v>ECEANFC</v>
          </cell>
          <cell r="C540" t="str">
            <v>WS</v>
          </cell>
          <cell r="D540" t="str">
            <v>QPADEV00CK</v>
          </cell>
        </row>
        <row r="541">
          <cell r="A541" t="str">
            <v>CGI90</v>
          </cell>
          <cell r="B541" t="str">
            <v>EC123FC</v>
          </cell>
          <cell r="C541" t="str">
            <v>WS</v>
          </cell>
          <cell r="D541" t="str">
            <v>QPADEV00CM</v>
          </cell>
        </row>
        <row r="542">
          <cell r="A542" t="str">
            <v>CGI90</v>
          </cell>
          <cell r="B542" t="str">
            <v>EC123FC</v>
          </cell>
          <cell r="C542" t="str">
            <v>WS</v>
          </cell>
          <cell r="D542" t="str">
            <v>QPADEV00CN</v>
          </cell>
        </row>
        <row r="543">
          <cell r="A543" t="str">
            <v>CGI90</v>
          </cell>
          <cell r="B543" t="str">
            <v>ECEANFC</v>
          </cell>
          <cell r="C543" t="str">
            <v>WS</v>
          </cell>
          <cell r="D543" t="str">
            <v>QPADEV00CP</v>
          </cell>
        </row>
        <row r="544">
          <cell r="A544" t="str">
            <v>CGI90</v>
          </cell>
          <cell r="B544" t="str">
            <v>EC123FC</v>
          </cell>
          <cell r="C544" t="str">
            <v>WS</v>
          </cell>
          <cell r="D544" t="str">
            <v>QPADEV00CQ</v>
          </cell>
        </row>
        <row r="545">
          <cell r="A545" t="str">
            <v>CGI90</v>
          </cell>
          <cell r="B545" t="str">
            <v>ECEANFC</v>
          </cell>
          <cell r="C545" t="str">
            <v>WS</v>
          </cell>
          <cell r="D545" t="str">
            <v>QPADEV00CR</v>
          </cell>
        </row>
        <row r="546">
          <cell r="A546" t="str">
            <v>CGI90</v>
          </cell>
          <cell r="B546" t="str">
            <v>EC123FC</v>
          </cell>
          <cell r="C546" t="str">
            <v>WS</v>
          </cell>
          <cell r="D546" t="str">
            <v>QPADEV00CV</v>
          </cell>
        </row>
        <row r="547">
          <cell r="A547" t="str">
            <v>CGI90</v>
          </cell>
          <cell r="B547" t="str">
            <v>EC123FC</v>
          </cell>
          <cell r="C547" t="str">
            <v>WS</v>
          </cell>
          <cell r="D547" t="str">
            <v>QPADEV00C1</v>
          </cell>
        </row>
        <row r="548">
          <cell r="A548" t="str">
            <v>CGI90</v>
          </cell>
          <cell r="B548" t="str">
            <v>EC123FC</v>
          </cell>
          <cell r="C548" t="str">
            <v>WS</v>
          </cell>
          <cell r="D548" t="str">
            <v>QPADEV00C2</v>
          </cell>
        </row>
        <row r="549">
          <cell r="A549" t="str">
            <v>CGI90</v>
          </cell>
          <cell r="B549" t="str">
            <v>ECEANFC</v>
          </cell>
          <cell r="C549" t="str">
            <v>WS</v>
          </cell>
          <cell r="D549" t="str">
            <v>QPADEV00C3</v>
          </cell>
        </row>
        <row r="550">
          <cell r="A550" t="str">
            <v>CGI90</v>
          </cell>
          <cell r="B550" t="str">
            <v>EC123FC</v>
          </cell>
          <cell r="C550" t="str">
            <v>WS</v>
          </cell>
          <cell r="D550" t="str">
            <v>QPADEV00C4</v>
          </cell>
        </row>
        <row r="551">
          <cell r="A551" t="str">
            <v>CGI90</v>
          </cell>
          <cell r="B551" t="str">
            <v>EC123AC</v>
          </cell>
          <cell r="C551" t="str">
            <v>WS</v>
          </cell>
          <cell r="D551" t="str">
            <v>QPADEV00C8</v>
          </cell>
        </row>
        <row r="552">
          <cell r="A552" t="str">
            <v>CGI90</v>
          </cell>
          <cell r="B552" t="str">
            <v>ECEANFC</v>
          </cell>
          <cell r="C552" t="str">
            <v>WS</v>
          </cell>
          <cell r="D552" t="str">
            <v>QPADEV00C9</v>
          </cell>
        </row>
        <row r="553">
          <cell r="A553" t="str">
            <v>CGI90</v>
          </cell>
          <cell r="B553" t="str">
            <v>EC123FC</v>
          </cell>
          <cell r="C553" t="str">
            <v>WS</v>
          </cell>
          <cell r="D553" t="str">
            <v>QPADEV00DC</v>
          </cell>
        </row>
        <row r="554">
          <cell r="A554" t="str">
            <v>CGI90</v>
          </cell>
          <cell r="B554" t="str">
            <v>EC123FC</v>
          </cell>
          <cell r="C554" t="str">
            <v>WS</v>
          </cell>
          <cell r="D554" t="str">
            <v>QPADEV00DF</v>
          </cell>
        </row>
        <row r="555">
          <cell r="A555" t="str">
            <v>CGI90</v>
          </cell>
          <cell r="B555" t="str">
            <v>EC123FC</v>
          </cell>
          <cell r="C555" t="str">
            <v>WS</v>
          </cell>
          <cell r="D555" t="str">
            <v>QPADEV00DG</v>
          </cell>
        </row>
        <row r="556">
          <cell r="A556" t="str">
            <v>CGI90</v>
          </cell>
          <cell r="B556" t="str">
            <v>ECEANFC</v>
          </cell>
          <cell r="C556" t="str">
            <v>WS</v>
          </cell>
          <cell r="D556" t="str">
            <v>QPADEV00DK</v>
          </cell>
        </row>
        <row r="557">
          <cell r="A557" t="str">
            <v>CGI90</v>
          </cell>
          <cell r="B557" t="str">
            <v>EC123FC</v>
          </cell>
          <cell r="C557" t="str">
            <v>WS</v>
          </cell>
          <cell r="D557" t="str">
            <v>QPADEV00DV</v>
          </cell>
        </row>
        <row r="558">
          <cell r="A558" t="str">
            <v>CGI90</v>
          </cell>
          <cell r="B558" t="str">
            <v>EC123FC</v>
          </cell>
          <cell r="C558" t="str">
            <v>WS</v>
          </cell>
          <cell r="D558" t="str">
            <v>QPADEV00D1</v>
          </cell>
        </row>
        <row r="559">
          <cell r="A559" t="str">
            <v>CGI90</v>
          </cell>
          <cell r="B559" t="str">
            <v>EC123FC</v>
          </cell>
          <cell r="C559" t="str">
            <v>WS</v>
          </cell>
          <cell r="D559" t="str">
            <v>QPADEV00D2</v>
          </cell>
        </row>
        <row r="560">
          <cell r="A560" t="str">
            <v>CGI90</v>
          </cell>
          <cell r="B560" t="str">
            <v>FX123AC</v>
          </cell>
          <cell r="C560" t="str">
            <v>WS</v>
          </cell>
          <cell r="D560" t="str">
            <v>QPADEV00D4</v>
          </cell>
        </row>
        <row r="561">
          <cell r="A561" t="str">
            <v>CGI90</v>
          </cell>
          <cell r="B561" t="str">
            <v>EC123FC</v>
          </cell>
          <cell r="C561" t="str">
            <v>WS</v>
          </cell>
          <cell r="D561" t="str">
            <v>QPADEV00D8</v>
          </cell>
        </row>
        <row r="562">
          <cell r="A562" t="str">
            <v>CGI90</v>
          </cell>
          <cell r="B562" t="str">
            <v xml:space="preserve">     AC</v>
          </cell>
          <cell r="C562" t="str">
            <v>WS</v>
          </cell>
          <cell r="D562" t="str">
            <v>QPADEV00FC</v>
          </cell>
        </row>
        <row r="563">
          <cell r="A563" t="str">
            <v>CGI90</v>
          </cell>
          <cell r="B563" t="str">
            <v>EC123FC</v>
          </cell>
          <cell r="C563" t="str">
            <v>WS</v>
          </cell>
          <cell r="D563" t="str">
            <v>QPADEV00FH</v>
          </cell>
        </row>
        <row r="564">
          <cell r="A564" t="str">
            <v>CGI90</v>
          </cell>
          <cell r="B564" t="str">
            <v>EC123FC</v>
          </cell>
          <cell r="C564" t="str">
            <v>WS</v>
          </cell>
          <cell r="D564" t="str">
            <v>QPADEV00F2</v>
          </cell>
        </row>
        <row r="565">
          <cell r="A565" t="str">
            <v>CGI90</v>
          </cell>
          <cell r="B565" t="str">
            <v>EC123FC</v>
          </cell>
          <cell r="C565" t="str">
            <v>WS</v>
          </cell>
          <cell r="D565" t="str">
            <v>QPADEV00F4</v>
          </cell>
        </row>
        <row r="566">
          <cell r="A566" t="str">
            <v>CGI90</v>
          </cell>
          <cell r="B566" t="str">
            <v>EC123FC</v>
          </cell>
          <cell r="C566" t="str">
            <v>WS</v>
          </cell>
          <cell r="D566" t="str">
            <v>QPADEV00G0</v>
          </cell>
        </row>
        <row r="567">
          <cell r="A567" t="str">
            <v>CGI90</v>
          </cell>
          <cell r="B567" t="str">
            <v>ECKJLFC</v>
          </cell>
          <cell r="C567" t="str">
            <v>WS</v>
          </cell>
          <cell r="D567" t="str">
            <v>QPADEV000B</v>
          </cell>
        </row>
        <row r="568">
          <cell r="A568" t="str">
            <v>CGI90</v>
          </cell>
          <cell r="B568" t="str">
            <v>ECBITPF</v>
          </cell>
          <cell r="C568" t="str">
            <v>WS</v>
          </cell>
          <cell r="D568" t="str">
            <v>QPADEV000C</v>
          </cell>
        </row>
        <row r="569">
          <cell r="A569" t="str">
            <v>CGI90</v>
          </cell>
          <cell r="B569" t="str">
            <v>ECBITOF</v>
          </cell>
          <cell r="C569" t="str">
            <v>WS</v>
          </cell>
          <cell r="D569" t="str">
            <v>QPADEV000D</v>
          </cell>
        </row>
        <row r="570">
          <cell r="A570" t="str">
            <v>CGI90</v>
          </cell>
          <cell r="B570" t="str">
            <v>ECNMBFC</v>
          </cell>
          <cell r="C570" t="str">
            <v>WS</v>
          </cell>
          <cell r="D570" t="str">
            <v>QPADEV000F</v>
          </cell>
        </row>
        <row r="571">
          <cell r="A571" t="str">
            <v>CGI90</v>
          </cell>
          <cell r="B571" t="str">
            <v>EC123AC</v>
          </cell>
          <cell r="C571" t="str">
            <v>WS</v>
          </cell>
          <cell r="D571" t="str">
            <v>QPADEV000G</v>
          </cell>
        </row>
        <row r="572">
          <cell r="A572" t="str">
            <v>CGI90</v>
          </cell>
          <cell r="B572" t="str">
            <v>ECNMBFC</v>
          </cell>
          <cell r="C572" t="str">
            <v>WS</v>
          </cell>
          <cell r="D572" t="str">
            <v>QPADEV000H</v>
          </cell>
        </row>
        <row r="573">
          <cell r="A573" t="str">
            <v>CGI90</v>
          </cell>
          <cell r="B573" t="str">
            <v>ECAKAFC</v>
          </cell>
          <cell r="C573" t="str">
            <v>WS</v>
          </cell>
          <cell r="D573" t="str">
            <v>QPADEV000J</v>
          </cell>
        </row>
        <row r="574">
          <cell r="A574" t="str">
            <v>CGI90</v>
          </cell>
          <cell r="B574" t="str">
            <v>ECBITPF</v>
          </cell>
          <cell r="C574" t="str">
            <v>WS</v>
          </cell>
          <cell r="D574" t="str">
            <v>QPADEV000K</v>
          </cell>
        </row>
        <row r="575">
          <cell r="A575" t="str">
            <v>CGI90</v>
          </cell>
          <cell r="B575" t="str">
            <v>EC123FC</v>
          </cell>
          <cell r="C575" t="str">
            <v>WS</v>
          </cell>
          <cell r="D575" t="str">
            <v>QPADEV000L</v>
          </cell>
        </row>
        <row r="576">
          <cell r="A576" t="str">
            <v>CGI90</v>
          </cell>
          <cell r="B576" t="str">
            <v>ECEEFFC</v>
          </cell>
          <cell r="C576" t="str">
            <v>WS</v>
          </cell>
          <cell r="D576" t="str">
            <v>QPADEV000M</v>
          </cell>
        </row>
        <row r="577">
          <cell r="A577" t="str">
            <v>CGI90</v>
          </cell>
          <cell r="B577" t="str">
            <v>EC123FC</v>
          </cell>
          <cell r="C577" t="str">
            <v>WS</v>
          </cell>
          <cell r="D577" t="str">
            <v>QPADEV000N</v>
          </cell>
        </row>
        <row r="578">
          <cell r="A578" t="str">
            <v>CGI90</v>
          </cell>
          <cell r="B578" t="str">
            <v>ECBEKFC</v>
          </cell>
          <cell r="C578" t="str">
            <v>WS</v>
          </cell>
          <cell r="D578" t="str">
            <v>QPADEV000P</v>
          </cell>
        </row>
        <row r="579">
          <cell r="A579" t="str">
            <v>CGI90</v>
          </cell>
          <cell r="B579" t="str">
            <v>ECFPAFC</v>
          </cell>
          <cell r="C579" t="str">
            <v>WS</v>
          </cell>
          <cell r="D579" t="str">
            <v>QPADEV000Q</v>
          </cell>
        </row>
        <row r="580">
          <cell r="A580" t="str">
            <v>CGI90</v>
          </cell>
          <cell r="B580" t="str">
            <v>EC123FC</v>
          </cell>
          <cell r="C580" t="str">
            <v>WS</v>
          </cell>
          <cell r="D580" t="str">
            <v>QPADEV000R</v>
          </cell>
        </row>
        <row r="581">
          <cell r="A581" t="str">
            <v>CGI90</v>
          </cell>
          <cell r="B581" t="str">
            <v>CCNMBFC</v>
          </cell>
          <cell r="C581" t="str">
            <v>WS</v>
          </cell>
          <cell r="D581" t="str">
            <v>QPADEV000S</v>
          </cell>
        </row>
        <row r="582">
          <cell r="A582" t="str">
            <v>CGI90</v>
          </cell>
          <cell r="B582" t="str">
            <v>EC123FC</v>
          </cell>
          <cell r="C582" t="str">
            <v>WS</v>
          </cell>
          <cell r="D582" t="str">
            <v>QPADEV000T</v>
          </cell>
        </row>
        <row r="583">
          <cell r="A583" t="str">
            <v>CGI90</v>
          </cell>
          <cell r="B583" t="str">
            <v>ECBITFC</v>
          </cell>
          <cell r="C583" t="str">
            <v>WS</v>
          </cell>
          <cell r="D583" t="str">
            <v>QPADEV000V</v>
          </cell>
        </row>
        <row r="584">
          <cell r="A584" t="str">
            <v>CGI90</v>
          </cell>
          <cell r="B584" t="str">
            <v>ECJIFFC</v>
          </cell>
          <cell r="C584" t="str">
            <v>WS</v>
          </cell>
          <cell r="D584" t="str">
            <v>QPADEV000W</v>
          </cell>
        </row>
        <row r="585">
          <cell r="A585" t="str">
            <v>CGI90</v>
          </cell>
          <cell r="B585" t="str">
            <v>ECBITFC</v>
          </cell>
          <cell r="C585" t="str">
            <v>WS</v>
          </cell>
          <cell r="D585" t="str">
            <v>QPADEV000X</v>
          </cell>
        </row>
        <row r="586">
          <cell r="A586" t="str">
            <v>CGI90</v>
          </cell>
          <cell r="B586" t="str">
            <v>ECAKAFC</v>
          </cell>
          <cell r="C586" t="str">
            <v>WS</v>
          </cell>
          <cell r="D586" t="str">
            <v>QPADEV000Z</v>
          </cell>
        </row>
        <row r="587">
          <cell r="A587" t="str">
            <v>CGI90</v>
          </cell>
          <cell r="B587" t="str">
            <v>ECMBOFC</v>
          </cell>
          <cell r="C587" t="str">
            <v>WS</v>
          </cell>
          <cell r="D587" t="str">
            <v>QPADEV0001</v>
          </cell>
        </row>
        <row r="588">
          <cell r="A588" t="str">
            <v>CGI90</v>
          </cell>
          <cell r="B588" t="str">
            <v>ECBIMPF</v>
          </cell>
          <cell r="C588" t="str">
            <v>WS</v>
          </cell>
          <cell r="D588" t="str">
            <v>QPADEV0002</v>
          </cell>
        </row>
        <row r="589">
          <cell r="A589" t="str">
            <v>CGI90</v>
          </cell>
          <cell r="B589" t="str">
            <v>ECJIFFC</v>
          </cell>
          <cell r="C589" t="str">
            <v>WS</v>
          </cell>
          <cell r="D589" t="str">
            <v>QPADEV0003</v>
          </cell>
        </row>
        <row r="590">
          <cell r="A590" t="str">
            <v>CGI90</v>
          </cell>
          <cell r="B590" t="str">
            <v>ECJOSFC</v>
          </cell>
          <cell r="C590" t="str">
            <v>WS</v>
          </cell>
          <cell r="D590" t="str">
            <v>QPADEV0004</v>
          </cell>
        </row>
        <row r="591">
          <cell r="A591" t="str">
            <v>CGI90</v>
          </cell>
          <cell r="B591" t="str">
            <v>ECBITAC</v>
          </cell>
          <cell r="C591" t="str">
            <v>WS</v>
          </cell>
          <cell r="D591" t="str">
            <v>QPADEV0005</v>
          </cell>
        </row>
        <row r="592">
          <cell r="A592" t="str">
            <v>CGI90</v>
          </cell>
          <cell r="B592" t="str">
            <v>ECAKAFC</v>
          </cell>
          <cell r="C592" t="str">
            <v>WS</v>
          </cell>
          <cell r="D592" t="str">
            <v>QPADEV0006</v>
          </cell>
        </row>
        <row r="593">
          <cell r="A593" t="str">
            <v>CGI90</v>
          </cell>
          <cell r="B593" t="str">
            <v>ECBITFC</v>
          </cell>
          <cell r="C593" t="str">
            <v>WS</v>
          </cell>
          <cell r="D593" t="str">
            <v>QPADEV0007</v>
          </cell>
        </row>
        <row r="594">
          <cell r="A594" t="str">
            <v>CGI90</v>
          </cell>
          <cell r="B594" t="str">
            <v>ECAKAFC</v>
          </cell>
          <cell r="C594" t="str">
            <v>WS</v>
          </cell>
          <cell r="D594" t="str">
            <v>QPADEV0008</v>
          </cell>
        </row>
        <row r="595">
          <cell r="A595" t="str">
            <v>CGI90</v>
          </cell>
          <cell r="B595" t="str">
            <v>ECEANFC</v>
          </cell>
          <cell r="C595" t="str">
            <v>WS</v>
          </cell>
          <cell r="D595" t="str">
            <v>QPADEV0009</v>
          </cell>
        </row>
        <row r="596">
          <cell r="A596" t="str">
            <v>CGI90</v>
          </cell>
          <cell r="B596" t="str">
            <v>ECEEFFC</v>
          </cell>
          <cell r="C596" t="str">
            <v>WS</v>
          </cell>
          <cell r="D596" t="str">
            <v>QPADEV001B</v>
          </cell>
        </row>
        <row r="597">
          <cell r="A597" t="str">
            <v>CGI90</v>
          </cell>
          <cell r="B597" t="str">
            <v>CCEEFFC</v>
          </cell>
          <cell r="C597" t="str">
            <v>WS</v>
          </cell>
          <cell r="D597" t="str">
            <v>QPADEV001C</v>
          </cell>
        </row>
        <row r="598">
          <cell r="A598" t="str">
            <v>CGI90</v>
          </cell>
          <cell r="B598" t="str">
            <v>ECBITPF</v>
          </cell>
          <cell r="C598" t="str">
            <v>WS</v>
          </cell>
          <cell r="D598" t="str">
            <v>QPADEV001D</v>
          </cell>
        </row>
        <row r="599">
          <cell r="A599" t="str">
            <v>CGI90</v>
          </cell>
          <cell r="B599" t="str">
            <v>ECBEKFC</v>
          </cell>
          <cell r="C599" t="str">
            <v>WS</v>
          </cell>
          <cell r="D599" t="str">
            <v>QPADEV001F</v>
          </cell>
        </row>
        <row r="600">
          <cell r="A600" t="str">
            <v>CGI90</v>
          </cell>
          <cell r="B600" t="str">
            <v>ECKJLFC</v>
          </cell>
          <cell r="C600" t="str">
            <v>WS</v>
          </cell>
          <cell r="D600" t="str">
            <v>QPADEV001G</v>
          </cell>
        </row>
        <row r="601">
          <cell r="A601" t="str">
            <v>CGI90</v>
          </cell>
          <cell r="B601" t="str">
            <v>ECEEFFC</v>
          </cell>
          <cell r="C601" t="str">
            <v>WS</v>
          </cell>
          <cell r="D601" t="str">
            <v>QPADEV001J</v>
          </cell>
        </row>
        <row r="602">
          <cell r="A602" t="str">
            <v>CGI90</v>
          </cell>
          <cell r="B602" t="str">
            <v>ECEEFFC</v>
          </cell>
          <cell r="C602" t="str">
            <v>WS</v>
          </cell>
          <cell r="D602" t="str">
            <v>QPADEV001K</v>
          </cell>
        </row>
        <row r="603">
          <cell r="A603" t="str">
            <v>CGI90</v>
          </cell>
          <cell r="B603" t="str">
            <v>ECEEFFC</v>
          </cell>
          <cell r="C603" t="str">
            <v>WS</v>
          </cell>
          <cell r="D603" t="str">
            <v>QPADEV001L</v>
          </cell>
        </row>
        <row r="604">
          <cell r="A604" t="str">
            <v>CGI90</v>
          </cell>
          <cell r="B604" t="str">
            <v>ECEANFC</v>
          </cell>
          <cell r="C604" t="str">
            <v>WS</v>
          </cell>
          <cell r="D604" t="str">
            <v>QPADEV001M</v>
          </cell>
        </row>
        <row r="605">
          <cell r="A605" t="str">
            <v>CGI90</v>
          </cell>
          <cell r="B605" t="str">
            <v>ECBITPF</v>
          </cell>
          <cell r="C605" t="str">
            <v>WS</v>
          </cell>
          <cell r="D605" t="str">
            <v>QPADEV001N</v>
          </cell>
        </row>
        <row r="606">
          <cell r="A606" t="str">
            <v>CGI90</v>
          </cell>
          <cell r="B606" t="str">
            <v>EC123FC</v>
          </cell>
          <cell r="C606" t="str">
            <v>WS</v>
          </cell>
          <cell r="D606" t="str">
            <v>QPADEV001P</v>
          </cell>
        </row>
        <row r="607">
          <cell r="A607" t="str">
            <v>CGI90</v>
          </cell>
          <cell r="B607" t="str">
            <v>ECBITFC</v>
          </cell>
          <cell r="C607" t="str">
            <v>WS</v>
          </cell>
          <cell r="D607" t="str">
            <v>QPADEV001Q</v>
          </cell>
        </row>
        <row r="608">
          <cell r="A608" t="str">
            <v>CGI90</v>
          </cell>
          <cell r="B608" t="str">
            <v>ECNMBFC</v>
          </cell>
          <cell r="C608" t="str">
            <v>WS</v>
          </cell>
          <cell r="D608" t="str">
            <v>QPADEV001R</v>
          </cell>
        </row>
        <row r="609">
          <cell r="A609" t="str">
            <v>CGI90</v>
          </cell>
          <cell r="B609" t="str">
            <v>ECKJLFC</v>
          </cell>
          <cell r="C609" t="str">
            <v>WS</v>
          </cell>
          <cell r="D609" t="str">
            <v>QPADEV001S</v>
          </cell>
        </row>
        <row r="610">
          <cell r="A610" t="str">
            <v>CGI90</v>
          </cell>
          <cell r="B610" t="str">
            <v>CCNMBFC</v>
          </cell>
          <cell r="C610" t="str">
            <v>WS</v>
          </cell>
          <cell r="D610" t="str">
            <v>QPADEV001T</v>
          </cell>
        </row>
        <row r="611">
          <cell r="A611" t="str">
            <v>CGI90</v>
          </cell>
          <cell r="B611" t="str">
            <v>ECEEFFC</v>
          </cell>
          <cell r="C611" t="str">
            <v>WS</v>
          </cell>
          <cell r="D611" t="str">
            <v>QPADEV001V</v>
          </cell>
        </row>
        <row r="612">
          <cell r="A612" t="str">
            <v>CGI90</v>
          </cell>
          <cell r="B612" t="str">
            <v>ECEEFFC</v>
          </cell>
          <cell r="C612" t="str">
            <v>WS</v>
          </cell>
          <cell r="D612" t="str">
            <v>QPADEV001W</v>
          </cell>
        </row>
        <row r="613">
          <cell r="A613" t="str">
            <v>CGI90</v>
          </cell>
          <cell r="B613" t="str">
            <v>EC123FC</v>
          </cell>
          <cell r="C613" t="str">
            <v>WS</v>
          </cell>
          <cell r="D613" t="str">
            <v>QPADEV001X</v>
          </cell>
        </row>
        <row r="614">
          <cell r="A614" t="str">
            <v>CGI90</v>
          </cell>
          <cell r="B614" t="str">
            <v>EC123AC</v>
          </cell>
          <cell r="C614" t="str">
            <v>WS</v>
          </cell>
          <cell r="D614" t="str">
            <v>QPADEV0010</v>
          </cell>
        </row>
        <row r="615">
          <cell r="A615" t="str">
            <v>CGI90</v>
          </cell>
          <cell r="B615" t="str">
            <v>ECEANFC</v>
          </cell>
          <cell r="C615" t="str">
            <v>WS</v>
          </cell>
          <cell r="D615" t="str">
            <v>QPADEV0011</v>
          </cell>
        </row>
        <row r="616">
          <cell r="A616" t="str">
            <v>CGI90</v>
          </cell>
          <cell r="B616" t="str">
            <v>ECAKAFC</v>
          </cell>
          <cell r="C616" t="str">
            <v>WS</v>
          </cell>
          <cell r="D616" t="str">
            <v>QPADEV0012</v>
          </cell>
        </row>
        <row r="617">
          <cell r="A617" t="str">
            <v>CGI90</v>
          </cell>
          <cell r="B617" t="str">
            <v>ECBITPF</v>
          </cell>
          <cell r="C617" t="str">
            <v>WS</v>
          </cell>
          <cell r="D617" t="str">
            <v>QPADEV0013</v>
          </cell>
        </row>
        <row r="618">
          <cell r="A618" t="str">
            <v>CGI90</v>
          </cell>
          <cell r="B618" t="str">
            <v>FXEEFFC</v>
          </cell>
          <cell r="C618" t="str">
            <v>WS</v>
          </cell>
          <cell r="D618" t="str">
            <v>QPADEV0014</v>
          </cell>
        </row>
        <row r="619">
          <cell r="A619" t="str">
            <v>CGI90</v>
          </cell>
          <cell r="B619" t="str">
            <v>ECKJLFC</v>
          </cell>
          <cell r="C619" t="str">
            <v>WS</v>
          </cell>
          <cell r="D619" t="str">
            <v>QPADEV0015</v>
          </cell>
        </row>
        <row r="620">
          <cell r="A620" t="str">
            <v>CGI90</v>
          </cell>
          <cell r="B620" t="str">
            <v>ECAKAFC</v>
          </cell>
          <cell r="C620" t="str">
            <v>WS</v>
          </cell>
          <cell r="D620" t="str">
            <v>QPADEV0016</v>
          </cell>
        </row>
        <row r="621">
          <cell r="A621" t="str">
            <v>CGI90</v>
          </cell>
          <cell r="B621" t="str">
            <v>ECAKAFC</v>
          </cell>
          <cell r="C621" t="str">
            <v>WS</v>
          </cell>
          <cell r="D621" t="str">
            <v>QPADEV0017</v>
          </cell>
        </row>
        <row r="622">
          <cell r="A622" t="str">
            <v>CGI90</v>
          </cell>
          <cell r="B622" t="str">
            <v>EC123AC</v>
          </cell>
          <cell r="C622" t="str">
            <v>WS</v>
          </cell>
          <cell r="D622" t="str">
            <v>QPADEV0018</v>
          </cell>
        </row>
        <row r="623">
          <cell r="A623" t="str">
            <v>CGI90</v>
          </cell>
          <cell r="B623" t="str">
            <v>ECEEFAC</v>
          </cell>
          <cell r="C623" t="str">
            <v>WS</v>
          </cell>
          <cell r="D623" t="str">
            <v>QPADEV0019</v>
          </cell>
        </row>
        <row r="624">
          <cell r="A624" t="str">
            <v>CGI90</v>
          </cell>
          <cell r="B624" t="str">
            <v>ECNMBFC</v>
          </cell>
          <cell r="C624" t="str">
            <v>WS</v>
          </cell>
          <cell r="D624" t="str">
            <v>QPADEV002B</v>
          </cell>
        </row>
        <row r="625">
          <cell r="A625" t="str">
            <v>CGI90</v>
          </cell>
          <cell r="B625" t="str">
            <v>ECNMBFC</v>
          </cell>
          <cell r="C625" t="str">
            <v>WS</v>
          </cell>
          <cell r="D625" t="str">
            <v>QPADEV002C</v>
          </cell>
        </row>
        <row r="626">
          <cell r="A626" t="str">
            <v>CGI90</v>
          </cell>
          <cell r="B626" t="str">
            <v>ECEEFFC</v>
          </cell>
          <cell r="C626" t="str">
            <v>WS</v>
          </cell>
          <cell r="D626" t="str">
            <v>QPADEV002D</v>
          </cell>
        </row>
        <row r="627">
          <cell r="A627" t="str">
            <v>CGI90</v>
          </cell>
          <cell r="B627" t="str">
            <v>ECEEFFC</v>
          </cell>
          <cell r="C627" t="str">
            <v>WS</v>
          </cell>
          <cell r="D627" t="str">
            <v>QPADEV002F</v>
          </cell>
        </row>
        <row r="628">
          <cell r="A628" t="str">
            <v>CGI90</v>
          </cell>
          <cell r="B628" t="str">
            <v>FX123FC</v>
          </cell>
          <cell r="C628" t="str">
            <v>WS</v>
          </cell>
          <cell r="D628" t="str">
            <v>QPADEV002H</v>
          </cell>
        </row>
        <row r="629">
          <cell r="A629" t="str">
            <v>CGI90</v>
          </cell>
          <cell r="B629" t="str">
            <v>FX123FC</v>
          </cell>
          <cell r="C629" t="str">
            <v>WS</v>
          </cell>
          <cell r="D629" t="str">
            <v>QPADEV002J</v>
          </cell>
        </row>
        <row r="630">
          <cell r="A630" t="str">
            <v>CGI90</v>
          </cell>
          <cell r="B630" t="str">
            <v>ECEEFFC</v>
          </cell>
          <cell r="C630" t="str">
            <v>WS</v>
          </cell>
          <cell r="D630" t="str">
            <v>QPADEV002K</v>
          </cell>
        </row>
        <row r="631">
          <cell r="A631" t="str">
            <v>CGI90</v>
          </cell>
          <cell r="B631" t="str">
            <v>ECEANFC</v>
          </cell>
          <cell r="C631" t="str">
            <v>WS</v>
          </cell>
          <cell r="D631" t="str">
            <v>QPADEV002M</v>
          </cell>
        </row>
        <row r="632">
          <cell r="A632" t="str">
            <v>CGI90</v>
          </cell>
          <cell r="B632" t="str">
            <v>FXEEFFC</v>
          </cell>
          <cell r="C632" t="str">
            <v>WS</v>
          </cell>
          <cell r="D632" t="str">
            <v>QPADEV002N</v>
          </cell>
        </row>
        <row r="633">
          <cell r="A633" t="str">
            <v>CGI90</v>
          </cell>
          <cell r="B633" t="str">
            <v>FX123FC</v>
          </cell>
          <cell r="C633" t="str">
            <v>WS</v>
          </cell>
          <cell r="D633" t="str">
            <v>QPADEV002P</v>
          </cell>
        </row>
        <row r="634">
          <cell r="A634" t="str">
            <v>CGI90</v>
          </cell>
          <cell r="B634" t="str">
            <v>ECEEFFC</v>
          </cell>
          <cell r="C634" t="str">
            <v>WS</v>
          </cell>
          <cell r="D634" t="str">
            <v>QPADEV002Q</v>
          </cell>
        </row>
        <row r="635">
          <cell r="A635" t="str">
            <v>CGI90</v>
          </cell>
          <cell r="B635" t="str">
            <v>ECEEFFC</v>
          </cell>
          <cell r="C635" t="str">
            <v>WS</v>
          </cell>
          <cell r="D635" t="str">
            <v>QPADEV002R</v>
          </cell>
        </row>
        <row r="636">
          <cell r="A636" t="str">
            <v>CGI90</v>
          </cell>
          <cell r="B636" t="str">
            <v>TE123AC</v>
          </cell>
          <cell r="C636" t="str">
            <v>WS</v>
          </cell>
          <cell r="D636" t="str">
            <v>QPADEV002T</v>
          </cell>
        </row>
        <row r="637">
          <cell r="A637" t="str">
            <v>CGI90</v>
          </cell>
          <cell r="B637" t="str">
            <v>EC123FC</v>
          </cell>
          <cell r="C637" t="str">
            <v>WS</v>
          </cell>
          <cell r="D637" t="str">
            <v>QPADEV002V</v>
          </cell>
        </row>
        <row r="638">
          <cell r="A638" t="str">
            <v>CGI90</v>
          </cell>
          <cell r="B638" t="str">
            <v>ECEANFC</v>
          </cell>
          <cell r="C638" t="str">
            <v>WS</v>
          </cell>
          <cell r="D638" t="str">
            <v>QPADEV002X</v>
          </cell>
        </row>
        <row r="639">
          <cell r="A639" t="str">
            <v>CGI90</v>
          </cell>
          <cell r="B639" t="str">
            <v>FX123FC</v>
          </cell>
          <cell r="C639" t="str">
            <v>WS</v>
          </cell>
          <cell r="D639" t="str">
            <v>QPADEV002Z</v>
          </cell>
        </row>
        <row r="640">
          <cell r="A640" t="str">
            <v>CGI90</v>
          </cell>
          <cell r="B640" t="str">
            <v>ECFPAFC</v>
          </cell>
          <cell r="C640" t="str">
            <v>WS</v>
          </cell>
          <cell r="D640" t="str">
            <v>QPADEV0020</v>
          </cell>
        </row>
        <row r="641">
          <cell r="A641" t="str">
            <v>CGI90</v>
          </cell>
          <cell r="B641" t="str">
            <v>ECEEFFC</v>
          </cell>
          <cell r="C641" t="str">
            <v>WS</v>
          </cell>
          <cell r="D641" t="str">
            <v>QPADEV0021</v>
          </cell>
        </row>
        <row r="642">
          <cell r="A642" t="str">
            <v>CGI90</v>
          </cell>
          <cell r="B642" t="str">
            <v>ECEANFC</v>
          </cell>
          <cell r="C642" t="str">
            <v>WS</v>
          </cell>
          <cell r="D642" t="str">
            <v>QPADEV0022</v>
          </cell>
        </row>
        <row r="643">
          <cell r="A643" t="str">
            <v>CGI90</v>
          </cell>
          <cell r="B643" t="str">
            <v>ECEANFC</v>
          </cell>
          <cell r="C643" t="str">
            <v>WS</v>
          </cell>
          <cell r="D643" t="str">
            <v>QPADEV0023</v>
          </cell>
        </row>
        <row r="644">
          <cell r="A644" t="str">
            <v>CGI90</v>
          </cell>
          <cell r="B644" t="str">
            <v>ECEANFC</v>
          </cell>
          <cell r="C644" t="str">
            <v>WS</v>
          </cell>
          <cell r="D644" t="str">
            <v>QPADEV0024</v>
          </cell>
        </row>
        <row r="645">
          <cell r="A645" t="str">
            <v>CGI90</v>
          </cell>
          <cell r="B645" t="str">
            <v>ECEANFC</v>
          </cell>
          <cell r="C645" t="str">
            <v>WS</v>
          </cell>
          <cell r="D645" t="str">
            <v>QPADEV0025</v>
          </cell>
        </row>
        <row r="646">
          <cell r="A646" t="str">
            <v>CGI90</v>
          </cell>
          <cell r="B646" t="str">
            <v>ECKJLFC</v>
          </cell>
          <cell r="C646" t="str">
            <v>WS</v>
          </cell>
          <cell r="D646" t="str">
            <v>QPADEV0026</v>
          </cell>
        </row>
        <row r="647">
          <cell r="A647" t="str">
            <v>CGI90</v>
          </cell>
          <cell r="B647" t="str">
            <v>ECEANFC</v>
          </cell>
          <cell r="C647" t="str">
            <v>WS</v>
          </cell>
          <cell r="D647" t="str">
            <v>QPADEV0027</v>
          </cell>
        </row>
        <row r="648">
          <cell r="A648" t="str">
            <v>CGI90</v>
          </cell>
          <cell r="B648" t="str">
            <v>ECNMBFC</v>
          </cell>
          <cell r="C648" t="str">
            <v>WS</v>
          </cell>
          <cell r="D648" t="str">
            <v>QPADEV0028</v>
          </cell>
        </row>
        <row r="649">
          <cell r="A649" t="str">
            <v>CGI90</v>
          </cell>
          <cell r="B649" t="str">
            <v>CCEANFC</v>
          </cell>
          <cell r="C649" t="str">
            <v>WS</v>
          </cell>
          <cell r="D649" t="str">
            <v>QPADEV0029</v>
          </cell>
        </row>
        <row r="650">
          <cell r="A650" t="str">
            <v>CGI90</v>
          </cell>
          <cell r="B650" t="str">
            <v>ECEEFFC</v>
          </cell>
          <cell r="C650" t="str">
            <v>WS</v>
          </cell>
          <cell r="D650" t="str">
            <v>QPADEV003C</v>
          </cell>
        </row>
        <row r="651">
          <cell r="A651" t="str">
            <v>CGI90</v>
          </cell>
          <cell r="B651" t="str">
            <v>CC123FC</v>
          </cell>
          <cell r="C651" t="str">
            <v>WS</v>
          </cell>
          <cell r="D651" t="str">
            <v>QPADEV003D</v>
          </cell>
        </row>
        <row r="652">
          <cell r="A652" t="str">
            <v>CGI90</v>
          </cell>
          <cell r="B652" t="str">
            <v>EC123FC</v>
          </cell>
          <cell r="C652" t="str">
            <v>WS</v>
          </cell>
          <cell r="D652" t="str">
            <v>QPADEV003F</v>
          </cell>
        </row>
        <row r="653">
          <cell r="A653" t="str">
            <v>CGI90</v>
          </cell>
          <cell r="B653" t="str">
            <v>TEBEKFC</v>
          </cell>
          <cell r="C653" t="str">
            <v>WS</v>
          </cell>
          <cell r="D653" t="str">
            <v>QPADEV003G</v>
          </cell>
        </row>
        <row r="654">
          <cell r="A654" t="str">
            <v>CGI90</v>
          </cell>
          <cell r="B654" t="str">
            <v>FX123FC</v>
          </cell>
          <cell r="C654" t="str">
            <v>WS</v>
          </cell>
          <cell r="D654" t="str">
            <v>QPADEV003H</v>
          </cell>
        </row>
        <row r="655">
          <cell r="A655" t="str">
            <v>CGI90</v>
          </cell>
          <cell r="B655" t="str">
            <v>FX123FC</v>
          </cell>
          <cell r="C655" t="str">
            <v>WS</v>
          </cell>
          <cell r="D655" t="str">
            <v>QPADEV003J</v>
          </cell>
        </row>
        <row r="656">
          <cell r="A656" t="str">
            <v>CGI90</v>
          </cell>
          <cell r="B656" t="str">
            <v>ECEEFFC</v>
          </cell>
          <cell r="C656" t="str">
            <v>WS</v>
          </cell>
          <cell r="D656" t="str">
            <v>QPADEV003K</v>
          </cell>
        </row>
        <row r="657">
          <cell r="A657" t="str">
            <v>CGI90</v>
          </cell>
          <cell r="B657" t="str">
            <v>ECEEFFC</v>
          </cell>
          <cell r="C657" t="str">
            <v>WS</v>
          </cell>
          <cell r="D657" t="str">
            <v>QPADEV003L</v>
          </cell>
        </row>
        <row r="658">
          <cell r="A658" t="str">
            <v>CGI90</v>
          </cell>
          <cell r="B658" t="str">
            <v>ECEEFFC</v>
          </cell>
          <cell r="C658" t="str">
            <v>WS</v>
          </cell>
          <cell r="D658" t="str">
            <v>QPADEV003N</v>
          </cell>
        </row>
        <row r="659">
          <cell r="A659" t="str">
            <v>CGI90</v>
          </cell>
          <cell r="B659" t="str">
            <v>TE123FC</v>
          </cell>
          <cell r="C659" t="str">
            <v>WS</v>
          </cell>
          <cell r="D659" t="str">
            <v>QPADEV003P</v>
          </cell>
        </row>
        <row r="660">
          <cell r="A660" t="str">
            <v>CGI90</v>
          </cell>
          <cell r="B660" t="str">
            <v>TE123FC</v>
          </cell>
          <cell r="C660" t="str">
            <v>WS</v>
          </cell>
          <cell r="D660" t="str">
            <v>QPADEV003Q</v>
          </cell>
        </row>
        <row r="661">
          <cell r="A661" t="str">
            <v>CGI90</v>
          </cell>
          <cell r="B661" t="str">
            <v>CC123FC</v>
          </cell>
          <cell r="C661" t="str">
            <v>WS</v>
          </cell>
          <cell r="D661" t="str">
            <v>QPADEV003R</v>
          </cell>
        </row>
        <row r="662">
          <cell r="A662" t="str">
            <v>CGI90</v>
          </cell>
          <cell r="B662" t="str">
            <v>CC123FC</v>
          </cell>
          <cell r="C662" t="str">
            <v>WS</v>
          </cell>
          <cell r="D662" t="str">
            <v>QPADEV003S</v>
          </cell>
        </row>
        <row r="663">
          <cell r="A663" t="str">
            <v>CGI90</v>
          </cell>
          <cell r="B663" t="str">
            <v>EC123FC</v>
          </cell>
          <cell r="C663" t="str">
            <v>WS</v>
          </cell>
          <cell r="D663" t="str">
            <v>QPADEV003T</v>
          </cell>
        </row>
        <row r="664">
          <cell r="A664" t="str">
            <v>CGI90</v>
          </cell>
          <cell r="B664" t="str">
            <v>EC123FC</v>
          </cell>
          <cell r="C664" t="str">
            <v>WS</v>
          </cell>
          <cell r="D664" t="str">
            <v>QPADEV003V</v>
          </cell>
        </row>
        <row r="665">
          <cell r="A665" t="str">
            <v>CGI90</v>
          </cell>
          <cell r="B665" t="str">
            <v>ECEANFC</v>
          </cell>
          <cell r="C665" t="str">
            <v>WS</v>
          </cell>
          <cell r="D665" t="str">
            <v>QPADEV003X</v>
          </cell>
        </row>
        <row r="666">
          <cell r="A666" t="str">
            <v>CGI90</v>
          </cell>
          <cell r="B666" t="str">
            <v>FX123FC</v>
          </cell>
          <cell r="C666" t="str">
            <v>WS</v>
          </cell>
          <cell r="D666" t="str">
            <v>QPADEV003Z</v>
          </cell>
        </row>
        <row r="667">
          <cell r="A667" t="str">
            <v>CGI90</v>
          </cell>
          <cell r="B667" t="str">
            <v>FX123FC</v>
          </cell>
          <cell r="C667" t="str">
            <v>WS</v>
          </cell>
          <cell r="D667" t="str">
            <v>QPADEV0030</v>
          </cell>
        </row>
        <row r="668">
          <cell r="A668" t="str">
            <v>CGI90</v>
          </cell>
          <cell r="B668" t="str">
            <v>ECEANFC</v>
          </cell>
          <cell r="C668" t="str">
            <v>WS</v>
          </cell>
          <cell r="D668" t="str">
            <v>QPADEV0031</v>
          </cell>
        </row>
        <row r="669">
          <cell r="A669" t="str">
            <v>CGI90</v>
          </cell>
          <cell r="B669" t="str">
            <v>ECKJLFC</v>
          </cell>
          <cell r="C669" t="str">
            <v>WS</v>
          </cell>
          <cell r="D669" t="str">
            <v>QPADEV0032</v>
          </cell>
        </row>
        <row r="670">
          <cell r="A670" t="str">
            <v>CGI90</v>
          </cell>
          <cell r="B670" t="str">
            <v>CC123FC</v>
          </cell>
          <cell r="C670" t="str">
            <v>WS</v>
          </cell>
          <cell r="D670" t="str">
            <v>QPADEV0035</v>
          </cell>
        </row>
        <row r="671">
          <cell r="A671" t="str">
            <v>CGI90</v>
          </cell>
          <cell r="B671" t="str">
            <v>ECEANFC</v>
          </cell>
          <cell r="C671" t="str">
            <v>WS</v>
          </cell>
          <cell r="D671" t="str">
            <v>QPADEV0036</v>
          </cell>
        </row>
        <row r="672">
          <cell r="A672" t="str">
            <v>CGI90</v>
          </cell>
          <cell r="B672" t="str">
            <v>TE123FC</v>
          </cell>
          <cell r="C672" t="str">
            <v>WS</v>
          </cell>
          <cell r="D672" t="str">
            <v>QPADEV0037</v>
          </cell>
        </row>
        <row r="673">
          <cell r="A673" t="str">
            <v>CGI90</v>
          </cell>
          <cell r="B673" t="str">
            <v>EC123AC</v>
          </cell>
          <cell r="C673" t="str">
            <v>WS</v>
          </cell>
          <cell r="D673" t="str">
            <v>QPADEV0038</v>
          </cell>
        </row>
        <row r="674">
          <cell r="A674" t="str">
            <v>CGI90</v>
          </cell>
          <cell r="B674" t="str">
            <v>TE123FC</v>
          </cell>
          <cell r="C674" t="str">
            <v>WS</v>
          </cell>
          <cell r="D674" t="str">
            <v>QPADEV0039</v>
          </cell>
        </row>
        <row r="675">
          <cell r="A675" t="str">
            <v>CGI90</v>
          </cell>
          <cell r="B675" t="str">
            <v>FX123FC</v>
          </cell>
          <cell r="C675" t="str">
            <v>WS</v>
          </cell>
          <cell r="D675" t="str">
            <v>QPADEV004C</v>
          </cell>
        </row>
        <row r="676">
          <cell r="A676" t="str">
            <v>CGI90</v>
          </cell>
          <cell r="B676" t="str">
            <v>FX123FC</v>
          </cell>
          <cell r="C676" t="str">
            <v>WS</v>
          </cell>
          <cell r="D676" t="str">
            <v>QPADEV004D</v>
          </cell>
        </row>
        <row r="677">
          <cell r="A677" t="str">
            <v>CGI90</v>
          </cell>
          <cell r="B677" t="str">
            <v>TE123AC</v>
          </cell>
          <cell r="C677" t="str">
            <v>WS</v>
          </cell>
          <cell r="D677" t="str">
            <v>QPADEV004G</v>
          </cell>
        </row>
        <row r="678">
          <cell r="A678" t="str">
            <v>CGI90</v>
          </cell>
          <cell r="B678" t="str">
            <v>ECKJLFC</v>
          </cell>
          <cell r="C678" t="str">
            <v>WS</v>
          </cell>
          <cell r="D678" t="str">
            <v>QPADEV004M</v>
          </cell>
        </row>
        <row r="679">
          <cell r="A679" t="str">
            <v>CGI90</v>
          </cell>
          <cell r="B679" t="str">
            <v>TE123FC</v>
          </cell>
          <cell r="C679" t="str">
            <v>WS</v>
          </cell>
          <cell r="D679" t="str">
            <v>QPADEV004P</v>
          </cell>
        </row>
        <row r="680">
          <cell r="A680" t="str">
            <v>CGI90</v>
          </cell>
          <cell r="B680" t="str">
            <v>FX123FC</v>
          </cell>
          <cell r="C680" t="str">
            <v>WS</v>
          </cell>
          <cell r="D680" t="str">
            <v>QPADEV004R</v>
          </cell>
        </row>
        <row r="681">
          <cell r="A681" t="str">
            <v>CGI90</v>
          </cell>
          <cell r="B681" t="str">
            <v>ECKJLFC</v>
          </cell>
          <cell r="C681" t="str">
            <v>WS</v>
          </cell>
          <cell r="D681" t="str">
            <v>QPADEV004S</v>
          </cell>
        </row>
        <row r="682">
          <cell r="A682" t="str">
            <v>CGI90</v>
          </cell>
          <cell r="B682" t="str">
            <v>TE123AC</v>
          </cell>
          <cell r="C682" t="str">
            <v>WS</v>
          </cell>
          <cell r="D682" t="str">
            <v>QPADEV004X</v>
          </cell>
        </row>
        <row r="683">
          <cell r="A683" t="str">
            <v>CGI90</v>
          </cell>
          <cell r="B683" t="str">
            <v>TE123FC</v>
          </cell>
          <cell r="C683" t="str">
            <v>WS</v>
          </cell>
          <cell r="D683" t="str">
            <v>QPADEV0040</v>
          </cell>
        </row>
        <row r="684">
          <cell r="A684" t="str">
            <v>CGI90</v>
          </cell>
          <cell r="B684" t="str">
            <v xml:space="preserve">     FC</v>
          </cell>
          <cell r="C684" t="str">
            <v>WS</v>
          </cell>
          <cell r="D684" t="str">
            <v>QPADEV0041</v>
          </cell>
        </row>
        <row r="685">
          <cell r="A685" t="str">
            <v>CGI90</v>
          </cell>
          <cell r="B685" t="str">
            <v>FX123FC</v>
          </cell>
          <cell r="C685" t="str">
            <v>WS</v>
          </cell>
          <cell r="D685" t="str">
            <v>QPADEV0043</v>
          </cell>
        </row>
        <row r="686">
          <cell r="A686" t="str">
            <v>CGI90</v>
          </cell>
          <cell r="B686" t="str">
            <v>FX123FC</v>
          </cell>
          <cell r="C686" t="str">
            <v>WS</v>
          </cell>
          <cell r="D686" t="str">
            <v>QPADEV0045</v>
          </cell>
        </row>
        <row r="687">
          <cell r="A687" t="str">
            <v>CGI90</v>
          </cell>
          <cell r="B687" t="str">
            <v>ECKJLFC</v>
          </cell>
          <cell r="C687" t="str">
            <v>WS</v>
          </cell>
          <cell r="D687" t="str">
            <v>QPADEV0047</v>
          </cell>
        </row>
        <row r="688">
          <cell r="A688" t="str">
            <v>CGI90</v>
          </cell>
          <cell r="B688" t="str">
            <v>FX123FC</v>
          </cell>
          <cell r="C688" t="str">
            <v>WS</v>
          </cell>
          <cell r="D688" t="str">
            <v>QPADEV005C</v>
          </cell>
        </row>
        <row r="689">
          <cell r="A689" t="str">
            <v>CGI90</v>
          </cell>
          <cell r="B689" t="str">
            <v>FX123FC</v>
          </cell>
          <cell r="C689" t="str">
            <v>WS</v>
          </cell>
          <cell r="D689" t="str">
            <v>QPADEV005D</v>
          </cell>
        </row>
        <row r="690">
          <cell r="A690" t="str">
            <v>CGI90</v>
          </cell>
          <cell r="B690" t="str">
            <v>ECKJLFC</v>
          </cell>
          <cell r="C690" t="str">
            <v>WS</v>
          </cell>
          <cell r="D690" t="str">
            <v>QPADEV005F</v>
          </cell>
        </row>
        <row r="691">
          <cell r="A691" t="str">
            <v>CGI90</v>
          </cell>
          <cell r="B691" t="str">
            <v>FX123FC</v>
          </cell>
          <cell r="C691" t="str">
            <v>WS</v>
          </cell>
          <cell r="D691" t="str">
            <v>QPADEV005G</v>
          </cell>
        </row>
        <row r="692">
          <cell r="A692" t="str">
            <v>CGI90</v>
          </cell>
          <cell r="B692" t="str">
            <v>ECKJLFC</v>
          </cell>
          <cell r="C692" t="str">
            <v>WS</v>
          </cell>
          <cell r="D692" t="str">
            <v>QPADEV005H</v>
          </cell>
        </row>
        <row r="693">
          <cell r="A693" t="str">
            <v>CGI90</v>
          </cell>
          <cell r="B693" t="str">
            <v>ECKJLFC</v>
          </cell>
          <cell r="C693" t="str">
            <v>WS</v>
          </cell>
          <cell r="D693" t="str">
            <v>QPADEV005J</v>
          </cell>
        </row>
        <row r="694">
          <cell r="A694" t="str">
            <v>CGI90</v>
          </cell>
          <cell r="B694" t="str">
            <v>ECKJLFC</v>
          </cell>
          <cell r="C694" t="str">
            <v>WS</v>
          </cell>
          <cell r="D694" t="str">
            <v>QPADEV005L</v>
          </cell>
        </row>
        <row r="695">
          <cell r="A695" t="str">
            <v>CGI90</v>
          </cell>
          <cell r="B695" t="str">
            <v>ECKJLFC</v>
          </cell>
          <cell r="C695" t="str">
            <v>WS</v>
          </cell>
          <cell r="D695" t="str">
            <v>QPADEV005M</v>
          </cell>
        </row>
        <row r="696">
          <cell r="A696" t="str">
            <v>CGI90</v>
          </cell>
          <cell r="B696" t="str">
            <v>FX123FC</v>
          </cell>
          <cell r="C696" t="str">
            <v>WS</v>
          </cell>
          <cell r="D696" t="str">
            <v>QPADEV005N</v>
          </cell>
        </row>
        <row r="697">
          <cell r="A697" t="str">
            <v>CGI90</v>
          </cell>
          <cell r="B697" t="str">
            <v>ECKJLFC</v>
          </cell>
          <cell r="C697" t="str">
            <v>WS</v>
          </cell>
          <cell r="D697" t="str">
            <v>QPADEV005P</v>
          </cell>
        </row>
        <row r="698">
          <cell r="A698" t="str">
            <v>CGI90</v>
          </cell>
          <cell r="B698" t="str">
            <v>ECKJLFC</v>
          </cell>
          <cell r="C698" t="str">
            <v>WS</v>
          </cell>
          <cell r="D698" t="str">
            <v>QPADEV005Q</v>
          </cell>
        </row>
        <row r="699">
          <cell r="A699" t="str">
            <v>CGI90</v>
          </cell>
          <cell r="B699" t="str">
            <v>FX123FC</v>
          </cell>
          <cell r="C699" t="str">
            <v>WS</v>
          </cell>
          <cell r="D699" t="str">
            <v>QPADEV005R</v>
          </cell>
        </row>
        <row r="700">
          <cell r="A700" t="str">
            <v>CGI90</v>
          </cell>
          <cell r="B700" t="str">
            <v xml:space="preserve">     FC</v>
          </cell>
          <cell r="C700" t="str">
            <v>WS</v>
          </cell>
          <cell r="D700" t="str">
            <v>QPADEV005S</v>
          </cell>
        </row>
        <row r="701">
          <cell r="A701" t="str">
            <v>CGI90</v>
          </cell>
          <cell r="B701" t="str">
            <v>FX123FC</v>
          </cell>
          <cell r="C701" t="str">
            <v>WS</v>
          </cell>
          <cell r="D701" t="str">
            <v>QPADEV005T</v>
          </cell>
        </row>
        <row r="702">
          <cell r="A702" t="str">
            <v>CGI90</v>
          </cell>
          <cell r="B702" t="str">
            <v>FX123FC</v>
          </cell>
          <cell r="C702" t="str">
            <v>WS</v>
          </cell>
          <cell r="D702" t="str">
            <v>QPADEV005V</v>
          </cell>
        </row>
        <row r="703">
          <cell r="A703" t="str">
            <v>CGI90</v>
          </cell>
          <cell r="B703" t="str">
            <v>FX123FC</v>
          </cell>
          <cell r="C703" t="str">
            <v>WS</v>
          </cell>
          <cell r="D703" t="str">
            <v>QPADEV005W</v>
          </cell>
        </row>
        <row r="704">
          <cell r="A704" t="str">
            <v>CGI90</v>
          </cell>
          <cell r="B704" t="str">
            <v>CC123FC</v>
          </cell>
          <cell r="C704" t="str">
            <v>WS</v>
          </cell>
          <cell r="D704" t="str">
            <v>QPADEV0050</v>
          </cell>
        </row>
        <row r="705">
          <cell r="A705" t="str">
            <v>CGI90</v>
          </cell>
          <cell r="B705" t="str">
            <v>FX123FC</v>
          </cell>
          <cell r="C705" t="str">
            <v>WS</v>
          </cell>
          <cell r="D705" t="str">
            <v>QPADEV0051</v>
          </cell>
        </row>
        <row r="706">
          <cell r="A706" t="str">
            <v>CGI90</v>
          </cell>
          <cell r="B706" t="str">
            <v>FX123FC</v>
          </cell>
          <cell r="C706" t="str">
            <v>WS</v>
          </cell>
          <cell r="D706" t="str">
            <v>QPADEV0055</v>
          </cell>
        </row>
        <row r="707">
          <cell r="A707" t="str">
            <v>CGI90</v>
          </cell>
          <cell r="B707" t="str">
            <v>EC123FC</v>
          </cell>
          <cell r="C707" t="str">
            <v>WS</v>
          </cell>
          <cell r="D707" t="str">
            <v>QPADEV0056</v>
          </cell>
        </row>
        <row r="708">
          <cell r="A708" t="str">
            <v>CGI90</v>
          </cell>
          <cell r="B708" t="str">
            <v>EC123FC</v>
          </cell>
          <cell r="C708" t="str">
            <v>WS</v>
          </cell>
          <cell r="D708" t="str">
            <v>QPADEV006D</v>
          </cell>
        </row>
        <row r="709">
          <cell r="A709" t="str">
            <v>CGI90</v>
          </cell>
          <cell r="B709" t="str">
            <v>ECKJLFC</v>
          </cell>
          <cell r="C709" t="str">
            <v>WS</v>
          </cell>
          <cell r="D709" t="str">
            <v>QPADEV006F</v>
          </cell>
        </row>
        <row r="710">
          <cell r="A710" t="str">
            <v>CGI90</v>
          </cell>
          <cell r="B710" t="str">
            <v>FX123FC</v>
          </cell>
          <cell r="C710" t="str">
            <v>WS</v>
          </cell>
          <cell r="D710" t="str">
            <v>QPADEV006G</v>
          </cell>
        </row>
        <row r="711">
          <cell r="A711" t="str">
            <v>CGI90</v>
          </cell>
          <cell r="B711" t="str">
            <v>FX123FC</v>
          </cell>
          <cell r="C711" t="str">
            <v>WS</v>
          </cell>
          <cell r="D711" t="str">
            <v>QPADEV006H</v>
          </cell>
        </row>
        <row r="712">
          <cell r="A712" t="str">
            <v>CGI90</v>
          </cell>
          <cell r="B712" t="str">
            <v>TE123FC</v>
          </cell>
          <cell r="C712" t="str">
            <v>WS</v>
          </cell>
          <cell r="D712" t="str">
            <v>QPADEV006K</v>
          </cell>
        </row>
        <row r="713">
          <cell r="A713" t="str">
            <v>CGI90</v>
          </cell>
          <cell r="B713" t="str">
            <v>FX123FC</v>
          </cell>
          <cell r="C713" t="str">
            <v>WS</v>
          </cell>
          <cell r="D713" t="str">
            <v>QPADEV006L</v>
          </cell>
        </row>
        <row r="714">
          <cell r="A714" t="str">
            <v>CGI90</v>
          </cell>
          <cell r="B714" t="str">
            <v>FX123FC</v>
          </cell>
          <cell r="C714" t="str">
            <v>WS</v>
          </cell>
          <cell r="D714" t="str">
            <v>QPADEV006M</v>
          </cell>
        </row>
        <row r="715">
          <cell r="A715" t="str">
            <v>CGI90</v>
          </cell>
          <cell r="B715" t="str">
            <v>ECKJLFC</v>
          </cell>
          <cell r="C715" t="str">
            <v>WS</v>
          </cell>
          <cell r="D715" t="str">
            <v>QPADEV006Q</v>
          </cell>
        </row>
        <row r="716">
          <cell r="A716" t="str">
            <v>CGI90</v>
          </cell>
          <cell r="B716" t="str">
            <v>ECKJLFC</v>
          </cell>
          <cell r="C716" t="str">
            <v>WS</v>
          </cell>
          <cell r="D716" t="str">
            <v>QPADEV006S</v>
          </cell>
        </row>
        <row r="717">
          <cell r="A717" t="str">
            <v>CGI90</v>
          </cell>
          <cell r="B717" t="str">
            <v>ECKJLFC</v>
          </cell>
          <cell r="C717" t="str">
            <v>WS</v>
          </cell>
          <cell r="D717" t="str">
            <v>QPADEV006Z</v>
          </cell>
        </row>
        <row r="718">
          <cell r="A718" t="str">
            <v>CGI90</v>
          </cell>
          <cell r="B718" t="str">
            <v>ECKJLFC</v>
          </cell>
          <cell r="C718" t="str">
            <v>WS</v>
          </cell>
          <cell r="D718" t="str">
            <v>QPADEV0061</v>
          </cell>
        </row>
        <row r="719">
          <cell r="A719" t="str">
            <v>CGI90</v>
          </cell>
          <cell r="B719" t="str">
            <v>FX123FC</v>
          </cell>
          <cell r="C719" t="str">
            <v>WS</v>
          </cell>
          <cell r="D719" t="str">
            <v>QPADEV0062</v>
          </cell>
        </row>
        <row r="720">
          <cell r="A720" t="str">
            <v>CGI90</v>
          </cell>
          <cell r="B720" t="str">
            <v>FX123FC</v>
          </cell>
          <cell r="C720" t="str">
            <v>WS</v>
          </cell>
          <cell r="D720" t="str">
            <v>QPADEV0069</v>
          </cell>
        </row>
        <row r="721">
          <cell r="A721" t="str">
            <v>CGI90</v>
          </cell>
          <cell r="B721" t="str">
            <v>TE123FC</v>
          </cell>
          <cell r="C721" t="str">
            <v>WS</v>
          </cell>
          <cell r="D721" t="str">
            <v>QPADEV007B</v>
          </cell>
        </row>
        <row r="722">
          <cell r="A722" t="str">
            <v>CGI90</v>
          </cell>
          <cell r="B722" t="str">
            <v>ECKJLFC</v>
          </cell>
          <cell r="C722" t="str">
            <v>WS</v>
          </cell>
          <cell r="D722" t="str">
            <v>QPADEV007P</v>
          </cell>
        </row>
        <row r="723">
          <cell r="A723" t="str">
            <v>CGI90</v>
          </cell>
          <cell r="B723" t="str">
            <v>ECKJLFC</v>
          </cell>
          <cell r="C723" t="str">
            <v>WS</v>
          </cell>
          <cell r="D723" t="str">
            <v>QPADEV0070</v>
          </cell>
        </row>
        <row r="724">
          <cell r="A724" t="str">
            <v>CGI90</v>
          </cell>
          <cell r="B724" t="str">
            <v>FX123FC</v>
          </cell>
          <cell r="C724" t="str">
            <v>WS</v>
          </cell>
          <cell r="D724" t="str">
            <v>QPADEV0071</v>
          </cell>
        </row>
        <row r="725">
          <cell r="A725" t="str">
            <v>CGI90</v>
          </cell>
          <cell r="B725" t="str">
            <v>TE123FC</v>
          </cell>
          <cell r="C725" t="str">
            <v>WS</v>
          </cell>
          <cell r="D725" t="str">
            <v>QPADEV0072</v>
          </cell>
        </row>
        <row r="726">
          <cell r="A726" t="str">
            <v>CGI90</v>
          </cell>
          <cell r="B726" t="str">
            <v>FX123FC</v>
          </cell>
          <cell r="C726" t="str">
            <v>WS</v>
          </cell>
          <cell r="D726" t="str">
            <v>QPADEV0074</v>
          </cell>
        </row>
        <row r="727">
          <cell r="A727" t="str">
            <v>CGI90</v>
          </cell>
          <cell r="B727" t="str">
            <v>TE123AC</v>
          </cell>
          <cell r="C727" t="str">
            <v>WS</v>
          </cell>
          <cell r="D727" t="str">
            <v>QPADEV0075</v>
          </cell>
        </row>
        <row r="728">
          <cell r="A728" t="str">
            <v>CGI90</v>
          </cell>
          <cell r="B728" t="str">
            <v>TE123FC</v>
          </cell>
          <cell r="C728" t="str">
            <v>WS</v>
          </cell>
          <cell r="D728" t="str">
            <v>QPADEV0076</v>
          </cell>
        </row>
        <row r="729">
          <cell r="A729" t="str">
            <v>CGI90</v>
          </cell>
          <cell r="B729" t="str">
            <v>ECLNGFC</v>
          </cell>
          <cell r="C729" t="str">
            <v>WS</v>
          </cell>
          <cell r="D729" t="str">
            <v>QPADEV008J</v>
          </cell>
        </row>
        <row r="730">
          <cell r="A730" t="str">
            <v>CGI90</v>
          </cell>
          <cell r="B730" t="str">
            <v>ECADOFC</v>
          </cell>
          <cell r="C730" t="str">
            <v>WS</v>
          </cell>
          <cell r="D730" t="str">
            <v>QPADEV008M</v>
          </cell>
        </row>
        <row r="731">
          <cell r="A731" t="str">
            <v>CGI90</v>
          </cell>
          <cell r="B731" t="str">
            <v>ECEANFC</v>
          </cell>
          <cell r="C731" t="str">
            <v>WS</v>
          </cell>
          <cell r="D731" t="str">
            <v>QPADEV008R</v>
          </cell>
        </row>
        <row r="732">
          <cell r="A732" t="str">
            <v>CGI90</v>
          </cell>
          <cell r="B732" t="str">
            <v>ECEANFC</v>
          </cell>
          <cell r="C732" t="str">
            <v>WS</v>
          </cell>
          <cell r="D732" t="str">
            <v>QPADEV008W</v>
          </cell>
        </row>
        <row r="733">
          <cell r="A733" t="str">
            <v>CGI90</v>
          </cell>
          <cell r="B733" t="str">
            <v>EC123FC</v>
          </cell>
          <cell r="C733" t="str">
            <v>WS</v>
          </cell>
          <cell r="D733" t="str">
            <v>QPADEV009G</v>
          </cell>
        </row>
        <row r="734">
          <cell r="A734" t="str">
            <v>CGI90</v>
          </cell>
          <cell r="B734" t="str">
            <v>EC123AC</v>
          </cell>
          <cell r="C734" t="str">
            <v>WS</v>
          </cell>
          <cell r="D734" t="str">
            <v>QPADEV009J</v>
          </cell>
        </row>
        <row r="735">
          <cell r="A735" t="str">
            <v>CGI90</v>
          </cell>
          <cell r="B735" t="str">
            <v xml:space="preserve">     AC</v>
          </cell>
          <cell r="C735" t="str">
            <v>WS</v>
          </cell>
          <cell r="D735" t="str">
            <v>QPADEV009L</v>
          </cell>
        </row>
        <row r="736">
          <cell r="A736" t="str">
            <v>CGI90</v>
          </cell>
          <cell r="B736" t="str">
            <v>EC123FC</v>
          </cell>
          <cell r="C736" t="str">
            <v>WS</v>
          </cell>
          <cell r="D736" t="str">
            <v>QPADEV009N</v>
          </cell>
        </row>
        <row r="737">
          <cell r="A737" t="str">
            <v>CGI90</v>
          </cell>
          <cell r="B737" t="str">
            <v>EC123FC</v>
          </cell>
          <cell r="C737" t="str">
            <v>WS</v>
          </cell>
          <cell r="D737" t="str">
            <v>QPADEV009P</v>
          </cell>
        </row>
        <row r="738">
          <cell r="A738" t="str">
            <v>CGI90</v>
          </cell>
          <cell r="B738" t="str">
            <v>ECEANFC</v>
          </cell>
          <cell r="C738" t="str">
            <v>WS</v>
          </cell>
          <cell r="D738" t="str">
            <v>QPADEV009Q</v>
          </cell>
        </row>
        <row r="739">
          <cell r="A739" t="str">
            <v>CGI90</v>
          </cell>
          <cell r="B739" t="str">
            <v>ECEANFC</v>
          </cell>
          <cell r="C739" t="str">
            <v>WS</v>
          </cell>
          <cell r="D739" t="str">
            <v>QPADEV009S</v>
          </cell>
        </row>
        <row r="740">
          <cell r="A740" t="str">
            <v>CGI90</v>
          </cell>
          <cell r="B740" t="str">
            <v xml:space="preserve">     AC</v>
          </cell>
          <cell r="C740" t="str">
            <v>WS</v>
          </cell>
          <cell r="D740" t="str">
            <v>QPADEV0093</v>
          </cell>
        </row>
        <row r="741">
          <cell r="A741" t="str">
            <v>CGI90</v>
          </cell>
          <cell r="B741" t="str">
            <v xml:space="preserve">     AC</v>
          </cell>
          <cell r="C741" t="str">
            <v>WS</v>
          </cell>
          <cell r="D741" t="str">
            <v>QPADEV0097</v>
          </cell>
        </row>
        <row r="742">
          <cell r="A742" t="str">
            <v>CGI90</v>
          </cell>
          <cell r="B742" t="str">
            <v>ECEANFC</v>
          </cell>
          <cell r="C742" t="str">
            <v>WS</v>
          </cell>
          <cell r="D742" t="str">
            <v>QPADEV0099</v>
          </cell>
        </row>
        <row r="743">
          <cell r="A743" t="str">
            <v>CGI90</v>
          </cell>
          <cell r="B743" t="str">
            <v>ECINDPF</v>
          </cell>
          <cell r="C743" t="str">
            <v>WS</v>
          </cell>
          <cell r="D743" t="str">
            <v>RACHEL</v>
          </cell>
        </row>
        <row r="744">
          <cell r="A744" t="str">
            <v>CGI90</v>
          </cell>
          <cell r="B744" t="str">
            <v>ECINVAC</v>
          </cell>
          <cell r="C744" t="str">
            <v>WS</v>
          </cell>
          <cell r="D744" t="str">
            <v>RANNOU1</v>
          </cell>
        </row>
        <row r="745">
          <cell r="A745" t="str">
            <v>CGI90</v>
          </cell>
          <cell r="B745" t="str">
            <v>ECFPAFC</v>
          </cell>
          <cell r="C745" t="str">
            <v>WS</v>
          </cell>
          <cell r="D745" t="str">
            <v>RANNOU2</v>
          </cell>
        </row>
        <row r="746">
          <cell r="A746" t="str">
            <v>CGI90</v>
          </cell>
          <cell r="B746" t="str">
            <v xml:space="preserve">     AC</v>
          </cell>
          <cell r="C746" t="str">
            <v>WS</v>
          </cell>
          <cell r="D746" t="str">
            <v>RANNOU3</v>
          </cell>
        </row>
        <row r="747">
          <cell r="A747" t="str">
            <v>CGI90</v>
          </cell>
          <cell r="B747" t="str">
            <v xml:space="preserve">     PS</v>
          </cell>
          <cell r="C747" t="str">
            <v>WS</v>
          </cell>
          <cell r="D747" t="str">
            <v>SF3</v>
          </cell>
        </row>
        <row r="748">
          <cell r="A748" t="str">
            <v>CGI90</v>
          </cell>
          <cell r="B748" t="str">
            <v>CCMANFC</v>
          </cell>
          <cell r="C748" t="str">
            <v>WS</v>
          </cell>
          <cell r="D748" t="str">
            <v>SIAKA</v>
          </cell>
        </row>
        <row r="749">
          <cell r="A749" t="str">
            <v>CGI90</v>
          </cell>
          <cell r="B749" t="str">
            <v>ECASKPS</v>
          </cell>
          <cell r="C749" t="str">
            <v>WS</v>
          </cell>
          <cell r="D749" t="str">
            <v>SKITT</v>
          </cell>
        </row>
        <row r="750">
          <cell r="A750" t="str">
            <v>CGI90</v>
          </cell>
          <cell r="B750" t="str">
            <v>ECASKFC</v>
          </cell>
          <cell r="C750" t="str">
            <v>WS</v>
          </cell>
          <cell r="D750" t="str">
            <v>SKITT1</v>
          </cell>
        </row>
        <row r="751">
          <cell r="A751" t="str">
            <v>CGI90</v>
          </cell>
          <cell r="B751" t="str">
            <v>ECWAGPF</v>
          </cell>
          <cell r="C751" t="str">
            <v>WS</v>
          </cell>
          <cell r="D751" t="str">
            <v>SOMEMAGA</v>
          </cell>
        </row>
        <row r="752">
          <cell r="A752" t="str">
            <v>CGI90</v>
          </cell>
          <cell r="B752" t="str">
            <v>ECINDPF</v>
          </cell>
          <cell r="C752" t="str">
            <v>WS</v>
          </cell>
          <cell r="D752" t="str">
            <v>SOMEVN</v>
          </cell>
        </row>
        <row r="753">
          <cell r="A753" t="str">
            <v>CGI90</v>
          </cell>
          <cell r="B753" t="str">
            <v>ECINDFC</v>
          </cell>
          <cell r="C753" t="str">
            <v>WS</v>
          </cell>
          <cell r="D753" t="str">
            <v>STATION1S1</v>
          </cell>
        </row>
        <row r="754">
          <cell r="A754" t="str">
            <v>CGI90</v>
          </cell>
          <cell r="B754" t="str">
            <v>ECINDFC</v>
          </cell>
          <cell r="C754" t="str">
            <v>WS</v>
          </cell>
          <cell r="D754" t="str">
            <v>SYLVAINS1</v>
          </cell>
        </row>
        <row r="755">
          <cell r="A755" t="str">
            <v>CGI90</v>
          </cell>
          <cell r="B755" t="str">
            <v>ECINDFC</v>
          </cell>
          <cell r="C755" t="str">
            <v>WS</v>
          </cell>
          <cell r="D755" t="str">
            <v>SYLVAINS2</v>
          </cell>
        </row>
        <row r="756">
          <cell r="A756" t="str">
            <v>CGI90</v>
          </cell>
          <cell r="B756" t="str">
            <v>ECINDFA</v>
          </cell>
          <cell r="C756" t="str">
            <v>WS</v>
          </cell>
          <cell r="D756" t="str">
            <v>TEC5DSP0B</v>
          </cell>
        </row>
        <row r="757">
          <cell r="A757" t="str">
            <v>CGI90</v>
          </cell>
          <cell r="B757" t="str">
            <v>ECINDPF</v>
          </cell>
          <cell r="C757" t="str">
            <v>WS</v>
          </cell>
          <cell r="D757" t="str">
            <v>TEC5DSP0E</v>
          </cell>
        </row>
        <row r="758">
          <cell r="A758" t="str">
            <v>CGI90</v>
          </cell>
          <cell r="B758" t="str">
            <v>ECINDFC</v>
          </cell>
          <cell r="C758" t="str">
            <v>WS</v>
          </cell>
          <cell r="D758" t="str">
            <v>TEC5DSP0F</v>
          </cell>
        </row>
        <row r="759">
          <cell r="A759" t="str">
            <v>CGI90</v>
          </cell>
          <cell r="B759" t="str">
            <v>ECINDFC</v>
          </cell>
          <cell r="C759" t="str">
            <v>WS</v>
          </cell>
          <cell r="D759" t="str">
            <v>TEC5DSP10</v>
          </cell>
        </row>
        <row r="760">
          <cell r="A760" t="str">
            <v>CGI90</v>
          </cell>
          <cell r="B760" t="str">
            <v xml:space="preserve">     FC</v>
          </cell>
          <cell r="C760" t="str">
            <v>WS</v>
          </cell>
          <cell r="D760" t="str">
            <v>TEC5DSP11</v>
          </cell>
        </row>
        <row r="761">
          <cell r="A761" t="str">
            <v>CGI90</v>
          </cell>
          <cell r="B761" t="str">
            <v>CCINDFC</v>
          </cell>
          <cell r="C761" t="str">
            <v>WS</v>
          </cell>
          <cell r="D761" t="str">
            <v>TEC5DSP12</v>
          </cell>
        </row>
        <row r="762">
          <cell r="A762" t="str">
            <v>CGI90</v>
          </cell>
          <cell r="B762" t="str">
            <v>CCINDFC</v>
          </cell>
          <cell r="C762" t="str">
            <v>WS</v>
          </cell>
          <cell r="D762" t="str">
            <v>TEC5DSP13</v>
          </cell>
        </row>
        <row r="763">
          <cell r="A763" t="str">
            <v>CGI90</v>
          </cell>
          <cell r="B763" t="str">
            <v>TEINDFC</v>
          </cell>
          <cell r="C763" t="str">
            <v>WS</v>
          </cell>
          <cell r="D763" t="str">
            <v>TEC5DSP15</v>
          </cell>
        </row>
        <row r="764">
          <cell r="A764" t="str">
            <v>CGI90</v>
          </cell>
          <cell r="B764" t="str">
            <v>CCINDFC</v>
          </cell>
          <cell r="C764" t="str">
            <v>WS</v>
          </cell>
          <cell r="D764" t="str">
            <v>TEMANAST</v>
          </cell>
        </row>
        <row r="765">
          <cell r="A765" t="str">
            <v>CGI90</v>
          </cell>
          <cell r="B765" t="str">
            <v>TE123AC</v>
          </cell>
          <cell r="C765" t="str">
            <v>WS</v>
          </cell>
          <cell r="D765" t="str">
            <v>TEMBA</v>
          </cell>
        </row>
        <row r="766">
          <cell r="A766" t="str">
            <v>CGI90</v>
          </cell>
          <cell r="B766" t="str">
            <v>FX123AC</v>
          </cell>
          <cell r="C766" t="str">
            <v>WS</v>
          </cell>
          <cell r="D766" t="str">
            <v>TEMBAA1</v>
          </cell>
        </row>
        <row r="767">
          <cell r="A767" t="str">
            <v>CGI90</v>
          </cell>
          <cell r="B767" t="str">
            <v>ECJOSFC</v>
          </cell>
          <cell r="C767" t="str">
            <v>WS</v>
          </cell>
          <cell r="D767" t="str">
            <v>TEMJOSEPH</v>
          </cell>
        </row>
        <row r="768">
          <cell r="A768" t="str">
            <v>CGI90</v>
          </cell>
          <cell r="B768" t="str">
            <v xml:space="preserve">     FC</v>
          </cell>
          <cell r="C768" t="str">
            <v>WS</v>
          </cell>
          <cell r="D768" t="str">
            <v>TEST</v>
          </cell>
        </row>
        <row r="769">
          <cell r="A769" t="str">
            <v>CGI90</v>
          </cell>
          <cell r="B769" t="str">
            <v xml:space="preserve">     FA</v>
          </cell>
          <cell r="C769" t="str">
            <v>WS</v>
          </cell>
          <cell r="D769" t="str">
            <v>THEO3</v>
          </cell>
        </row>
        <row r="770">
          <cell r="A770" t="str">
            <v>CGI90</v>
          </cell>
          <cell r="B770" t="str">
            <v>ECRTHPF</v>
          </cell>
          <cell r="C770" t="str">
            <v>WS</v>
          </cell>
          <cell r="D770" t="str">
            <v>THOUVENIN</v>
          </cell>
        </row>
        <row r="771">
          <cell r="A771" t="str">
            <v>CGI90</v>
          </cell>
          <cell r="B771" t="str">
            <v>ECINDAC</v>
          </cell>
          <cell r="C771" t="str">
            <v>WS</v>
          </cell>
          <cell r="D771" t="str">
            <v>TOURET</v>
          </cell>
        </row>
        <row r="772">
          <cell r="A772" t="str">
            <v>CGI90</v>
          </cell>
          <cell r="B772" t="str">
            <v>ECINVFC</v>
          </cell>
          <cell r="C772" t="str">
            <v>WS</v>
          </cell>
          <cell r="D772" t="str">
            <v>TSIBA</v>
          </cell>
        </row>
        <row r="773">
          <cell r="A773" t="str">
            <v>CGI90</v>
          </cell>
          <cell r="B773" t="str">
            <v>ECADOFC</v>
          </cell>
          <cell r="C773" t="str">
            <v>WS</v>
          </cell>
          <cell r="D773" t="str">
            <v>TSIBA1</v>
          </cell>
        </row>
        <row r="774">
          <cell r="A774" t="str">
            <v>CGI90</v>
          </cell>
          <cell r="B774" t="str">
            <v>CCBEKFC</v>
          </cell>
          <cell r="C774" t="str">
            <v>WS</v>
          </cell>
          <cell r="D774" t="str">
            <v>TYDFRD</v>
          </cell>
        </row>
        <row r="775">
          <cell r="A775" t="str">
            <v>CHRISTOP</v>
          </cell>
          <cell r="B775" t="str">
            <v>Air france : réservations 773636</v>
          </cell>
          <cell r="C775">
            <v>0</v>
          </cell>
          <cell r="D775">
            <v>0</v>
          </cell>
        </row>
        <row r="776">
          <cell r="A776" t="str">
            <v>CHRONOPC</v>
          </cell>
          <cell r="B776" t="str">
            <v>NTNTPW - CONTRATS             300000030999993000000</v>
          </cell>
          <cell r="C776">
            <v>0</v>
          </cell>
          <cell r="D776">
            <v>0</v>
          </cell>
        </row>
        <row r="777">
          <cell r="A777" t="str">
            <v>CHRONOP1</v>
          </cell>
          <cell r="B777" t="str">
            <v>NTNTPW - COMPTANT             310000031999993100037</v>
          </cell>
          <cell r="C777">
            <v>0</v>
          </cell>
          <cell r="D777">
            <v>0</v>
          </cell>
        </row>
        <row r="778">
          <cell r="A778" t="str">
            <v>CHRONOP2</v>
          </cell>
          <cell r="B778" t="str">
            <v>NTNTPW - TERME                320000032999993200409</v>
          </cell>
          <cell r="C778">
            <v>0</v>
          </cell>
          <cell r="D778">
            <v>0</v>
          </cell>
        </row>
        <row r="779">
          <cell r="A779" t="str">
            <v>CHRONOP3</v>
          </cell>
          <cell r="B779" t="str">
            <v>NTNTPW - CESSIONS             330000033999993300064</v>
          </cell>
          <cell r="C779">
            <v>0</v>
          </cell>
          <cell r="D779">
            <v>0</v>
          </cell>
        </row>
        <row r="780">
          <cell r="A780" t="str">
            <v>CHRONOP4</v>
          </cell>
          <cell r="B780" t="str">
            <v>NTNTPW - CONSO.INTERNES       340000034999993400019</v>
          </cell>
          <cell r="C780">
            <v>0</v>
          </cell>
          <cell r="D780">
            <v>0</v>
          </cell>
        </row>
        <row r="781">
          <cell r="A781" t="str">
            <v>CHRONOP5</v>
          </cell>
          <cell r="B781" t="str">
            <v>NTNTPW - CESSIONS INTERVILLES 350000035999993500000</v>
          </cell>
          <cell r="C781">
            <v>0</v>
          </cell>
          <cell r="D781">
            <v>0</v>
          </cell>
        </row>
        <row r="782">
          <cell r="A782" t="str">
            <v>CHRONOP6</v>
          </cell>
          <cell r="B782" t="str">
            <v>NTNTPW - TRANSFERT SAV        360000036999993600000</v>
          </cell>
          <cell r="C782">
            <v>0</v>
          </cell>
          <cell r="D782">
            <v>0</v>
          </cell>
        </row>
        <row r="783">
          <cell r="A783" t="str">
            <v>CHRONOP7</v>
          </cell>
          <cell r="B783" t="str">
            <v>NTNTPW - VENTES GROUPE        370000037999993700000</v>
          </cell>
          <cell r="C783">
            <v>0</v>
          </cell>
          <cell r="D783">
            <v>0</v>
          </cell>
        </row>
        <row r="784">
          <cell r="A784" t="str">
            <v>CHRONOP8</v>
          </cell>
          <cell r="B784" t="str">
            <v>NTNTPW - GARANTIES            380000038999993800000</v>
          </cell>
          <cell r="C784">
            <v>0</v>
          </cell>
          <cell r="D784">
            <v>0</v>
          </cell>
        </row>
        <row r="785">
          <cell r="A785" t="str">
            <v>CHRONO07</v>
          </cell>
          <cell r="B785" t="str">
            <v>FACTURE MAGASIN NT            880000189999998828909</v>
          </cell>
          <cell r="C785">
            <v>0</v>
          </cell>
          <cell r="D785">
            <v>0</v>
          </cell>
        </row>
        <row r="786">
          <cell r="A786" t="str">
            <v>CHRONO14</v>
          </cell>
          <cell r="B786" t="str">
            <v>LIFT-TEL LBV (INUTILISE)      600000064999996012805</v>
          </cell>
          <cell r="C786">
            <v>0</v>
          </cell>
          <cell r="D786">
            <v>0</v>
          </cell>
        </row>
        <row r="787">
          <cell r="A787" t="str">
            <v>CHRONO19</v>
          </cell>
          <cell r="B787" t="str">
            <v>FACTURE CPTANT DPT CLIMATISAT.541000054199995410514</v>
          </cell>
          <cell r="C787">
            <v>0</v>
          </cell>
          <cell r="D787">
            <v>0</v>
          </cell>
        </row>
        <row r="788">
          <cell r="A788" t="str">
            <v>CHRONO20</v>
          </cell>
          <cell r="B788" t="str">
            <v>FACTURE TERME DEPT CLIMATIS.  542000054299995421594</v>
          </cell>
          <cell r="C788">
            <v>0</v>
          </cell>
          <cell r="D788">
            <v>0</v>
          </cell>
        </row>
        <row r="789">
          <cell r="A789" t="str">
            <v>CHRONO21</v>
          </cell>
          <cell r="B789" t="str">
            <v>CESSIONS INTERNES DEPT CLIMAT.543000054399995430069</v>
          </cell>
          <cell r="C789">
            <v>0</v>
          </cell>
          <cell r="D789">
            <v>0</v>
          </cell>
        </row>
        <row r="790">
          <cell r="A790" t="str">
            <v>CHRONO22</v>
          </cell>
          <cell r="B790" t="str">
            <v>CONSOM.INTERIEURES DEPT CLIM  544000054499995440185</v>
          </cell>
          <cell r="C790">
            <v>0</v>
          </cell>
          <cell r="D790">
            <v>0</v>
          </cell>
        </row>
        <row r="791">
          <cell r="A791" t="str">
            <v>CHRONO23</v>
          </cell>
          <cell r="B791" t="str">
            <v>CESSIONS INTERVILLES DEPT CLIM545000054599995450003</v>
          </cell>
          <cell r="C791">
            <v>0</v>
          </cell>
          <cell r="D791">
            <v>0</v>
          </cell>
        </row>
        <row r="792">
          <cell r="A792" t="str">
            <v>CHRONO24</v>
          </cell>
          <cell r="B792" t="str">
            <v>CESSION SAV DEPT CLIMATISATION546000054699995460000</v>
          </cell>
          <cell r="C792">
            <v>0</v>
          </cell>
          <cell r="D792">
            <v>0</v>
          </cell>
        </row>
        <row r="793">
          <cell r="A793" t="str">
            <v>CHRONO25</v>
          </cell>
          <cell r="B793" t="str">
            <v>VENTES GROUPES DEPT CLIMATISAT547000054799995470000</v>
          </cell>
          <cell r="C793">
            <v>0</v>
          </cell>
          <cell r="D793">
            <v>0</v>
          </cell>
        </row>
        <row r="794">
          <cell r="A794" t="str">
            <v>CHRONO26</v>
          </cell>
          <cell r="B794" t="str">
            <v>CLAIMS / GARANTIES DEPT CLIM. 548000054899995480005</v>
          </cell>
          <cell r="C794">
            <v>0</v>
          </cell>
          <cell r="D794">
            <v>0</v>
          </cell>
        </row>
        <row r="795">
          <cell r="A795" t="str">
            <v>CHRONO27</v>
          </cell>
          <cell r="B795" t="str">
            <v>FACTURES CONTRATS DEPT CLIMATI549000054999995490000</v>
          </cell>
          <cell r="C795">
            <v>0</v>
          </cell>
          <cell r="D795">
            <v>0</v>
          </cell>
        </row>
        <row r="796">
          <cell r="A796" t="str">
            <v>CHRONO28</v>
          </cell>
          <cell r="B796" t="str">
            <v>FACTURE CPTANT DEPT ASCENSORIE510000051099995100024</v>
          </cell>
          <cell r="C796">
            <v>0</v>
          </cell>
          <cell r="D796">
            <v>0</v>
          </cell>
        </row>
        <row r="797">
          <cell r="A797" t="str">
            <v>CHRONO29</v>
          </cell>
          <cell r="B797" t="str">
            <v>FACTURE TERME DEPT ASCENSORIES512000051299995123492</v>
          </cell>
          <cell r="C797">
            <v>0</v>
          </cell>
          <cell r="D797">
            <v>0</v>
          </cell>
        </row>
        <row r="798">
          <cell r="A798" t="str">
            <v>CHRONO30</v>
          </cell>
          <cell r="B798" t="str">
            <v>CESSIONS INTERNES DEPT ASCENS.513000051399995130202</v>
          </cell>
          <cell r="C798">
            <v>0</v>
          </cell>
          <cell r="D798">
            <v>0</v>
          </cell>
        </row>
        <row r="799">
          <cell r="A799" t="str">
            <v>CHRONO31</v>
          </cell>
          <cell r="B799" t="str">
            <v>CONSOM.INTERIEURES DEPT ASCENS514000051499995140045</v>
          </cell>
          <cell r="C799">
            <v>0</v>
          </cell>
          <cell r="D799">
            <v>0</v>
          </cell>
        </row>
        <row r="800">
          <cell r="A800" t="str">
            <v>CHRONO32</v>
          </cell>
          <cell r="B800" t="str">
            <v>CESS.INTERVILLES DEPT ASCENSOR515000051599995150002</v>
          </cell>
          <cell r="C800">
            <v>0</v>
          </cell>
          <cell r="D800">
            <v>0</v>
          </cell>
        </row>
        <row r="801">
          <cell r="A801" t="str">
            <v>CHRONO33</v>
          </cell>
          <cell r="B801" t="str">
            <v>CESSIONS SAV DEPT ASCENSORIES 516000051699995160000</v>
          </cell>
          <cell r="C801">
            <v>0</v>
          </cell>
          <cell r="D801">
            <v>0</v>
          </cell>
        </row>
        <row r="802">
          <cell r="A802" t="str">
            <v>CHRONO34</v>
          </cell>
          <cell r="B802" t="str">
            <v>VENTES GROUPES DEPT ASCENSORIE517000051799995170000</v>
          </cell>
          <cell r="C802">
            <v>0</v>
          </cell>
          <cell r="D802">
            <v>0</v>
          </cell>
        </row>
        <row r="803">
          <cell r="A803" t="str">
            <v>CHRONO35</v>
          </cell>
          <cell r="B803" t="str">
            <v>CLAIMS/GARANTIES DEPT ASCENSOR518000051899995180008</v>
          </cell>
          <cell r="C803">
            <v>0</v>
          </cell>
          <cell r="D803">
            <v>0</v>
          </cell>
        </row>
        <row r="804">
          <cell r="A804" t="str">
            <v>CHRONO36</v>
          </cell>
          <cell r="B804" t="str">
            <v>FACTURES CONTRATS DEPT ASCENS.519000051999995190011</v>
          </cell>
          <cell r="C804">
            <v>0</v>
          </cell>
          <cell r="D804">
            <v>0</v>
          </cell>
        </row>
        <row r="805">
          <cell r="A805" t="str">
            <v>CHRONO37</v>
          </cell>
          <cell r="B805" t="str">
            <v>FACTURE CPTANT DEPT DATA/TELEC521000052199995211560</v>
          </cell>
          <cell r="C805">
            <v>0</v>
          </cell>
          <cell r="D805">
            <v>0</v>
          </cell>
        </row>
        <row r="806">
          <cell r="A806" t="str">
            <v>CHRONO38</v>
          </cell>
          <cell r="B806" t="str">
            <v>FACTURE TERME DEPT DATA/TELECO522000052299995227000</v>
          </cell>
          <cell r="C806">
            <v>0</v>
          </cell>
          <cell r="D806">
            <v>0</v>
          </cell>
        </row>
        <row r="807">
          <cell r="A807" t="str">
            <v>CHRONO39</v>
          </cell>
          <cell r="B807" t="str">
            <v>CES.INTERNES DEPT DATA/TELECOM523000052399995230625</v>
          </cell>
          <cell r="C807">
            <v>0</v>
          </cell>
          <cell r="D807">
            <v>0</v>
          </cell>
        </row>
        <row r="808">
          <cell r="A808" t="str">
            <v>CHRONO40</v>
          </cell>
          <cell r="B808" t="str">
            <v>CONSOM INTER.DEPT DATA/TELECOM524000052499995240238</v>
          </cell>
          <cell r="C808">
            <v>0</v>
          </cell>
          <cell r="D808">
            <v>0</v>
          </cell>
        </row>
        <row r="809">
          <cell r="A809" t="str">
            <v>CHRONO41</v>
          </cell>
          <cell r="B809" t="str">
            <v>CES.INTERVILLES DEPT DATA/TELE525000052599995250008</v>
          </cell>
          <cell r="C809">
            <v>0</v>
          </cell>
          <cell r="D809">
            <v>0</v>
          </cell>
        </row>
        <row r="810">
          <cell r="A810" t="str">
            <v>CHRONO42</v>
          </cell>
          <cell r="B810" t="str">
            <v>CESSIONS SAV DEPT DATA/TELECOM526000052699995260000</v>
          </cell>
          <cell r="C810">
            <v>0</v>
          </cell>
          <cell r="D810">
            <v>0</v>
          </cell>
        </row>
        <row r="811">
          <cell r="A811" t="str">
            <v>CHRONO43</v>
          </cell>
          <cell r="B811" t="str">
            <v>VENTES GROUPES DEPT DATA/TELEC527000052799995270000</v>
          </cell>
          <cell r="C811">
            <v>0</v>
          </cell>
          <cell r="D811">
            <v>0</v>
          </cell>
        </row>
        <row r="812">
          <cell r="A812" t="str">
            <v>CHRONO44</v>
          </cell>
          <cell r="B812" t="str">
            <v>CLAIMS/GARANTIES DEPT.DATA/TEL528000052899995280002</v>
          </cell>
          <cell r="C812">
            <v>0</v>
          </cell>
          <cell r="D812">
            <v>0</v>
          </cell>
        </row>
        <row r="813">
          <cell r="A813" t="str">
            <v>CHRONO45</v>
          </cell>
          <cell r="B813" t="str">
            <v>FACTURES CONTRATS DEPT DATA/TE529000052999995290001</v>
          </cell>
          <cell r="C813">
            <v>0</v>
          </cell>
          <cell r="D813">
            <v>0</v>
          </cell>
        </row>
        <row r="814">
          <cell r="A814" t="str">
            <v>CHRONO46</v>
          </cell>
          <cell r="B814" t="str">
            <v>FACTURES CPTANT DEPT.INFORMATI551000055199995510096</v>
          </cell>
          <cell r="C814">
            <v>0</v>
          </cell>
          <cell r="D814">
            <v>0</v>
          </cell>
        </row>
        <row r="815">
          <cell r="A815" t="str">
            <v>CHRONO47</v>
          </cell>
          <cell r="B815" t="str">
            <v>FACTURES TERME DEPT INFORMATIQ552000055299995523456</v>
          </cell>
          <cell r="C815">
            <v>0</v>
          </cell>
          <cell r="D815">
            <v>0</v>
          </cell>
        </row>
        <row r="816">
          <cell r="A816" t="str">
            <v>CHRONO48</v>
          </cell>
          <cell r="B816" t="str">
            <v>CESSIONS INTERNES DEPT INFORMA553000055399995530257</v>
          </cell>
          <cell r="C816">
            <v>0</v>
          </cell>
          <cell r="D816">
            <v>0</v>
          </cell>
        </row>
        <row r="817">
          <cell r="A817" t="str">
            <v>CHRONO49</v>
          </cell>
          <cell r="B817" t="str">
            <v>CONSOM.INTERIEURES DEPT INFORM554000055499995540109</v>
          </cell>
          <cell r="C817">
            <v>0</v>
          </cell>
          <cell r="D817">
            <v>0</v>
          </cell>
        </row>
        <row r="818">
          <cell r="A818" t="str">
            <v>CHRONO60</v>
          </cell>
          <cell r="B818" t="str">
            <v>CES.INTERVILLES DEPT INFORMATI555000055599995550002</v>
          </cell>
          <cell r="C818">
            <v>0</v>
          </cell>
          <cell r="D818">
            <v>0</v>
          </cell>
        </row>
        <row r="819">
          <cell r="A819" t="str">
            <v>CHRONO61</v>
          </cell>
          <cell r="B819" t="str">
            <v>CESSIONS SAV DEPT INFORMATIQUE556000055699995560001</v>
          </cell>
          <cell r="C819">
            <v>0</v>
          </cell>
          <cell r="D819">
            <v>0</v>
          </cell>
        </row>
        <row r="820">
          <cell r="A820" t="str">
            <v>CHRONO62</v>
          </cell>
          <cell r="B820" t="str">
            <v>VENTES GROUPES DEPT INFORMATIQ557000055799995570000</v>
          </cell>
          <cell r="C820">
            <v>0</v>
          </cell>
          <cell r="D820">
            <v>0</v>
          </cell>
        </row>
        <row r="821">
          <cell r="A821" t="str">
            <v>CHRONO63</v>
          </cell>
          <cell r="B821" t="str">
            <v>CLAIMS/GARANTIES DEPT.INFORMAT558000055899995580001</v>
          </cell>
          <cell r="C821">
            <v>0</v>
          </cell>
          <cell r="D821">
            <v>0</v>
          </cell>
        </row>
        <row r="822">
          <cell r="A822" t="str">
            <v>CHRONO64</v>
          </cell>
          <cell r="B822" t="str">
            <v>FACTURES CONTRATS DEPT INFORM.559000055999995590000</v>
          </cell>
          <cell r="C822">
            <v>0</v>
          </cell>
          <cell r="D822">
            <v>0</v>
          </cell>
        </row>
        <row r="823">
          <cell r="A823" t="str">
            <v>CHRONO65</v>
          </cell>
          <cell r="B823" t="str">
            <v>FACTURES CPTANT DEPT BUREAUTIQ531000053199995315087</v>
          </cell>
          <cell r="C823">
            <v>0</v>
          </cell>
          <cell r="D823">
            <v>0</v>
          </cell>
        </row>
        <row r="824">
          <cell r="A824" t="str">
            <v>CHRONO66</v>
          </cell>
          <cell r="B824" t="str">
            <v>FACTURE TERME DEPT BUREAUTIQUE532000053299995330463</v>
          </cell>
          <cell r="C824">
            <v>0</v>
          </cell>
          <cell r="D824">
            <v>0</v>
          </cell>
        </row>
        <row r="825">
          <cell r="A825" t="str">
            <v>CHRONO67</v>
          </cell>
          <cell r="B825" t="str">
            <v>CESSIONS INTERNES DEPT.BUREAU.533000053399995332386</v>
          </cell>
          <cell r="C825">
            <v>0</v>
          </cell>
          <cell r="D825">
            <v>0</v>
          </cell>
        </row>
        <row r="826">
          <cell r="A826" t="str">
            <v>CHRONO68</v>
          </cell>
          <cell r="B826" t="str">
            <v>CONS.INTERIEURES DEPT BUREAU. 534000053499995341597</v>
          </cell>
          <cell r="C826">
            <v>0</v>
          </cell>
          <cell r="D826">
            <v>0</v>
          </cell>
        </row>
        <row r="827">
          <cell r="A827" t="str">
            <v>CHRONO69</v>
          </cell>
          <cell r="B827" t="str">
            <v>CES.INTERVILLES DEPT BUREAUTIQ535000053599995350021</v>
          </cell>
          <cell r="C827">
            <v>0</v>
          </cell>
          <cell r="D827">
            <v>0</v>
          </cell>
        </row>
        <row r="828">
          <cell r="A828" t="str">
            <v>CHRONO70</v>
          </cell>
          <cell r="B828" t="str">
            <v>CESSIONS SAV DEPT BUREAUTIQUE 536000053699995360000</v>
          </cell>
          <cell r="C828">
            <v>0</v>
          </cell>
          <cell r="D828">
            <v>0</v>
          </cell>
        </row>
        <row r="829">
          <cell r="A829" t="str">
            <v>CHRONO71</v>
          </cell>
          <cell r="B829" t="str">
            <v>VENTES GROUPE DEPT BUREAUTIQUE537000053799995370000</v>
          </cell>
          <cell r="C829">
            <v>0</v>
          </cell>
          <cell r="D829">
            <v>0</v>
          </cell>
        </row>
        <row r="830">
          <cell r="A830" t="str">
            <v>CHRONO72</v>
          </cell>
          <cell r="B830" t="str">
            <v>CLAIMS/GARANTIES DEPT BUREAU. 538000053899995380004</v>
          </cell>
          <cell r="C830">
            <v>0</v>
          </cell>
          <cell r="D830">
            <v>0</v>
          </cell>
        </row>
        <row r="831">
          <cell r="A831" t="str">
            <v>CHRONO73</v>
          </cell>
          <cell r="B831" t="str">
            <v>FACTURE CONTRATS DEPT BUREAUTI539000053999995390000</v>
          </cell>
          <cell r="C831">
            <v>0</v>
          </cell>
          <cell r="D831">
            <v>0</v>
          </cell>
        </row>
        <row r="832">
          <cell r="A832" t="str">
            <v>CHRONO74</v>
          </cell>
          <cell r="B832" t="str">
            <v>FACTURE CPTANT DEPT RADIO     561000056199995610090</v>
          </cell>
          <cell r="C832">
            <v>0</v>
          </cell>
          <cell r="D832">
            <v>0</v>
          </cell>
        </row>
        <row r="833">
          <cell r="A833" t="str">
            <v>CHRONO75</v>
          </cell>
          <cell r="B833" t="str">
            <v>FACTURE TERME DEPT RADIO      562000056299995620641</v>
          </cell>
          <cell r="C833">
            <v>0</v>
          </cell>
          <cell r="D833">
            <v>0</v>
          </cell>
        </row>
        <row r="834">
          <cell r="A834" t="str">
            <v>CHRONO76</v>
          </cell>
          <cell r="B834" t="str">
            <v>CESSIONS INTERNES DEPT RADIO  563000056399995630056</v>
          </cell>
          <cell r="C834">
            <v>0</v>
          </cell>
          <cell r="D834">
            <v>0</v>
          </cell>
        </row>
        <row r="835">
          <cell r="A835" t="str">
            <v>CHRONO77</v>
          </cell>
          <cell r="B835" t="str">
            <v>CONSOM.INTERIEURES DEPT RADIO 564000056499995640035</v>
          </cell>
          <cell r="C835">
            <v>0</v>
          </cell>
          <cell r="D835">
            <v>0</v>
          </cell>
        </row>
        <row r="836">
          <cell r="A836" t="str">
            <v>CHRONO78</v>
          </cell>
          <cell r="B836" t="str">
            <v>CES.INTERVILLES DEPT RADIO    565000056599995650007</v>
          </cell>
          <cell r="C836">
            <v>0</v>
          </cell>
          <cell r="D836">
            <v>0</v>
          </cell>
        </row>
        <row r="837">
          <cell r="A837" t="str">
            <v>CHRONO79</v>
          </cell>
          <cell r="B837" t="str">
            <v>CESSIONS SAV DEPT RADIO       566000056699995660000</v>
          </cell>
          <cell r="C837">
            <v>0</v>
          </cell>
          <cell r="D837">
            <v>0</v>
          </cell>
        </row>
        <row r="838">
          <cell r="A838" t="str">
            <v>CHRONO80</v>
          </cell>
          <cell r="B838" t="str">
            <v>VENTES GROUPES DEPT RADIO     567000056799995670000</v>
          </cell>
          <cell r="C838">
            <v>0</v>
          </cell>
          <cell r="D838">
            <v>0</v>
          </cell>
        </row>
        <row r="839">
          <cell r="A839" t="str">
            <v>CHRONO81</v>
          </cell>
          <cell r="B839" t="str">
            <v>CLAIMS/GARANTIES DEPT RADIO   568000056899995680001</v>
          </cell>
          <cell r="C839">
            <v>0</v>
          </cell>
          <cell r="D839">
            <v>0</v>
          </cell>
        </row>
        <row r="840">
          <cell r="A840" t="str">
            <v>CHRONO82</v>
          </cell>
          <cell r="B840" t="str">
            <v>FACTURE CONTRATS DEPT RADIO   569000056999995690000</v>
          </cell>
          <cell r="C840">
            <v>0</v>
          </cell>
          <cell r="D840">
            <v>0</v>
          </cell>
        </row>
        <row r="841">
          <cell r="A841" t="str">
            <v>CHRONO83</v>
          </cell>
          <cell r="B841" t="str">
            <v>FCNTCP FACTURE DEPT CLIM/PROTE700000070999997000000</v>
          </cell>
          <cell r="C841">
            <v>0</v>
          </cell>
          <cell r="D841">
            <v>0</v>
          </cell>
        </row>
        <row r="842">
          <cell r="A842" t="str">
            <v>CHRONO84</v>
          </cell>
          <cell r="B842" t="str">
            <v>FCNTAS FACTURE ASCENSORIE     710000071999997100000</v>
          </cell>
          <cell r="C842">
            <v>0</v>
          </cell>
          <cell r="D842">
            <v>0</v>
          </cell>
        </row>
        <row r="843">
          <cell r="A843" t="str">
            <v>CHRONO85</v>
          </cell>
          <cell r="B843" t="str">
            <v>FCNTIN FACTURE DEPT INFORMATIQ720000072999997200000</v>
          </cell>
          <cell r="C843">
            <v>0</v>
          </cell>
          <cell r="D843">
            <v>0</v>
          </cell>
        </row>
        <row r="844">
          <cell r="A844" t="str">
            <v>CHRONO86</v>
          </cell>
          <cell r="B844" t="str">
            <v>FCNTDT FACTURE DEPT DATA/TELEC730000073999997300000</v>
          </cell>
          <cell r="C844">
            <v>0</v>
          </cell>
          <cell r="D844">
            <v>0</v>
          </cell>
        </row>
        <row r="845">
          <cell r="A845" t="str">
            <v>CHRONO87</v>
          </cell>
          <cell r="B845" t="str">
            <v>FCNTBU FACTURE DEPT BUREAUTIQU740000074999997400000</v>
          </cell>
          <cell r="C845">
            <v>0</v>
          </cell>
          <cell r="D845">
            <v>0</v>
          </cell>
        </row>
        <row r="846">
          <cell r="A846" t="str">
            <v>CHRONO88</v>
          </cell>
          <cell r="B846" t="str">
            <v>FCNTRA FACTURE DEPT RADIO     750000075999997500000</v>
          </cell>
          <cell r="C846">
            <v>0</v>
          </cell>
          <cell r="D846">
            <v>0</v>
          </cell>
        </row>
        <row r="847">
          <cell r="A847" t="str">
            <v>CHRONO99</v>
          </cell>
          <cell r="B847" t="str">
            <v>NON INFORME                   999000099999990006358</v>
          </cell>
          <cell r="C847">
            <v>0</v>
          </cell>
          <cell r="D847">
            <v>0</v>
          </cell>
        </row>
        <row r="848">
          <cell r="A848" t="str">
            <v>CIIMPEXP</v>
          </cell>
          <cell r="B848" t="str">
            <v>Express.</v>
          </cell>
          <cell r="C848">
            <v>0</v>
          </cell>
          <cell r="D848">
            <v>0</v>
          </cell>
        </row>
        <row r="849">
          <cell r="A849" t="str">
            <v>CIIMPIMS</v>
          </cell>
          <cell r="B849" t="str">
            <v>Import air/mer.</v>
          </cell>
          <cell r="C849">
            <v>0</v>
          </cell>
          <cell r="D849">
            <v>0</v>
          </cell>
        </row>
        <row r="850">
          <cell r="A850" t="str">
            <v>CLASSARA</v>
          </cell>
          <cell r="B850" t="str">
            <v>Classe A       O                                                                           *</v>
          </cell>
          <cell r="C850">
            <v>0</v>
          </cell>
          <cell r="D850">
            <v>0</v>
          </cell>
        </row>
        <row r="851">
          <cell r="A851" t="str">
            <v>CLASSARB</v>
          </cell>
          <cell r="B851" t="str">
            <v>Classe B       O                                                                           *</v>
          </cell>
          <cell r="C851">
            <v>0</v>
          </cell>
          <cell r="D851">
            <v>0</v>
          </cell>
        </row>
        <row r="852">
          <cell r="A852" t="str">
            <v>CLASSARC</v>
          </cell>
          <cell r="B852" t="str">
            <v>Classe C       O                                                                           *</v>
          </cell>
          <cell r="C852">
            <v>0</v>
          </cell>
          <cell r="D852">
            <v>0</v>
          </cell>
        </row>
        <row r="853">
          <cell r="A853" t="str">
            <v>CLASSARD</v>
          </cell>
          <cell r="B853" t="str">
            <v>Classe D       O</v>
          </cell>
          <cell r="C853">
            <v>0</v>
          </cell>
          <cell r="D853">
            <v>0</v>
          </cell>
        </row>
        <row r="854">
          <cell r="A854" t="str">
            <v>CLASSARE</v>
          </cell>
          <cell r="B854" t="str">
            <v>Classe E       O                                                                           *</v>
          </cell>
          <cell r="C854">
            <v>0</v>
          </cell>
          <cell r="D854">
            <v>0</v>
          </cell>
        </row>
        <row r="855">
          <cell r="A855" t="str">
            <v>CLASSARN</v>
          </cell>
          <cell r="B855" t="str">
            <v>Classe N       O</v>
          </cell>
          <cell r="C855">
            <v>0</v>
          </cell>
          <cell r="D855">
            <v>0</v>
          </cell>
        </row>
        <row r="856">
          <cell r="A856" t="str">
            <v>CLASSARX</v>
          </cell>
          <cell r="B856" t="str">
            <v>Classe X       O                                                                           *</v>
          </cell>
          <cell r="C856">
            <v>0</v>
          </cell>
          <cell r="D856">
            <v>0</v>
          </cell>
        </row>
        <row r="857">
          <cell r="A857" t="str">
            <v>CLASSARZ</v>
          </cell>
          <cell r="B857" t="str">
            <v>Classe Z       O                                                                           *</v>
          </cell>
          <cell r="C857">
            <v>0</v>
          </cell>
          <cell r="D857">
            <v>0</v>
          </cell>
        </row>
        <row r="858">
          <cell r="A858" t="str">
            <v>CNFPRP</v>
          </cell>
          <cell r="B858" t="str">
            <v xml:space="preserve">  XOT80000509060359010000000000  0000 OK       0000</v>
          </cell>
          <cell r="C858" t="str">
            <v>WS</v>
          </cell>
          <cell r="D858" t="str">
            <v>ADAM2</v>
          </cell>
        </row>
        <row r="859">
          <cell r="A859" t="str">
            <v>CNFPRP</v>
          </cell>
          <cell r="B859" t="str">
            <v xml:space="preserve">  XOT80000509060376010000000000  0000 OK       0000     BUC120E</v>
          </cell>
          <cell r="C859" t="str">
            <v>WS</v>
          </cell>
          <cell r="D859" t="str">
            <v>ADAM3</v>
          </cell>
        </row>
        <row r="860">
          <cell r="A860" t="str">
            <v>CNFPRP</v>
          </cell>
          <cell r="B860" t="str">
            <v xml:space="preserve">  12380000609092406000000000000  0000NOK       0000</v>
          </cell>
          <cell r="C860" t="str">
            <v>WS</v>
          </cell>
          <cell r="D860" t="str">
            <v>ADMINISTRA</v>
          </cell>
        </row>
        <row r="861">
          <cell r="A861" t="str">
            <v>CNFPRP</v>
          </cell>
          <cell r="B861" t="str">
            <v xml:space="preserve">  ADO80000329054966010000000000  0000 OK       0000     B03B05</v>
          </cell>
          <cell r="C861" t="str">
            <v>WS</v>
          </cell>
          <cell r="D861" t="str">
            <v>ADOLPHE</v>
          </cell>
        </row>
        <row r="862">
          <cell r="A862" t="str">
            <v>CNFPRP</v>
          </cell>
          <cell r="B862" t="str">
            <v xml:space="preserve">  IPA80000509060345010000000000  0000 OK       0000     T160D</v>
          </cell>
          <cell r="C862" t="str">
            <v>WS</v>
          </cell>
          <cell r="D862" t="str">
            <v>ALEX1</v>
          </cell>
        </row>
        <row r="863">
          <cell r="A863" t="str">
            <v>CNFPRP</v>
          </cell>
          <cell r="B863" t="str">
            <v xml:space="preserve">  12380000509089015000000000000  0000 OK       0000     A110D</v>
          </cell>
          <cell r="C863" t="str">
            <v>WS</v>
          </cell>
          <cell r="D863" t="str">
            <v>ANDONG</v>
          </cell>
        </row>
        <row r="864">
          <cell r="A864" t="str">
            <v>CNFPRP</v>
          </cell>
          <cell r="B864" t="str">
            <v xml:space="preserve">  BIT80000509060408010000000000  0000NOK       0000     T160D</v>
          </cell>
          <cell r="C864" t="str">
            <v>WS</v>
          </cell>
          <cell r="D864" t="str">
            <v>ANDONG1</v>
          </cell>
        </row>
        <row r="865">
          <cell r="A865" t="str">
            <v>CNFPRP</v>
          </cell>
          <cell r="B865" t="str">
            <v xml:space="preserve">  12380000509084522000000000000  0000 OK       0000     T210A</v>
          </cell>
          <cell r="C865" t="str">
            <v>WS</v>
          </cell>
          <cell r="D865" t="str">
            <v>ANICET</v>
          </cell>
        </row>
        <row r="866">
          <cell r="A866" t="str">
            <v>CNFPRP</v>
          </cell>
          <cell r="B866" t="str">
            <v xml:space="preserve">  IND80000219022256010000010998  0998 OK       0000     BU/55</v>
          </cell>
          <cell r="C866" t="str">
            <v>WS</v>
          </cell>
          <cell r="D866" t="str">
            <v>APTIVA03S1</v>
          </cell>
        </row>
        <row r="867">
          <cell r="A867" t="str">
            <v>CNFPRP</v>
          </cell>
          <cell r="B867" t="str">
            <v xml:space="preserve">  IND80000209019916010000110698  0698 OK       0000</v>
          </cell>
          <cell r="C867" t="str">
            <v>WS</v>
          </cell>
          <cell r="D867" t="str">
            <v>APTIVA03S2</v>
          </cell>
        </row>
        <row r="868">
          <cell r="A868" t="str">
            <v>CNFPRP</v>
          </cell>
          <cell r="B868" t="str">
            <v xml:space="preserve">  IND80000209014162010000211197  1197 OK       0000     BU/55</v>
          </cell>
          <cell r="C868" t="str">
            <v>WS</v>
          </cell>
          <cell r="D868" t="str">
            <v>APTIVA03S3</v>
          </cell>
        </row>
        <row r="869">
          <cell r="A869" t="str">
            <v>CNFPRP</v>
          </cell>
          <cell r="B869" t="str">
            <v xml:space="preserve">  IND00049300202880010000070198  0198 OK       0000</v>
          </cell>
          <cell r="C869" t="str">
            <v>WS</v>
          </cell>
          <cell r="D869" t="str">
            <v>APTIVA04S1</v>
          </cell>
        </row>
        <row r="870">
          <cell r="A870" t="str">
            <v>CNFPRP</v>
          </cell>
          <cell r="B870" t="str">
            <v xml:space="preserve">  IND03919060056799010000070197  0197 OK       0000</v>
          </cell>
          <cell r="C870" t="str">
            <v>WS</v>
          </cell>
          <cell r="D870" t="str">
            <v>APTIVA04S2</v>
          </cell>
        </row>
        <row r="871">
          <cell r="A871" t="str">
            <v>CNFPRP</v>
          </cell>
          <cell r="B871" t="str">
            <v xml:space="preserve">  IND80000209014885010000181297  1297 OK       0000</v>
          </cell>
          <cell r="C871" t="str">
            <v>WS</v>
          </cell>
          <cell r="D871" t="str">
            <v>APTIVA06S1</v>
          </cell>
        </row>
        <row r="872">
          <cell r="A872" t="str">
            <v>CNFPRP</v>
          </cell>
          <cell r="B872" t="str">
            <v xml:space="preserve">  MOU80000109059958010000000000  0000 OK       0000     V06H13</v>
          </cell>
          <cell r="C872" t="str">
            <v>WS</v>
          </cell>
          <cell r="D872" t="str">
            <v>ATELIERS</v>
          </cell>
        </row>
        <row r="873">
          <cell r="A873" t="str">
            <v>CNFPRP</v>
          </cell>
          <cell r="B873" t="str">
            <v xml:space="preserve">  MOU80000109059915010000000000  0000 OK       0000     H66A03</v>
          </cell>
          <cell r="C873" t="str">
            <v>WS</v>
          </cell>
          <cell r="D873" t="str">
            <v>ATELIER2</v>
          </cell>
        </row>
        <row r="874">
          <cell r="A874" t="str">
            <v>CNFPRP</v>
          </cell>
          <cell r="B874" t="str">
            <v xml:space="preserve">  MOU80000109059899010000000000  0000 OK       0000     B15I06</v>
          </cell>
          <cell r="C874" t="str">
            <v>WS</v>
          </cell>
          <cell r="D874" t="str">
            <v>ATELIER3</v>
          </cell>
        </row>
        <row r="875">
          <cell r="A875" t="str">
            <v>CNFPRP</v>
          </cell>
          <cell r="B875" t="str">
            <v xml:space="preserve">  IPA80000509060454010000000000  0000NRETURN   0000</v>
          </cell>
          <cell r="C875" t="str">
            <v>WS</v>
          </cell>
          <cell r="D875" t="str">
            <v>BAYONNE</v>
          </cell>
        </row>
        <row r="876">
          <cell r="A876" t="str">
            <v>CNFPRP</v>
          </cell>
          <cell r="B876" t="str">
            <v xml:space="preserve">  MBJ80000509063115010000000000  0000 OK       0000     A110B</v>
          </cell>
          <cell r="C876" t="str">
            <v>WS</v>
          </cell>
          <cell r="D876" t="str">
            <v>BAYONNE02</v>
          </cell>
        </row>
        <row r="877">
          <cell r="A877" t="str">
            <v>CNFPRP</v>
          </cell>
          <cell r="B877" t="str">
            <v xml:space="preserve">  12380000509092341000000000000  0000 OK       0000     CA120D</v>
          </cell>
          <cell r="C877" t="str">
            <v>WS</v>
          </cell>
          <cell r="D877" t="str">
            <v>BEKALE</v>
          </cell>
        </row>
        <row r="878">
          <cell r="A878" t="str">
            <v>CNFPRP</v>
          </cell>
          <cell r="B878" t="str">
            <v xml:space="preserve">  BIT80000509060690010000000000  0000NRETURN   0000     T220B</v>
          </cell>
          <cell r="C878" t="str">
            <v>WS</v>
          </cell>
          <cell r="D878" t="str">
            <v>BITEGHE</v>
          </cell>
        </row>
        <row r="879">
          <cell r="A879" t="str">
            <v>CNFPRP</v>
          </cell>
          <cell r="B879" t="str">
            <v xml:space="preserve">  PIE01000010766122010000000000  0000NRETURN   0000     MPL</v>
          </cell>
          <cell r="C879" t="str">
            <v>WS</v>
          </cell>
          <cell r="D879" t="str">
            <v>BOUTRY</v>
          </cell>
        </row>
        <row r="880">
          <cell r="A880" t="str">
            <v>CNFPRP</v>
          </cell>
          <cell r="B880" t="str">
            <v xml:space="preserve">  12380000509087758000000000000  0000 OK       0000     BUC150D</v>
          </cell>
          <cell r="C880" t="str">
            <v>WS</v>
          </cell>
          <cell r="D880" t="str">
            <v>B1</v>
          </cell>
        </row>
        <row r="881">
          <cell r="A881" t="str">
            <v>CNFPRP</v>
          </cell>
          <cell r="B881" t="str">
            <v xml:space="preserve">  BIT80000509062415010000000000  0000 OK       0000     T220C</v>
          </cell>
          <cell r="C881" t="str">
            <v>WS</v>
          </cell>
          <cell r="D881" t="str">
            <v>COMMERCIAL</v>
          </cell>
        </row>
        <row r="882">
          <cell r="A882" t="str">
            <v>CNFPRP</v>
          </cell>
          <cell r="B882" t="str">
            <v xml:space="preserve">  IND01865020044330010000301196  1196 OK       0000</v>
          </cell>
          <cell r="C882" t="str">
            <v>WS</v>
          </cell>
          <cell r="D882" t="str">
            <v>CONSOLE1</v>
          </cell>
        </row>
        <row r="883">
          <cell r="A883" t="str">
            <v>CNFPRP</v>
          </cell>
          <cell r="B883" t="str">
            <v xml:space="preserve">  IND80000639040935010000000000  0000NRETURN   0000</v>
          </cell>
          <cell r="C883" t="str">
            <v>WS</v>
          </cell>
          <cell r="D883" t="str">
            <v>CONSOLE2</v>
          </cell>
        </row>
        <row r="884">
          <cell r="A884" t="str">
            <v>CNFPRP</v>
          </cell>
          <cell r="B884" t="str">
            <v xml:space="preserve">  MBJ80000509062089010000000000  0000 OK       0000     MG4</v>
          </cell>
          <cell r="C884" t="str">
            <v>WS</v>
          </cell>
          <cell r="D884" t="str">
            <v>CORSO1</v>
          </cell>
        </row>
        <row r="885">
          <cell r="A885" t="str">
            <v>CNFPRP</v>
          </cell>
          <cell r="B885" t="str">
            <v xml:space="preserve">  12380000509088806000000000000  0000 OK       0000     BUC200D</v>
          </cell>
          <cell r="C885" t="str">
            <v>WS</v>
          </cell>
          <cell r="D885" t="str">
            <v>C1</v>
          </cell>
        </row>
        <row r="886">
          <cell r="A886" t="str">
            <v>CNFPRP</v>
          </cell>
          <cell r="B886" t="str">
            <v xml:space="preserve">  IND80000719042649010000000000  0000 OK       0000</v>
          </cell>
          <cell r="C886" t="str">
            <v>WS</v>
          </cell>
          <cell r="D886" t="str">
            <v>DELL00S1</v>
          </cell>
        </row>
        <row r="887">
          <cell r="A887" t="str">
            <v>CNFPRP</v>
          </cell>
          <cell r="B887" t="str">
            <v xml:space="preserve">  IND80000869037551010001000000  0000 OK       0000</v>
          </cell>
          <cell r="C887" t="str">
            <v>WS</v>
          </cell>
          <cell r="D887" t="str">
            <v>DELL00S2</v>
          </cell>
        </row>
        <row r="888">
          <cell r="A888" t="str">
            <v>CNFPRP</v>
          </cell>
          <cell r="B888" t="str">
            <v xml:space="preserve">  IND80000809029288010001270499  0499 OK       0000</v>
          </cell>
          <cell r="C888" t="str">
            <v>WS</v>
          </cell>
          <cell r="D888" t="str">
            <v>DELL00S3</v>
          </cell>
        </row>
        <row r="889">
          <cell r="A889" t="str">
            <v>CNFPRP</v>
          </cell>
          <cell r="B889" t="str">
            <v xml:space="preserve">  IND80000639036518010003000000  0000 OK       0000</v>
          </cell>
          <cell r="C889" t="str">
            <v>WS</v>
          </cell>
          <cell r="D889" t="str">
            <v>DELL02S2</v>
          </cell>
        </row>
        <row r="890">
          <cell r="A890" t="str">
            <v>CNFPRP</v>
          </cell>
          <cell r="B890" t="str">
            <v xml:space="preserve">  MAN80000089042418010000000000  0000 OK       0000     B16E09</v>
          </cell>
          <cell r="C890" t="str">
            <v>WS</v>
          </cell>
          <cell r="D890" t="str">
            <v>DELL03S1</v>
          </cell>
        </row>
        <row r="891">
          <cell r="A891" t="str">
            <v>CNFPRP</v>
          </cell>
          <cell r="B891" t="str">
            <v xml:space="preserve">  MAN80000069042430010000000000  0000 OK       0000</v>
          </cell>
          <cell r="C891" t="str">
            <v>WS</v>
          </cell>
          <cell r="D891" t="str">
            <v>DELL03S2</v>
          </cell>
        </row>
        <row r="892">
          <cell r="A892" t="str">
            <v>CNFPRP</v>
          </cell>
          <cell r="B892" t="str">
            <v xml:space="preserve">  IND00058960375329010000300399  0399 OK       0000</v>
          </cell>
          <cell r="C892" t="str">
            <v>WS</v>
          </cell>
          <cell r="D892" t="str">
            <v>DELL05S1</v>
          </cell>
        </row>
        <row r="893">
          <cell r="A893" t="str">
            <v>CNFPRP</v>
          </cell>
          <cell r="B893" t="str">
            <v xml:space="preserve">  IND00058650361349010000190299  0299 OK       0000</v>
          </cell>
          <cell r="C893" t="str">
            <v>WS</v>
          </cell>
          <cell r="D893" t="str">
            <v>DELL05S2</v>
          </cell>
        </row>
        <row r="894">
          <cell r="A894" t="str">
            <v>CNFPRP</v>
          </cell>
          <cell r="B894" t="str">
            <v xml:space="preserve">  12380000509088783000000000000  0000 OK       0000</v>
          </cell>
          <cell r="C894" t="str">
            <v>WS</v>
          </cell>
          <cell r="D894" t="str">
            <v>DIANE</v>
          </cell>
        </row>
        <row r="895">
          <cell r="A895" t="str">
            <v>CNFPRP</v>
          </cell>
          <cell r="B895" t="str">
            <v xml:space="preserve">  JIF80000509060984010000000000  0000NCANCEL   0000     MG4</v>
          </cell>
          <cell r="C895" t="str">
            <v>WS</v>
          </cell>
          <cell r="D895" t="str">
            <v>DSPYR</v>
          </cell>
        </row>
        <row r="896">
          <cell r="A896" t="str">
            <v>CNFPRP</v>
          </cell>
          <cell r="B896" t="str">
            <v xml:space="preserve">  BIT80000509058455010000000000  0000 OK       0000</v>
          </cell>
          <cell r="C896" t="str">
            <v>WS</v>
          </cell>
          <cell r="D896" t="str">
            <v>DSPYR01</v>
          </cell>
        </row>
        <row r="897">
          <cell r="A897" t="str">
            <v>CNFPRP</v>
          </cell>
          <cell r="B897" t="str">
            <v xml:space="preserve">  IPA80000509059974010000000000  0000 OK       0000     T110</v>
          </cell>
          <cell r="C897" t="str">
            <v>WS</v>
          </cell>
          <cell r="D897" t="str">
            <v>DSP01</v>
          </cell>
        </row>
        <row r="898">
          <cell r="A898" t="str">
            <v>CNFPRP</v>
          </cell>
          <cell r="B898" t="str">
            <v xml:space="preserve">  BIT80000509060190010000000000  0000 OK       0000     BUC290A/B</v>
          </cell>
          <cell r="C898" t="str">
            <v>WS</v>
          </cell>
          <cell r="D898" t="str">
            <v>DSP010103</v>
          </cell>
        </row>
        <row r="899">
          <cell r="A899" t="str">
            <v>CNFPRP</v>
          </cell>
          <cell r="B899" t="str">
            <v xml:space="preserve">  IND80000109044598010000000000  0000 OK       0000     B13D10</v>
          </cell>
          <cell r="C899" t="str">
            <v>WS</v>
          </cell>
          <cell r="D899" t="str">
            <v>DSP010204</v>
          </cell>
        </row>
        <row r="900">
          <cell r="A900" t="str">
            <v>CNFPRP</v>
          </cell>
          <cell r="B900" t="str">
            <v xml:space="preserve">  MOU80000109059954010000000000  0000 OK       0000     B11C01</v>
          </cell>
          <cell r="C900" t="str">
            <v>WS</v>
          </cell>
          <cell r="D900" t="str">
            <v>DSP010305</v>
          </cell>
        </row>
        <row r="901">
          <cell r="A901" t="str">
            <v>CNFPRP</v>
          </cell>
          <cell r="B901" t="str">
            <v xml:space="preserve">  NMN80000349052788010000000000  0000 OK       0000</v>
          </cell>
          <cell r="C901" t="str">
            <v>WS</v>
          </cell>
          <cell r="D901" t="str">
            <v>DSP010403</v>
          </cell>
        </row>
        <row r="902">
          <cell r="A902" t="str">
            <v>CNFPRP</v>
          </cell>
          <cell r="B902" t="str">
            <v xml:space="preserve">  IND80000059000752010000290796  0796 OK       0000     VOLA</v>
          </cell>
          <cell r="C902" t="str">
            <v>WS</v>
          </cell>
          <cell r="D902" t="str">
            <v>DSP010404</v>
          </cell>
        </row>
        <row r="903">
          <cell r="A903" t="str">
            <v>CNFPRP</v>
          </cell>
          <cell r="B903" t="str">
            <v xml:space="preserve">  IND80000109018225010000160498  0498 OK       0000     B40A01</v>
          </cell>
          <cell r="C903" t="str">
            <v>WS</v>
          </cell>
          <cell r="D903" t="str">
            <v>DSP010406</v>
          </cell>
        </row>
        <row r="904">
          <cell r="A904" t="str">
            <v>CNFPRP</v>
          </cell>
          <cell r="B904" t="str">
            <v xml:space="preserve">  IND80000209007623010000100597  0597 OK       0000</v>
          </cell>
          <cell r="C904" t="str">
            <v>WS</v>
          </cell>
          <cell r="D904" t="str">
            <v>DSP010500</v>
          </cell>
        </row>
        <row r="905">
          <cell r="A905" t="str">
            <v>CNFPRP</v>
          </cell>
          <cell r="B905" t="str">
            <v xml:space="preserve">  IND80000109035648010000000000  0000 OK       0000     B12H07</v>
          </cell>
          <cell r="C905" t="str">
            <v>WS</v>
          </cell>
          <cell r="D905" t="str">
            <v>DSP010600</v>
          </cell>
        </row>
        <row r="906">
          <cell r="A906" t="str">
            <v>CNFPRP</v>
          </cell>
          <cell r="B906" t="str">
            <v xml:space="preserve">  IND80000089029076010000190499  0499 OK      A0000     V01D06</v>
          </cell>
          <cell r="C906" t="str">
            <v>WS</v>
          </cell>
          <cell r="D906" t="str">
            <v>DSP010601</v>
          </cell>
        </row>
        <row r="907">
          <cell r="A907" t="str">
            <v>CNFPRP</v>
          </cell>
          <cell r="B907" t="str">
            <v xml:space="preserve">  IND80000109038134010000000000  0000 OK       0000     V06G07</v>
          </cell>
          <cell r="C907" t="str">
            <v>WS</v>
          </cell>
          <cell r="D907" t="str">
            <v>DSP010603</v>
          </cell>
        </row>
        <row r="908">
          <cell r="A908" t="str">
            <v>CNFPRP</v>
          </cell>
          <cell r="B908" t="str">
            <v xml:space="preserve">  IND80000109037886010000000000  0000 OK       0000     B04H02</v>
          </cell>
          <cell r="C908" t="str">
            <v>WS</v>
          </cell>
          <cell r="D908" t="str">
            <v>DSP010604</v>
          </cell>
        </row>
        <row r="909">
          <cell r="A909" t="str">
            <v>CNFPRP</v>
          </cell>
          <cell r="B909" t="str">
            <v xml:space="preserve">  IND80000069035778010000000000  0000 OK       0000</v>
          </cell>
          <cell r="C909" t="str">
            <v>WS</v>
          </cell>
          <cell r="D909" t="str">
            <v>DSP010606</v>
          </cell>
        </row>
        <row r="910">
          <cell r="A910" t="str">
            <v>CNFPRP</v>
          </cell>
          <cell r="B910" t="str">
            <v xml:space="preserve">  MES80000119056386010000000000  0000NRETURN   0000</v>
          </cell>
          <cell r="C910" t="str">
            <v>WS</v>
          </cell>
          <cell r="D910" t="str">
            <v>DSP02</v>
          </cell>
        </row>
        <row r="911">
          <cell r="A911" t="str">
            <v>CNFPRP</v>
          </cell>
          <cell r="B911" t="str">
            <v xml:space="preserve">  IND80000209043559010000000000  0000 OK       0000</v>
          </cell>
          <cell r="C911" t="str">
            <v>WS</v>
          </cell>
          <cell r="D911" t="str">
            <v>DSP030000</v>
          </cell>
        </row>
        <row r="912">
          <cell r="A912" t="str">
            <v>CNFPRP</v>
          </cell>
          <cell r="B912" t="str">
            <v xml:space="preserve">  IND80000869029399010002290499  0499 OK       0000</v>
          </cell>
          <cell r="C912" t="str">
            <v>WS</v>
          </cell>
          <cell r="D912" t="str">
            <v>DSP030003</v>
          </cell>
        </row>
        <row r="913">
          <cell r="A913" t="str">
            <v>CNFPRP</v>
          </cell>
          <cell r="B913" t="str">
            <v xml:space="preserve">  IND80000509002867010000251196  1196 OK       0000     U</v>
          </cell>
          <cell r="C913" t="str">
            <v>WS</v>
          </cell>
          <cell r="D913" t="str">
            <v>DSP030004</v>
          </cell>
        </row>
        <row r="914">
          <cell r="A914" t="str">
            <v>CNFPRP</v>
          </cell>
          <cell r="B914" t="str">
            <v xml:space="preserve">  IND80000339042029010000000000  0000 OK       0000     NOUVEAU</v>
          </cell>
          <cell r="C914" t="str">
            <v>WS</v>
          </cell>
          <cell r="D914" t="str">
            <v>DSP030202</v>
          </cell>
        </row>
        <row r="915">
          <cell r="A915" t="str">
            <v>CNFPRP</v>
          </cell>
          <cell r="B915" t="str">
            <v xml:space="preserve">  IND80000339038214010000000000  0000 OK       0000     M12E1</v>
          </cell>
          <cell r="C915" t="str">
            <v>WS</v>
          </cell>
          <cell r="D915" t="str">
            <v>DSP030203</v>
          </cell>
        </row>
        <row r="916">
          <cell r="A916" t="str">
            <v>CNFPRP</v>
          </cell>
          <cell r="B916" t="str">
            <v xml:space="preserve">  IND80000329046590010000000000  0000 OK       0000     R03E06</v>
          </cell>
          <cell r="C916" t="str">
            <v>WS</v>
          </cell>
          <cell r="D916" t="str">
            <v>DSP030204</v>
          </cell>
        </row>
        <row r="917">
          <cell r="A917" t="str">
            <v>CNFPRP</v>
          </cell>
          <cell r="B917" t="str">
            <v xml:space="preserve">  IND80000339043079010000000000  0000 OK       0000     S07C04</v>
          </cell>
          <cell r="C917" t="str">
            <v>WS</v>
          </cell>
          <cell r="D917" t="str">
            <v>DSP030205</v>
          </cell>
        </row>
        <row r="918">
          <cell r="A918" t="str">
            <v>CNFPRP</v>
          </cell>
          <cell r="B918" t="str">
            <v xml:space="preserve">  IND80000109038220010000000000  0000 OK       0000</v>
          </cell>
          <cell r="C918" t="str">
            <v>WS</v>
          </cell>
          <cell r="D918" t="str">
            <v>DSP030301</v>
          </cell>
        </row>
        <row r="919">
          <cell r="A919" t="str">
            <v>CNFPRP</v>
          </cell>
          <cell r="B919" t="str">
            <v xml:space="preserve">  IND80000339031739010000300799  0799 OK       0000     M25G6</v>
          </cell>
          <cell r="C919" t="str">
            <v>WS</v>
          </cell>
          <cell r="D919" t="str">
            <v>DSP030303</v>
          </cell>
        </row>
        <row r="920">
          <cell r="A920" t="str">
            <v>CNFPRP</v>
          </cell>
          <cell r="B920" t="str">
            <v xml:space="preserve">  IND03929020061230010000170197  0197NRETURN   0000</v>
          </cell>
          <cell r="C920" t="str">
            <v>WS</v>
          </cell>
          <cell r="D920" t="str">
            <v>DSP030304</v>
          </cell>
        </row>
        <row r="921">
          <cell r="A921" t="str">
            <v>CNFPRP</v>
          </cell>
          <cell r="B921" t="str">
            <v xml:space="preserve">  IND80000869040135010000000000  0000 OK       0000</v>
          </cell>
          <cell r="C921" t="str">
            <v>WS</v>
          </cell>
          <cell r="D921" t="str">
            <v>DSP030500</v>
          </cell>
        </row>
        <row r="922">
          <cell r="A922" t="str">
            <v>CNFPRP</v>
          </cell>
          <cell r="B922" t="str">
            <v xml:space="preserve">  IND80000089041922010000000000  0000 OK       0000     B23D04</v>
          </cell>
          <cell r="C922" t="str">
            <v>WS</v>
          </cell>
          <cell r="D922" t="str">
            <v>DSP030501</v>
          </cell>
        </row>
        <row r="923">
          <cell r="A923" t="str">
            <v>CNFPRP</v>
          </cell>
          <cell r="B923" t="str">
            <v xml:space="preserve">  IND80000309046645010000000000  0000 OK       0000     S28D01</v>
          </cell>
          <cell r="C923" t="str">
            <v>WS</v>
          </cell>
          <cell r="D923" t="str">
            <v>DSP030505</v>
          </cell>
        </row>
        <row r="924">
          <cell r="A924" t="str">
            <v>CNFPRP</v>
          </cell>
          <cell r="B924" t="str">
            <v xml:space="preserve">  IND80000109046649010000000000  0000 OK       0000     B11A06</v>
          </cell>
          <cell r="C924" t="str">
            <v>WS</v>
          </cell>
          <cell r="D924" t="str">
            <v>DSP030506</v>
          </cell>
        </row>
        <row r="925">
          <cell r="A925" t="str">
            <v>CNFPRP</v>
          </cell>
          <cell r="B925" t="str">
            <v xml:space="preserve">  IND80000109027442010000230299  0299NRETURN   0000</v>
          </cell>
          <cell r="C925" t="str">
            <v>WS</v>
          </cell>
          <cell r="D925" t="str">
            <v>DSP030606</v>
          </cell>
        </row>
        <row r="926">
          <cell r="A926" t="str">
            <v>CNFPRP</v>
          </cell>
          <cell r="B926" t="str">
            <v xml:space="preserve">  IND80000089044673010000000000  0000 OK       0000     V02B08</v>
          </cell>
          <cell r="C926" t="str">
            <v>WS</v>
          </cell>
          <cell r="D926" t="str">
            <v>DSP030701</v>
          </cell>
        </row>
        <row r="927">
          <cell r="A927" t="str">
            <v>CNFPRP</v>
          </cell>
          <cell r="B927" t="str">
            <v xml:space="preserve">  IND80000089041971010000000000  0000 OK       0000     B15I09</v>
          </cell>
          <cell r="C927" t="str">
            <v>WS</v>
          </cell>
          <cell r="D927" t="str">
            <v>DSP030702</v>
          </cell>
        </row>
        <row r="928">
          <cell r="A928" t="str">
            <v>CNFPRP</v>
          </cell>
          <cell r="B928" t="str">
            <v xml:space="preserve">  IND80000109033350010000061099  1099 OK       0000     V08G12</v>
          </cell>
          <cell r="C928" t="str">
            <v>WS</v>
          </cell>
          <cell r="D928" t="str">
            <v>DSP030703</v>
          </cell>
        </row>
        <row r="929">
          <cell r="A929" t="str">
            <v>CNFPRP</v>
          </cell>
          <cell r="B929" t="str">
            <v xml:space="preserve">  IND80000089046646010000000000  0000 OK       0000     B06I06</v>
          </cell>
          <cell r="C929" t="str">
            <v>WS</v>
          </cell>
          <cell r="D929" t="str">
            <v>DSP030705</v>
          </cell>
        </row>
        <row r="930">
          <cell r="A930" t="str">
            <v>CNFPRP</v>
          </cell>
          <cell r="B930" t="str">
            <v xml:space="preserve">  IPA80000509060198010000000000  0000 OK       0000</v>
          </cell>
          <cell r="C930" t="str">
            <v>WS</v>
          </cell>
          <cell r="D930" t="str">
            <v>DSP04</v>
          </cell>
        </row>
        <row r="931">
          <cell r="A931" t="str">
            <v>CNFPRP</v>
          </cell>
          <cell r="B931" t="str">
            <v xml:space="preserve">  PIE80000809053659010000000000  0000 OK       0000</v>
          </cell>
          <cell r="C931" t="str">
            <v>WS</v>
          </cell>
          <cell r="D931" t="str">
            <v>DSP05</v>
          </cell>
        </row>
        <row r="932">
          <cell r="A932" t="str">
            <v>CNFPRP</v>
          </cell>
          <cell r="B932" t="str">
            <v xml:space="preserve">  IND80000509047555010000000000  0000 OK       0000     BU/111D</v>
          </cell>
          <cell r="C932" t="str">
            <v>WS</v>
          </cell>
          <cell r="D932" t="str">
            <v>DSP06</v>
          </cell>
        </row>
        <row r="933">
          <cell r="A933" t="str">
            <v>CNFPRP</v>
          </cell>
          <cell r="B933" t="str">
            <v xml:space="preserve">  BIT80000509057397010000000000  0000 OK       0000     A1 B2</v>
          </cell>
          <cell r="C933" t="str">
            <v>WS</v>
          </cell>
          <cell r="D933" t="str">
            <v>DSP07</v>
          </cell>
        </row>
        <row r="934">
          <cell r="A934" t="str">
            <v>CNFPRP</v>
          </cell>
          <cell r="B934" t="str">
            <v xml:space="preserve">  IPA80000509060167010000000000  0000 OK       0000</v>
          </cell>
          <cell r="C934" t="str">
            <v>WS</v>
          </cell>
          <cell r="D934" t="str">
            <v>DSP08</v>
          </cell>
        </row>
        <row r="935">
          <cell r="A935" t="str">
            <v>CNFPRP</v>
          </cell>
          <cell r="B935" t="str">
            <v xml:space="preserve">  NDO80000339051999010000000000  0000 OK       0000</v>
          </cell>
          <cell r="C935" t="str">
            <v>WS</v>
          </cell>
          <cell r="D935" t="str">
            <v>DSP09</v>
          </cell>
        </row>
        <row r="936">
          <cell r="A936" t="str">
            <v>CNFPRP</v>
          </cell>
          <cell r="B936" t="str">
            <v xml:space="preserve">  NDO80000339054308010000000000  0000 OK       0000</v>
          </cell>
          <cell r="C936" t="str">
            <v>WS</v>
          </cell>
          <cell r="D936" t="str">
            <v>DSP10</v>
          </cell>
        </row>
        <row r="937">
          <cell r="A937" t="str">
            <v>CNFPRP</v>
          </cell>
          <cell r="B937" t="str">
            <v xml:space="preserve">  NDO80000339055236010000000000  0000 OK       0000</v>
          </cell>
          <cell r="C937" t="str">
            <v>WS</v>
          </cell>
          <cell r="D937" t="str">
            <v>DSP12</v>
          </cell>
        </row>
        <row r="938">
          <cell r="A938" t="str">
            <v>CNFPRP</v>
          </cell>
          <cell r="B938" t="str">
            <v xml:space="preserve">  MOM80000109055812010000000000  0000 OK       0000</v>
          </cell>
          <cell r="C938" t="str">
            <v>WS</v>
          </cell>
          <cell r="D938" t="str">
            <v>DSP19</v>
          </cell>
        </row>
        <row r="939">
          <cell r="A939" t="str">
            <v>CNFPRP</v>
          </cell>
          <cell r="B939" t="str">
            <v xml:space="preserve">  MOU80000109055823010000000000  0000 OK       0000     B12E03</v>
          </cell>
          <cell r="C939" t="str">
            <v>WS</v>
          </cell>
          <cell r="D939" t="str">
            <v>DSP20</v>
          </cell>
        </row>
        <row r="940">
          <cell r="A940" t="str">
            <v>CNFPRP</v>
          </cell>
          <cell r="B940" t="str">
            <v xml:space="preserve">  BIT80000509052368010000000000  0000NRETURN   0000</v>
          </cell>
          <cell r="C940" t="str">
            <v>WS</v>
          </cell>
          <cell r="D940" t="str">
            <v>DSP21</v>
          </cell>
        </row>
        <row r="941">
          <cell r="A941" t="str">
            <v>CNFPRP</v>
          </cell>
          <cell r="B941" t="str">
            <v xml:space="preserve">  SER80000329055228010000000000  0000 OK       0000     V06H09</v>
          </cell>
          <cell r="C941" t="str">
            <v>WS</v>
          </cell>
          <cell r="D941" t="str">
            <v>DSP22</v>
          </cell>
        </row>
        <row r="942">
          <cell r="A942" t="str">
            <v>CNFPRP</v>
          </cell>
          <cell r="B942" t="str">
            <v xml:space="preserve">  IND80000089049124010000000000  0000 OK       0000     V08H05</v>
          </cell>
          <cell r="C942" t="str">
            <v>WS</v>
          </cell>
          <cell r="D942" t="str">
            <v>DSP23</v>
          </cell>
        </row>
        <row r="943">
          <cell r="A943" t="str">
            <v>CNFPRP</v>
          </cell>
          <cell r="B943" t="str">
            <v xml:space="preserve">  MOM80000309054469010000000000  0000 OK       0000     R03B07</v>
          </cell>
          <cell r="C943" t="str">
            <v>WS</v>
          </cell>
          <cell r="D943" t="str">
            <v>DSP24</v>
          </cell>
        </row>
        <row r="944">
          <cell r="A944" t="str">
            <v>CNFPRP</v>
          </cell>
          <cell r="B944" t="str">
            <v xml:space="preserve">  IND80000089048886010000000000  0000 OK       0000     B05F03</v>
          </cell>
          <cell r="C944" t="str">
            <v>WS</v>
          </cell>
          <cell r="D944" t="str">
            <v>DSP25</v>
          </cell>
        </row>
        <row r="945">
          <cell r="A945" t="str">
            <v>CNFPRP</v>
          </cell>
          <cell r="B945" t="str">
            <v xml:space="preserve">  IND80000059047077010000000000  0000 OK       0000     B16E06</v>
          </cell>
          <cell r="C945" t="str">
            <v>WS</v>
          </cell>
          <cell r="D945" t="str">
            <v>DSP27</v>
          </cell>
        </row>
        <row r="946">
          <cell r="A946" t="str">
            <v>CNFPRP</v>
          </cell>
          <cell r="B946" t="str">
            <v xml:space="preserve">  IND80000509046832010000000000  0000NOK       0000     BU/111E</v>
          </cell>
          <cell r="C946" t="str">
            <v>WS</v>
          </cell>
          <cell r="D946" t="str">
            <v>DSP28</v>
          </cell>
        </row>
        <row r="947">
          <cell r="A947" t="str">
            <v>CNFPRP</v>
          </cell>
          <cell r="B947" t="str">
            <v xml:space="preserve">  IND80000509046952010000000000  0000 OK       0000     BU/111E</v>
          </cell>
          <cell r="C947" t="str">
            <v>WS</v>
          </cell>
          <cell r="D947" t="str">
            <v>DSP29</v>
          </cell>
        </row>
        <row r="948">
          <cell r="A948" t="str">
            <v>CNFPRP</v>
          </cell>
          <cell r="B948" t="str">
            <v xml:space="preserve">  ADO80000509055787010000000000  0000 OK       0000</v>
          </cell>
          <cell r="C948" t="str">
            <v>WS</v>
          </cell>
          <cell r="D948" t="str">
            <v>DSP30</v>
          </cell>
        </row>
        <row r="949">
          <cell r="A949" t="str">
            <v>CNFPRP</v>
          </cell>
          <cell r="B949" t="str">
            <v xml:space="preserve">  MOM80000109059956010000000000  0000 OK       0000     B01E01</v>
          </cell>
          <cell r="C949" t="str">
            <v>WS</v>
          </cell>
          <cell r="D949" t="str">
            <v>DSP32</v>
          </cell>
        </row>
        <row r="950">
          <cell r="A950" t="str">
            <v>CNFPRP</v>
          </cell>
          <cell r="B950" t="str">
            <v xml:space="preserve">  MOU80000309059089010000000000  0000 OK       0000     R02F07</v>
          </cell>
          <cell r="C950" t="str">
            <v>WS</v>
          </cell>
          <cell r="D950" t="str">
            <v>DSP38</v>
          </cell>
        </row>
        <row r="951">
          <cell r="A951" t="str">
            <v>CNFPRP</v>
          </cell>
          <cell r="B951" t="str">
            <v xml:space="preserve">  12380000509091841000000000000  0000NOK       0000     BUC160A</v>
          </cell>
          <cell r="C951" t="str">
            <v>WS</v>
          </cell>
          <cell r="D951" t="str">
            <v>DUMASA1</v>
          </cell>
        </row>
        <row r="952">
          <cell r="A952" t="str">
            <v>CNFPRP</v>
          </cell>
          <cell r="B952" t="str">
            <v xml:space="preserve">  ADO80000509091839000000000000  0000 OK       0000     FEAG</v>
          </cell>
          <cell r="C952" t="str">
            <v>WS</v>
          </cell>
          <cell r="D952" t="str">
            <v>DUMASB2</v>
          </cell>
        </row>
        <row r="953">
          <cell r="A953" t="str">
            <v>CNFPRP</v>
          </cell>
          <cell r="B953" t="str">
            <v xml:space="preserve">  ADO80000229091847010001000000  0000NOK       0000</v>
          </cell>
          <cell r="C953" t="str">
            <v>WS</v>
          </cell>
          <cell r="D953" t="str">
            <v>DUMASG1</v>
          </cell>
        </row>
        <row r="954">
          <cell r="A954" t="str">
            <v>CNFPRP</v>
          </cell>
          <cell r="B954" t="str">
            <v xml:space="preserve">  ADO80000219090509010000000000  0000NOK       0000</v>
          </cell>
          <cell r="C954" t="str">
            <v>WS</v>
          </cell>
          <cell r="D954" t="str">
            <v>DUMASH1</v>
          </cell>
        </row>
        <row r="955">
          <cell r="A955" t="str">
            <v>CNFPRP</v>
          </cell>
          <cell r="B955" t="str">
            <v xml:space="preserve">  12380000509087997000000000000  0000 OK       0000</v>
          </cell>
          <cell r="C955" t="str">
            <v>WS</v>
          </cell>
          <cell r="D955" t="str">
            <v>DUMASJ1</v>
          </cell>
        </row>
        <row r="956">
          <cell r="A956" t="str">
            <v>CNFPRP</v>
          </cell>
          <cell r="B956" t="str">
            <v xml:space="preserve">  ADO80000229088611010000000000  0000NCANCEL   0000     T170B</v>
          </cell>
          <cell r="C956" t="str">
            <v>WS</v>
          </cell>
          <cell r="D956" t="str">
            <v>DUMASL1</v>
          </cell>
        </row>
        <row r="957">
          <cell r="A957" t="str">
            <v>CNFPRP</v>
          </cell>
          <cell r="B957" t="str">
            <v xml:space="preserve">  IPA80000509060298010000000000  0000NRETURN   0000     BUC210D</v>
          </cell>
          <cell r="C957" t="str">
            <v>WS</v>
          </cell>
          <cell r="D957" t="str">
            <v>DUMASS2</v>
          </cell>
        </row>
        <row r="958">
          <cell r="A958" t="str">
            <v>CNFPRP</v>
          </cell>
          <cell r="B958" t="str">
            <v xml:space="preserve">  IND80000089048771010000000000  0000 OK       0000     H52F01</v>
          </cell>
          <cell r="C958" t="str">
            <v>WS</v>
          </cell>
          <cell r="D958" t="str">
            <v>ECL014</v>
          </cell>
        </row>
        <row r="959">
          <cell r="A959" t="str">
            <v>CNFPRP</v>
          </cell>
          <cell r="B959" t="str">
            <v xml:space="preserve">  AWO80000309059789010000000000  0000NOK       0000     B03E04</v>
          </cell>
          <cell r="C959" t="str">
            <v>WS</v>
          </cell>
          <cell r="D959" t="str">
            <v>ECP107</v>
          </cell>
        </row>
        <row r="960">
          <cell r="A960" t="str">
            <v>CNFPRP</v>
          </cell>
          <cell r="B960" t="str">
            <v xml:space="preserve">  BIT80000509055759010000000000  0000 OK       0000     BUC140C</v>
          </cell>
          <cell r="C960" t="str">
            <v>WS</v>
          </cell>
          <cell r="D960" t="str">
            <v>ECP108</v>
          </cell>
        </row>
        <row r="961">
          <cell r="A961" t="str">
            <v>CNFPRP</v>
          </cell>
          <cell r="B961" t="str">
            <v xml:space="preserve">  12380000509088387000000000000  0000 OK       0000     MG4L3</v>
          </cell>
          <cell r="C961" t="str">
            <v>WS</v>
          </cell>
          <cell r="D961" t="str">
            <v>EDNAA1</v>
          </cell>
        </row>
        <row r="962">
          <cell r="A962" t="str">
            <v>CNFPRP</v>
          </cell>
          <cell r="B962" t="str">
            <v xml:space="preserve">  IND80000209008069010000250597  0597 OK       0000     FC/1B</v>
          </cell>
          <cell r="C962" t="str">
            <v>WS</v>
          </cell>
          <cell r="D962" t="str">
            <v>EEH201</v>
          </cell>
        </row>
        <row r="963">
          <cell r="A963" t="str">
            <v>CNFPRP</v>
          </cell>
          <cell r="B963" t="str">
            <v xml:space="preserve">  IND80000509046450010000000000  0000 OK       0000     BU/111B</v>
          </cell>
          <cell r="C963" t="str">
            <v>WS</v>
          </cell>
          <cell r="D963" t="str">
            <v>EEH202</v>
          </cell>
        </row>
        <row r="964">
          <cell r="A964" t="str">
            <v>CNFPRP</v>
          </cell>
          <cell r="B964" t="str">
            <v xml:space="preserve">  IPA80000509060258010000000000  0000 OK       0000</v>
          </cell>
          <cell r="C964" t="str">
            <v>WS</v>
          </cell>
          <cell r="D964" t="str">
            <v>EFOGO</v>
          </cell>
        </row>
        <row r="965">
          <cell r="A965" t="str">
            <v>CNFPRP</v>
          </cell>
          <cell r="B965" t="str">
            <v xml:space="preserve">  BIT80000509067532000000000000  0000 OK       0000     BUC330A/B</v>
          </cell>
          <cell r="C965" t="str">
            <v>WS</v>
          </cell>
          <cell r="D965" t="str">
            <v>EFOGO204</v>
          </cell>
        </row>
        <row r="966">
          <cell r="A966" t="str">
            <v>CNFPRP</v>
          </cell>
          <cell r="B966" t="str">
            <v xml:space="preserve">  IND80000209014603010000111297  1297NCANCEL   0000     BU/1</v>
          </cell>
          <cell r="C966" t="str">
            <v>WS</v>
          </cell>
          <cell r="D966" t="str">
            <v>EIN00A</v>
          </cell>
        </row>
        <row r="967">
          <cell r="A967" t="str">
            <v>CNFPRP</v>
          </cell>
          <cell r="B967" t="str">
            <v xml:space="preserve">  IND80000739014077010000241197  1197 OK       0000     T13A2</v>
          </cell>
          <cell r="C967" t="str">
            <v>WS</v>
          </cell>
          <cell r="D967" t="str">
            <v>EIN00B</v>
          </cell>
        </row>
        <row r="968">
          <cell r="A968" t="str">
            <v>CNFPRP</v>
          </cell>
          <cell r="B968" t="str">
            <v xml:space="preserve">  IND04670060178901010000311097  1097 OK       0000</v>
          </cell>
          <cell r="C968" t="str">
            <v>WS</v>
          </cell>
          <cell r="D968" t="str">
            <v>EIN00C</v>
          </cell>
        </row>
        <row r="969">
          <cell r="A969" t="str">
            <v>CNFPRP</v>
          </cell>
          <cell r="B969" t="str">
            <v xml:space="preserve">  IND80000119008881010000160697  0697 OK       0000     29</v>
          </cell>
          <cell r="C969" t="str">
            <v>WS</v>
          </cell>
          <cell r="D969" t="str">
            <v>EIN003</v>
          </cell>
        </row>
        <row r="970">
          <cell r="A970" t="str">
            <v>CNFPRP</v>
          </cell>
          <cell r="B970" t="str">
            <v xml:space="preserve">  IND03467020159969010000180997  0997 OK       0000</v>
          </cell>
          <cell r="C970" t="str">
            <v>WS</v>
          </cell>
          <cell r="D970" t="str">
            <v>EIN004</v>
          </cell>
        </row>
        <row r="971">
          <cell r="A971" t="str">
            <v>CNFPRP</v>
          </cell>
          <cell r="B971" t="str">
            <v xml:space="preserve">  IND04672030161786010000230997  0997 OK       0000</v>
          </cell>
          <cell r="C971" t="str">
            <v>WS</v>
          </cell>
          <cell r="D971" t="str">
            <v>EIN005</v>
          </cell>
        </row>
        <row r="972">
          <cell r="A972" t="str">
            <v>CNFPRP</v>
          </cell>
          <cell r="B972" t="str">
            <v xml:space="preserve">  IND04771060177110010000281097  1097NRETURN   0000</v>
          </cell>
          <cell r="C972" t="str">
            <v>WS</v>
          </cell>
          <cell r="D972" t="str">
            <v>EIN010</v>
          </cell>
        </row>
        <row r="973">
          <cell r="A973" t="str">
            <v>CNFPRP</v>
          </cell>
          <cell r="B973" t="str">
            <v xml:space="preserve">  IND80000719046331010000000000  0000 OK       0000</v>
          </cell>
          <cell r="C973" t="str">
            <v>WS</v>
          </cell>
          <cell r="D973" t="str">
            <v>ELT301</v>
          </cell>
        </row>
        <row r="974">
          <cell r="A974" t="str">
            <v>CNFPRP</v>
          </cell>
          <cell r="B974" t="str">
            <v xml:space="preserve">  IND80000529046618010000000000  0000 OK       0000</v>
          </cell>
          <cell r="C974" t="str">
            <v>WS</v>
          </cell>
          <cell r="D974" t="str">
            <v>ELT302</v>
          </cell>
        </row>
        <row r="975">
          <cell r="A975" t="str">
            <v>CNFPRP</v>
          </cell>
          <cell r="B975" t="str">
            <v xml:space="preserve">  IND04271140112371010000280597  0597 OK       0000</v>
          </cell>
          <cell r="C975" t="str">
            <v>WS</v>
          </cell>
          <cell r="D975" t="str">
            <v>ESA190</v>
          </cell>
        </row>
        <row r="976">
          <cell r="A976" t="str">
            <v>CNFPRP</v>
          </cell>
          <cell r="B976" t="str">
            <v xml:space="preserve">  IND80000119030389010000030699  0699 OK       0000</v>
          </cell>
          <cell r="C976" t="str">
            <v>WS</v>
          </cell>
          <cell r="D976" t="str">
            <v>ESA191</v>
          </cell>
        </row>
        <row r="977">
          <cell r="A977" t="str">
            <v>CNFPRP</v>
          </cell>
          <cell r="B977" t="str">
            <v xml:space="preserve">  IND04670060178749010000311097  1097NRETURN   0000</v>
          </cell>
          <cell r="C977" t="str">
            <v>WS</v>
          </cell>
          <cell r="D977" t="str">
            <v>ESA192</v>
          </cell>
        </row>
        <row r="978">
          <cell r="A978" t="str">
            <v>CNFPRP</v>
          </cell>
          <cell r="B978" t="str">
            <v xml:space="preserve">  IND80000809030246010001290599  0599 OK       0000</v>
          </cell>
          <cell r="C978" t="str">
            <v>WS</v>
          </cell>
          <cell r="D978" t="str">
            <v>ESA193</v>
          </cell>
        </row>
        <row r="979">
          <cell r="A979" t="str">
            <v>CNFPRP</v>
          </cell>
          <cell r="B979" t="str">
            <v xml:space="preserve">  IND80000719017617010000250398  0398 OK       0000     T14D3</v>
          </cell>
          <cell r="C979" t="str">
            <v>WS</v>
          </cell>
          <cell r="D979" t="str">
            <v>ESA194</v>
          </cell>
        </row>
        <row r="980">
          <cell r="A980" t="str">
            <v>CNFPRP</v>
          </cell>
          <cell r="B980" t="str">
            <v xml:space="preserve">  IND80000509046608010000000000  0000 OK       0000</v>
          </cell>
          <cell r="C980" t="str">
            <v>WS</v>
          </cell>
          <cell r="D980" t="str">
            <v>ESA195</v>
          </cell>
        </row>
        <row r="981">
          <cell r="A981" t="str">
            <v>CNFPRP</v>
          </cell>
          <cell r="B981" t="str">
            <v xml:space="preserve">  IND80000509014433010000060198  0198NRETURN   0000</v>
          </cell>
          <cell r="C981" t="str">
            <v>WS</v>
          </cell>
          <cell r="D981" t="str">
            <v>ESA196</v>
          </cell>
        </row>
        <row r="982">
          <cell r="A982" t="str">
            <v>CNFPRP</v>
          </cell>
          <cell r="B982" t="str">
            <v xml:space="preserve">  IND00012170604619010000000000  0000 OK       0000     30-C</v>
          </cell>
          <cell r="C982" t="str">
            <v>WS</v>
          </cell>
          <cell r="D982" t="str">
            <v>ETC030</v>
          </cell>
        </row>
        <row r="983">
          <cell r="A983" t="str">
            <v>CNFPRP</v>
          </cell>
          <cell r="B983" t="str">
            <v xml:space="preserve">  IND80000609033749010000211099  1099 OK       0000     13</v>
          </cell>
          <cell r="C983" t="str">
            <v>WS</v>
          </cell>
          <cell r="D983" t="str">
            <v>ETC031</v>
          </cell>
        </row>
        <row r="984">
          <cell r="A984" t="str">
            <v>CNFPRP</v>
          </cell>
          <cell r="B984" t="str">
            <v xml:space="preserve">  IND80000609042989010000000000  0000 OK       0000     52-C</v>
          </cell>
          <cell r="C984" t="str">
            <v>WS</v>
          </cell>
          <cell r="D984" t="str">
            <v>ETC032</v>
          </cell>
        </row>
        <row r="985">
          <cell r="A985" t="str">
            <v>CNFPRP</v>
          </cell>
          <cell r="B985" t="str">
            <v xml:space="preserve">  IND80000609043021010000000000  0000 OK       0000</v>
          </cell>
          <cell r="C985" t="str">
            <v>WS</v>
          </cell>
          <cell r="D985" t="str">
            <v>ETC033</v>
          </cell>
        </row>
        <row r="986">
          <cell r="A986" t="str">
            <v>CNFPRP</v>
          </cell>
          <cell r="B986" t="str">
            <v xml:space="preserve">  IND00061810543573010000000000  0000 OK       0000     MPL</v>
          </cell>
          <cell r="C986" t="str">
            <v>WS</v>
          </cell>
          <cell r="D986" t="str">
            <v>ETC034</v>
          </cell>
        </row>
        <row r="987">
          <cell r="A987" t="str">
            <v>CNFPRP</v>
          </cell>
          <cell r="B987" t="str">
            <v xml:space="preserve">  IND80000119021192010000280798  0798 OK       0000     19</v>
          </cell>
          <cell r="C987" t="str">
            <v>WS</v>
          </cell>
          <cell r="D987" t="str">
            <v>ETC035</v>
          </cell>
        </row>
        <row r="988">
          <cell r="A988" t="str">
            <v>CNFPRP</v>
          </cell>
          <cell r="B988" t="str">
            <v xml:space="preserve">  IND80000119045549010000000000  0000 OK       0000     07-A</v>
          </cell>
          <cell r="C988" t="str">
            <v>WS</v>
          </cell>
          <cell r="D988" t="str">
            <v>ETC036</v>
          </cell>
        </row>
        <row r="989">
          <cell r="A989" t="str">
            <v>CNFPRP</v>
          </cell>
          <cell r="B989" t="str">
            <v xml:space="preserve">  IND80000119045680010000000000  0000 OK       0000     07-A</v>
          </cell>
          <cell r="C989" t="str">
            <v>WS</v>
          </cell>
          <cell r="D989" t="str">
            <v>ETC038</v>
          </cell>
        </row>
        <row r="990">
          <cell r="A990" t="str">
            <v>CNFPRP</v>
          </cell>
          <cell r="B990" t="str">
            <v xml:space="preserve">  IND80000829026961010000050299  0299 OK       0000     MGP</v>
          </cell>
          <cell r="C990" t="str">
            <v>WS</v>
          </cell>
          <cell r="D990" t="str">
            <v>ETC039</v>
          </cell>
        </row>
        <row r="991">
          <cell r="A991" t="str">
            <v>CNFPRP</v>
          </cell>
          <cell r="B991" t="str">
            <v xml:space="preserve">  IND80000809032908010001170999  0999 OK       0000</v>
          </cell>
          <cell r="C991" t="str">
            <v>WS</v>
          </cell>
          <cell r="D991" t="str">
            <v>ETC040</v>
          </cell>
        </row>
        <row r="992">
          <cell r="A992" t="str">
            <v>CNFPRP</v>
          </cell>
          <cell r="B992" t="str">
            <v xml:space="preserve">  IND80000609045020010000000000  0000 OK       0000     12-A</v>
          </cell>
          <cell r="C992" t="str">
            <v>WS</v>
          </cell>
          <cell r="D992" t="str">
            <v>ETC041</v>
          </cell>
        </row>
        <row r="993">
          <cell r="A993" t="str">
            <v>CNFPRP</v>
          </cell>
          <cell r="B993" t="str">
            <v xml:space="preserve">  IND00056660315241010000161098  1098 OK       0000</v>
          </cell>
          <cell r="C993" t="str">
            <v>WS</v>
          </cell>
          <cell r="D993" t="str">
            <v>EVM01</v>
          </cell>
        </row>
        <row r="994">
          <cell r="A994" t="str">
            <v>CNFPRP</v>
          </cell>
          <cell r="B994" t="str">
            <v xml:space="preserve">  JIF80000509058517010000000000  0000 OK       0000</v>
          </cell>
          <cell r="C994" t="str">
            <v>WS</v>
          </cell>
          <cell r="D994" t="str">
            <v>EVM02</v>
          </cell>
        </row>
        <row r="995">
          <cell r="A995" t="str">
            <v>CNFPRP</v>
          </cell>
          <cell r="B995" t="str">
            <v xml:space="preserve">  IND04289020109392010000150597  0597 OK       0000</v>
          </cell>
          <cell r="C995" t="str">
            <v>WS</v>
          </cell>
          <cell r="D995" t="str">
            <v>EVM03</v>
          </cell>
        </row>
        <row r="996">
          <cell r="A996" t="str">
            <v>CNFPRP</v>
          </cell>
          <cell r="B996" t="str">
            <v xml:space="preserve">  GLA80000509061266010000000000  0000 OK       0000     CA100A</v>
          </cell>
          <cell r="C996" t="str">
            <v>WS</v>
          </cell>
          <cell r="D996" t="str">
            <v>FRANCK2</v>
          </cell>
        </row>
        <row r="997">
          <cell r="A997" t="str">
            <v>CNFPRP</v>
          </cell>
          <cell r="B997" t="str">
            <v xml:space="preserve">  IPA80000509060304010000000000  0000NOK       0000     BUC220A/B</v>
          </cell>
          <cell r="C997" t="str">
            <v>WS</v>
          </cell>
          <cell r="D997" t="str">
            <v>IBINGA</v>
          </cell>
        </row>
        <row r="998">
          <cell r="A998" t="str">
            <v>CNFPRP</v>
          </cell>
          <cell r="B998" t="str">
            <v xml:space="preserve">  IPA80000509060372010000000000  0000NOK       0000     BUP140A</v>
          </cell>
          <cell r="C998" t="str">
            <v>WS</v>
          </cell>
          <cell r="D998" t="str">
            <v>IBINGA02</v>
          </cell>
        </row>
        <row r="999">
          <cell r="A999" t="str">
            <v>CNFPRP</v>
          </cell>
          <cell r="B999" t="str">
            <v xml:space="preserve">  IPA80000509060593010000000000  0000NCANCEL   0000     MG4</v>
          </cell>
          <cell r="C999" t="str">
            <v>WS</v>
          </cell>
          <cell r="D999" t="str">
            <v>IBINGA2</v>
          </cell>
        </row>
        <row r="1000">
          <cell r="A1000" t="str">
            <v>CNFPRP</v>
          </cell>
          <cell r="B1000" t="str">
            <v xml:space="preserve">  JIF80000509058125010000000000  0000NOK       0000     BUP360C</v>
          </cell>
          <cell r="C1000" t="str">
            <v>WS</v>
          </cell>
          <cell r="D1000" t="str">
            <v>IFOUNGA</v>
          </cell>
        </row>
        <row r="1001">
          <cell r="A1001" t="str">
            <v>CNFPRP</v>
          </cell>
          <cell r="B1001" t="str">
            <v xml:space="preserve">  XOT80000509060351010000000000  0000NCANCEL   0000</v>
          </cell>
          <cell r="C1001" t="str">
            <v>WS</v>
          </cell>
          <cell r="D1001" t="str">
            <v>INFOS1</v>
          </cell>
        </row>
        <row r="1002">
          <cell r="A1002" t="str">
            <v>CNFPRP</v>
          </cell>
          <cell r="B1002" t="str">
            <v xml:space="preserve">  XOT80000509060367010000000000  0000 OK       0000     T190B</v>
          </cell>
          <cell r="C1002" t="str">
            <v>WS</v>
          </cell>
          <cell r="D1002" t="str">
            <v>INFOS3</v>
          </cell>
        </row>
        <row r="1003">
          <cell r="A1003" t="str">
            <v>CNFPRP</v>
          </cell>
          <cell r="B1003" t="str">
            <v xml:space="preserve">  12380000509087699000000000000  0000 OK       0000     BUC270D</v>
          </cell>
          <cell r="C1003" t="str">
            <v>WS</v>
          </cell>
          <cell r="D1003" t="str">
            <v>JM£MBOUAC1</v>
          </cell>
        </row>
        <row r="1004">
          <cell r="A1004" t="str">
            <v>CNFPRP</v>
          </cell>
          <cell r="B1004" t="str">
            <v xml:space="preserve">  12380000229087333010000000000  0000 OK       0000     BUC360A</v>
          </cell>
          <cell r="C1004" t="str">
            <v>WS</v>
          </cell>
          <cell r="D1004" t="str">
            <v>JM£MBOUAKA</v>
          </cell>
        </row>
        <row r="1005">
          <cell r="A1005" t="str">
            <v>CNFPRP</v>
          </cell>
          <cell r="B1005" t="str">
            <v xml:space="preserve">  BEK80000509068975000001000000  0000 OK       0000     BUC140D</v>
          </cell>
          <cell r="C1005" t="str">
            <v>WS</v>
          </cell>
          <cell r="D1005" t="str">
            <v>JRMEDENG</v>
          </cell>
        </row>
        <row r="1006">
          <cell r="A1006" t="str">
            <v>CNFPRP</v>
          </cell>
          <cell r="B1006" t="str">
            <v xml:space="preserve">  MBJ80000509060454010001000000  0000NRETURN   0000</v>
          </cell>
          <cell r="C1006" t="str">
            <v>WS</v>
          </cell>
          <cell r="D1006" t="str">
            <v>JRMEDENG02</v>
          </cell>
        </row>
        <row r="1007">
          <cell r="A1007" t="str">
            <v>CNFPRP</v>
          </cell>
          <cell r="B1007" t="str">
            <v xml:space="preserve">  BEK80000509072190000001000000  0000 OK       0000</v>
          </cell>
          <cell r="C1007" t="str">
            <v>WS</v>
          </cell>
          <cell r="D1007" t="str">
            <v>JRMEDENG05</v>
          </cell>
        </row>
        <row r="1008">
          <cell r="A1008" t="str">
            <v>CNFPRP</v>
          </cell>
          <cell r="B1008" t="str">
            <v xml:space="preserve">  JIF80000509060234010000000000  0000 OK       0000     BUC230D</v>
          </cell>
          <cell r="C1008" t="str">
            <v>WS</v>
          </cell>
          <cell r="D1008" t="str">
            <v>KARINE</v>
          </cell>
        </row>
        <row r="1009">
          <cell r="A1009" t="str">
            <v>CNFPRP</v>
          </cell>
          <cell r="B1009" t="str">
            <v xml:space="preserve">  12380000509090187000000000000  0000 OK       0000</v>
          </cell>
          <cell r="C1009" t="str">
            <v>WS</v>
          </cell>
          <cell r="D1009" t="str">
            <v>KEITA</v>
          </cell>
        </row>
        <row r="1010">
          <cell r="A1010" t="str">
            <v>CNFPRP</v>
          </cell>
          <cell r="B1010" t="str">
            <v xml:space="preserve">  KJL80000609091516000000000000  0000 OK       0000</v>
          </cell>
          <cell r="C1010" t="str">
            <v>WS</v>
          </cell>
          <cell r="D1010" t="str">
            <v>KOUMBA</v>
          </cell>
        </row>
        <row r="1011">
          <cell r="A1011" t="str">
            <v>CNFPRP</v>
          </cell>
          <cell r="B1011" t="str">
            <v xml:space="preserve">  IPA80000509060071010000000000  0000 OK       0000</v>
          </cell>
          <cell r="C1011" t="str">
            <v>WS</v>
          </cell>
          <cell r="D1011" t="str">
            <v>LAFARGUE</v>
          </cell>
        </row>
        <row r="1012">
          <cell r="A1012" t="str">
            <v>CNFPRP</v>
          </cell>
          <cell r="B1012" t="str">
            <v xml:space="preserve">  12380000509088048000000000000  0000NOK       0000     R100E</v>
          </cell>
          <cell r="C1012" t="str">
            <v>WS</v>
          </cell>
          <cell r="D1012" t="str">
            <v>LENOVO£979</v>
          </cell>
        </row>
        <row r="1013">
          <cell r="A1013" t="str">
            <v>CNFPRP</v>
          </cell>
          <cell r="B1013" t="str">
            <v xml:space="preserve">  MES80000119059217010000000000  0000 OK       0000     SUP</v>
          </cell>
          <cell r="C1013" t="str">
            <v>WS</v>
          </cell>
          <cell r="D1013" t="str">
            <v>LOPEZ</v>
          </cell>
        </row>
        <row r="1014">
          <cell r="A1014" t="str">
            <v>CNFPRP</v>
          </cell>
          <cell r="B1014" t="str">
            <v xml:space="preserve">  ADO80000509060690010000000000  0000NRETURN   0000     T220B</v>
          </cell>
          <cell r="C1014" t="str">
            <v>WS</v>
          </cell>
          <cell r="D1014" t="str">
            <v>MAFFRE</v>
          </cell>
        </row>
        <row r="1015">
          <cell r="A1015" t="str">
            <v>CNFPRP</v>
          </cell>
          <cell r="B1015" t="str">
            <v xml:space="preserve">  BIT80000509061127010000000000  0000 OK       0000     MG4</v>
          </cell>
          <cell r="C1015" t="str">
            <v>WS</v>
          </cell>
          <cell r="D1015" t="str">
            <v>MAGASIN</v>
          </cell>
        </row>
        <row r="1016">
          <cell r="A1016" t="str">
            <v>CNFPRP</v>
          </cell>
          <cell r="B1016" t="str">
            <v xml:space="preserve">  JOS80000329054219010000000000  0000 OK       0000     M HAUT1</v>
          </cell>
          <cell r="C1016" t="str">
            <v>WS</v>
          </cell>
          <cell r="D1016" t="str">
            <v>MANDARANO</v>
          </cell>
        </row>
        <row r="1017">
          <cell r="A1017" t="str">
            <v>CNFPRP</v>
          </cell>
          <cell r="B1017" t="str">
            <v xml:space="preserve">  MAN80000109058533010000000000  0000 OK       0000     B41A03</v>
          </cell>
          <cell r="C1017" t="str">
            <v>WS</v>
          </cell>
          <cell r="D1017" t="str">
            <v>MANNERIE</v>
          </cell>
        </row>
        <row r="1018">
          <cell r="A1018" t="str">
            <v>CNFPRP</v>
          </cell>
          <cell r="B1018" t="str">
            <v xml:space="preserve">  MAN80000109052009010000000000  0000NOK       0000     B99B03</v>
          </cell>
          <cell r="C1018" t="str">
            <v>WS</v>
          </cell>
          <cell r="D1018" t="str">
            <v>MANNERIE2</v>
          </cell>
        </row>
        <row r="1019">
          <cell r="A1019" t="str">
            <v>CNFPRP</v>
          </cell>
          <cell r="B1019" t="str">
            <v xml:space="preserve">  JIF80000509058850010004000000  0000NRETURN   0000     T300</v>
          </cell>
          <cell r="C1019" t="str">
            <v>WS</v>
          </cell>
          <cell r="D1019" t="str">
            <v>MAV</v>
          </cell>
        </row>
        <row r="1020">
          <cell r="A1020" t="str">
            <v>CNFPRP</v>
          </cell>
          <cell r="B1020" t="str">
            <v xml:space="preserve">  MES80000329054048010000000000  0000 OK       0000     16-E</v>
          </cell>
          <cell r="C1020" t="str">
            <v>WS</v>
          </cell>
          <cell r="D1020" t="str">
            <v>MBINA</v>
          </cell>
        </row>
        <row r="1021">
          <cell r="A1021" t="str">
            <v>CNFPRP</v>
          </cell>
          <cell r="B1021" t="str">
            <v xml:space="preserve">  LNG80000509064922000000000000  0000 OK       0000     MG2</v>
          </cell>
          <cell r="C1021" t="str">
            <v>WS</v>
          </cell>
          <cell r="D1021" t="str">
            <v>MBONGO</v>
          </cell>
        </row>
        <row r="1022">
          <cell r="A1022" t="str">
            <v>CNFPRP</v>
          </cell>
          <cell r="B1022" t="str">
            <v xml:space="preserve">  BIT80000509066191000000000000  0000NRETURN   0000     MG4</v>
          </cell>
          <cell r="C1022" t="str">
            <v>WS</v>
          </cell>
          <cell r="D1022" t="str">
            <v>MBONGO1</v>
          </cell>
        </row>
        <row r="1023">
          <cell r="A1023" t="str">
            <v>CNFPRP</v>
          </cell>
          <cell r="B1023" t="str">
            <v xml:space="preserve">  MBJ80000509060745010000000000  0000NOK       0000     TZ160B</v>
          </cell>
          <cell r="C1023" t="str">
            <v>WS</v>
          </cell>
          <cell r="D1023" t="str">
            <v>MBONGO2</v>
          </cell>
        </row>
        <row r="1024">
          <cell r="A1024" t="str">
            <v>CNFPRP</v>
          </cell>
          <cell r="B1024" t="str">
            <v xml:space="preserve">  12380000509087262000000000000  0000NOK       0000</v>
          </cell>
          <cell r="C1024" t="str">
            <v>WS</v>
          </cell>
          <cell r="D1024" t="str">
            <v>MBOUAKA</v>
          </cell>
        </row>
        <row r="1025">
          <cell r="A1025" t="str">
            <v>CNFPRP</v>
          </cell>
          <cell r="B1025" t="str">
            <v xml:space="preserve">  12380000509087191000000000000  0000 OK       0000     VITRINE</v>
          </cell>
          <cell r="C1025" t="str">
            <v>WS</v>
          </cell>
          <cell r="D1025" t="str">
            <v>MBOUAKAB1</v>
          </cell>
        </row>
        <row r="1026">
          <cell r="A1026" t="str">
            <v>CNFPRP</v>
          </cell>
          <cell r="B1026" t="str">
            <v xml:space="preserve">  12380000509090793000000000000  0000 OK       0000     R150B</v>
          </cell>
          <cell r="C1026" t="str">
            <v>WS</v>
          </cell>
          <cell r="D1026" t="str">
            <v>MBOUAKAC1</v>
          </cell>
        </row>
        <row r="1027">
          <cell r="A1027" t="str">
            <v>CNFPRP</v>
          </cell>
          <cell r="B1027" t="str">
            <v xml:space="preserve">  IND80000609047979010000000000  0000 OK       0000     30-D</v>
          </cell>
          <cell r="C1027" t="str">
            <v>WS</v>
          </cell>
          <cell r="D1027" t="str">
            <v>MBOUMBA</v>
          </cell>
        </row>
        <row r="1028">
          <cell r="A1028" t="str">
            <v>CNFPRP</v>
          </cell>
          <cell r="B1028" t="str">
            <v xml:space="preserve">  XOT80000509060444010000000000  0000 OK       0000     R100A</v>
          </cell>
          <cell r="C1028" t="str">
            <v>WS</v>
          </cell>
          <cell r="D1028" t="str">
            <v>MEDENG</v>
          </cell>
        </row>
        <row r="1029">
          <cell r="A1029" t="str">
            <v>CNFPRP</v>
          </cell>
          <cell r="B1029" t="str">
            <v xml:space="preserve">  BIT80000509060114010000000000  0000 OK       0000</v>
          </cell>
          <cell r="C1029" t="str">
            <v>WS</v>
          </cell>
          <cell r="D1029" t="str">
            <v>MEDENG0</v>
          </cell>
        </row>
        <row r="1030">
          <cell r="A1030" t="str">
            <v>CNFPRP</v>
          </cell>
          <cell r="B1030" t="str">
            <v xml:space="preserve">  BEK80000509066191000000000000  0000NRETURN   0000     MG4</v>
          </cell>
          <cell r="C1030" t="str">
            <v>WS</v>
          </cell>
          <cell r="D1030" t="str">
            <v>MEDENG01</v>
          </cell>
        </row>
        <row r="1031">
          <cell r="A1031" t="str">
            <v>CNFPRP</v>
          </cell>
          <cell r="B1031" t="str">
            <v xml:space="preserve">  BIT80000509060033010000000000  0000NCANCEL   0000</v>
          </cell>
          <cell r="C1031" t="str">
            <v>WS</v>
          </cell>
          <cell r="D1031" t="str">
            <v>MEDENG1</v>
          </cell>
        </row>
        <row r="1032">
          <cell r="A1032" t="str">
            <v>CNFPRP</v>
          </cell>
          <cell r="B1032" t="str">
            <v xml:space="preserve">  MES80000119059834010000000000  0000 OK       0000     06A02</v>
          </cell>
          <cell r="C1032" t="str">
            <v>WS</v>
          </cell>
          <cell r="D1032" t="str">
            <v>MESSI</v>
          </cell>
        </row>
        <row r="1033">
          <cell r="A1033" t="str">
            <v>CNFPRP</v>
          </cell>
          <cell r="B1033" t="str">
            <v xml:space="preserve">  NDS80000119058607010000000000  0000 OK       0000     23</v>
          </cell>
          <cell r="C1033" t="str">
            <v>WS</v>
          </cell>
          <cell r="D1033" t="str">
            <v>MESSI1</v>
          </cell>
        </row>
        <row r="1034">
          <cell r="A1034" t="str">
            <v>CNFPRP</v>
          </cell>
          <cell r="B1034" t="str">
            <v xml:space="preserve">  PRO01000010705403010000000000  0000NOK       0000     M HAUT1</v>
          </cell>
          <cell r="C1034" t="str">
            <v>WS</v>
          </cell>
          <cell r="D1034" t="str">
            <v>MIYIMOU</v>
          </cell>
        </row>
        <row r="1035">
          <cell r="A1035" t="str">
            <v>CNFPRP</v>
          </cell>
          <cell r="B1035" t="str">
            <v xml:space="preserve">  BRE80000109059950010000000000  0000 OK       0000     B20D06</v>
          </cell>
          <cell r="C1035" t="str">
            <v>WS</v>
          </cell>
          <cell r="D1035" t="str">
            <v>MORAIS</v>
          </cell>
        </row>
        <row r="1036">
          <cell r="A1036" t="str">
            <v>CNFPRP</v>
          </cell>
          <cell r="B1036" t="str">
            <v xml:space="preserve">  BEK80000509076172000000000000  0000 OK       0000     BUC150C</v>
          </cell>
          <cell r="C1036" t="str">
            <v>WS</v>
          </cell>
          <cell r="D1036" t="str">
            <v>MOUISSOU</v>
          </cell>
        </row>
        <row r="1037">
          <cell r="A1037" t="str">
            <v>CNFPRP</v>
          </cell>
          <cell r="B1037" t="str">
            <v xml:space="preserve">  ADO80000069055191010000000000  0000 OK       0000</v>
          </cell>
          <cell r="C1037" t="str">
            <v>WS</v>
          </cell>
          <cell r="D1037" t="str">
            <v>MPNADOLPH</v>
          </cell>
        </row>
        <row r="1038">
          <cell r="A1038" t="str">
            <v>CNFPRP</v>
          </cell>
          <cell r="B1038" t="str">
            <v xml:space="preserve">  MES80000119050198010000000000  0000 OK       0000     07-D</v>
          </cell>
          <cell r="C1038" t="str">
            <v>WS</v>
          </cell>
          <cell r="D1038" t="str">
            <v>MPRDOUKAGA</v>
          </cell>
        </row>
        <row r="1039">
          <cell r="A1039" t="str">
            <v>CNFPRP</v>
          </cell>
          <cell r="B1039" t="str">
            <v xml:space="preserve">  NDS80000119059580010000000000  0000 OK       0000     52F01</v>
          </cell>
          <cell r="C1039" t="str">
            <v>WS</v>
          </cell>
          <cell r="D1039" t="str">
            <v>NDINGA</v>
          </cell>
        </row>
        <row r="1040">
          <cell r="A1040" t="str">
            <v>CNFPRP</v>
          </cell>
          <cell r="B1040" t="str">
            <v xml:space="preserve">  12380000509092405000000000000  0000 OK       0000     BUC320A</v>
          </cell>
          <cell r="C1040" t="str">
            <v>WS</v>
          </cell>
          <cell r="D1040" t="str">
            <v>NDONG</v>
          </cell>
        </row>
        <row r="1041">
          <cell r="A1041" t="str">
            <v>CNFPRP</v>
          </cell>
          <cell r="B1041" t="str">
            <v xml:space="preserve">  12380000509087190000000000000  0000 OK       0000     MG4</v>
          </cell>
          <cell r="C1041" t="str">
            <v>WS</v>
          </cell>
          <cell r="D1041" t="str">
            <v>NDONGA1</v>
          </cell>
        </row>
        <row r="1042">
          <cell r="A1042" t="str">
            <v>CNFPRP</v>
          </cell>
          <cell r="B1042" t="str">
            <v xml:space="preserve">  BEK80000509066199000000000000  0000 OK       0000     BUC160B</v>
          </cell>
          <cell r="C1042" t="str">
            <v>WS</v>
          </cell>
          <cell r="D1042" t="str">
            <v>NDONG02</v>
          </cell>
        </row>
        <row r="1043">
          <cell r="A1043" t="str">
            <v>CNFPRP</v>
          </cell>
          <cell r="B1043" t="str">
            <v xml:space="preserve">  12380000509078388000000000000  0000 OK       0000     BUC250E</v>
          </cell>
          <cell r="C1043" t="str">
            <v>WS</v>
          </cell>
          <cell r="D1043" t="str">
            <v>NDONG1</v>
          </cell>
        </row>
        <row r="1044">
          <cell r="A1044" t="str">
            <v>CNFPRP</v>
          </cell>
          <cell r="B1044" t="str">
            <v xml:space="preserve">  BIT80000509062462010000000000  0000 OK       0000     TZ2 140E</v>
          </cell>
          <cell r="C1044" t="str">
            <v>WS</v>
          </cell>
          <cell r="D1044" t="str">
            <v>NICOLAS</v>
          </cell>
        </row>
        <row r="1045">
          <cell r="A1045" t="str">
            <v>CNFPRP</v>
          </cell>
          <cell r="B1045" t="str">
            <v xml:space="preserve">  BOL80000509061524010000000000  0000 OK       0000     BUC200B</v>
          </cell>
          <cell r="C1045" t="str">
            <v>WS</v>
          </cell>
          <cell r="D1045" t="str">
            <v>OBAMEC1</v>
          </cell>
        </row>
        <row r="1046">
          <cell r="A1046" t="str">
            <v>CNFPRP</v>
          </cell>
          <cell r="B1046" t="str">
            <v xml:space="preserve">  BRE80000109059934010000000000  0000NOK       0000     B05F03</v>
          </cell>
          <cell r="C1046" t="str">
            <v>WS</v>
          </cell>
          <cell r="D1046" t="str">
            <v>OLIVIER</v>
          </cell>
        </row>
        <row r="1047">
          <cell r="A1047" t="str">
            <v>CNFPRP</v>
          </cell>
          <cell r="B1047" t="str">
            <v xml:space="preserve">  12380000509091888000000000000  0000 OK       0000     MG2</v>
          </cell>
          <cell r="C1047" t="str">
            <v>WS</v>
          </cell>
          <cell r="D1047" t="str">
            <v>OLLIVIER</v>
          </cell>
        </row>
        <row r="1048">
          <cell r="A1048" t="str">
            <v>CNFPRP</v>
          </cell>
          <cell r="B1048" t="str">
            <v xml:space="preserve">  PAP80000059058133010000000000  0000 OK       0000     CNT 1-A</v>
          </cell>
          <cell r="C1048" t="str">
            <v>WS</v>
          </cell>
          <cell r="D1048" t="str">
            <v>PAPIAU</v>
          </cell>
        </row>
        <row r="1049">
          <cell r="A1049" t="str">
            <v>CNFPRP</v>
          </cell>
          <cell r="B1049" t="str">
            <v xml:space="preserve">  PAP80000059057660010000000000  0000 OK       0000     HAUT 1</v>
          </cell>
          <cell r="C1049" t="str">
            <v>WS</v>
          </cell>
          <cell r="D1049" t="str">
            <v>PAPIAU1</v>
          </cell>
        </row>
        <row r="1050">
          <cell r="A1050" t="str">
            <v>CNFPRP</v>
          </cell>
          <cell r="B1050" t="str">
            <v xml:space="preserve">  PAP80000059057747010000000000  0000 OK       0000     M HAUT1</v>
          </cell>
          <cell r="C1050" t="str">
            <v>WS</v>
          </cell>
          <cell r="D1050" t="str">
            <v>PAPIAU2</v>
          </cell>
        </row>
        <row r="1051">
          <cell r="A1051" t="str">
            <v>CNFPRP</v>
          </cell>
          <cell r="B1051" t="str">
            <v xml:space="preserve">  IND80000109049354010000000000  0000NOK       0000     V06J02</v>
          </cell>
          <cell r="C1051" t="str">
            <v>WS</v>
          </cell>
          <cell r="D1051" t="str">
            <v>PERONY</v>
          </cell>
        </row>
        <row r="1052">
          <cell r="A1052" t="str">
            <v>CNFPRP</v>
          </cell>
          <cell r="B1052" t="str">
            <v xml:space="preserve">  XOT80000509060454010001000000  0000NRETURN   0000</v>
          </cell>
          <cell r="C1052" t="str">
            <v>WS</v>
          </cell>
          <cell r="D1052" t="str">
            <v>PHILIPPE4</v>
          </cell>
        </row>
        <row r="1053">
          <cell r="A1053" t="str">
            <v>CNFPRP</v>
          </cell>
          <cell r="B1053" t="str">
            <v xml:space="preserve">  BEK80000509064892000000000000  0000 OK       0000     BUP120D</v>
          </cell>
          <cell r="C1053" t="str">
            <v>WS</v>
          </cell>
          <cell r="D1053" t="str">
            <v>PIERRE</v>
          </cell>
        </row>
        <row r="1054">
          <cell r="A1054" t="str">
            <v>CNFPRP</v>
          </cell>
          <cell r="B1054" t="str">
            <v xml:space="preserve">  IND80000069048883010000000000  0000NOK       0000     B05F03</v>
          </cell>
          <cell r="C1054" t="str">
            <v>WS</v>
          </cell>
          <cell r="D1054" t="str">
            <v>PMIYIMOU2</v>
          </cell>
        </row>
        <row r="1055">
          <cell r="A1055" t="str">
            <v>CNFPRP</v>
          </cell>
          <cell r="B1055" t="str">
            <v xml:space="preserve">  IND80000029005565010000250297  0297 OK       0000</v>
          </cell>
          <cell r="C1055" t="str">
            <v>WS</v>
          </cell>
          <cell r="D1055" t="str">
            <v>PSRS1</v>
          </cell>
        </row>
        <row r="1056">
          <cell r="A1056" t="str">
            <v>CNFPRP</v>
          </cell>
          <cell r="B1056" t="str">
            <v xml:space="preserve">  IND80000059011773010000150997  0997 OK       0000     V06D10</v>
          </cell>
          <cell r="C1056" t="str">
            <v>WS</v>
          </cell>
          <cell r="D1056" t="str">
            <v>PSRS2</v>
          </cell>
        </row>
        <row r="1057">
          <cell r="A1057" t="str">
            <v>CNFPRP</v>
          </cell>
          <cell r="B1057" t="str">
            <v xml:space="preserve">  IND80000869040254010000000000  0000 OK       0000</v>
          </cell>
          <cell r="C1057" t="str">
            <v>WS</v>
          </cell>
          <cell r="D1057" t="str">
            <v>PVN01</v>
          </cell>
        </row>
        <row r="1058">
          <cell r="A1058" t="str">
            <v>CNFPRP</v>
          </cell>
          <cell r="B1058" t="str">
            <v xml:space="preserve">  12380000509089964000000000000  0000 OK       0000     PLT1/MG3</v>
          </cell>
          <cell r="C1058" t="str">
            <v>WS</v>
          </cell>
          <cell r="D1058" t="str">
            <v>QPADEV00BF</v>
          </cell>
        </row>
        <row r="1059">
          <cell r="A1059" t="str">
            <v>CNFPRP</v>
          </cell>
          <cell r="B1059" t="str">
            <v xml:space="preserve">  12380000509090072000000000000  0000 OK       0000     BUC320D</v>
          </cell>
          <cell r="C1059" t="str">
            <v>WS</v>
          </cell>
          <cell r="D1059" t="str">
            <v>QPADEV00BG</v>
          </cell>
        </row>
        <row r="1060">
          <cell r="A1060" t="str">
            <v>CNFPRP</v>
          </cell>
          <cell r="B1060" t="str">
            <v xml:space="preserve">  12380000609090194000000000000  0000 OK       0000</v>
          </cell>
          <cell r="C1060" t="str">
            <v>WS</v>
          </cell>
          <cell r="D1060" t="str">
            <v>QPADEV00BH</v>
          </cell>
        </row>
        <row r="1061">
          <cell r="A1061" t="str">
            <v>CNFPRP</v>
          </cell>
          <cell r="B1061" t="str">
            <v xml:space="preserve">  12380000509090215000000000000  0000 OK       0000     T200A</v>
          </cell>
          <cell r="C1061" t="str">
            <v>WS</v>
          </cell>
          <cell r="D1061" t="str">
            <v>QPADEV00BJ</v>
          </cell>
        </row>
        <row r="1062">
          <cell r="A1062" t="str">
            <v>CNFPRP</v>
          </cell>
          <cell r="B1062" t="str">
            <v xml:space="preserve">  12380000509090584000000000000  0000NOK       0000     T190C</v>
          </cell>
          <cell r="C1062" t="str">
            <v>WS</v>
          </cell>
          <cell r="D1062" t="str">
            <v>QPADEV00BN</v>
          </cell>
        </row>
        <row r="1063">
          <cell r="A1063" t="str">
            <v>CNFPRP</v>
          </cell>
          <cell r="B1063" t="str">
            <v xml:space="preserve">  12380000509090623000000000000  0000 OK       0000     VITRINE</v>
          </cell>
          <cell r="C1063" t="str">
            <v>WS</v>
          </cell>
          <cell r="D1063" t="str">
            <v>QPADEV00BQ</v>
          </cell>
        </row>
        <row r="1064">
          <cell r="A1064" t="str">
            <v>CNFPRP</v>
          </cell>
          <cell r="B1064" t="str">
            <v xml:space="preserve">  12380000509090950000000000000  0000 OK       0000</v>
          </cell>
          <cell r="C1064" t="str">
            <v>WS</v>
          </cell>
          <cell r="D1064" t="str">
            <v>QPADEV00BR</v>
          </cell>
        </row>
        <row r="1065">
          <cell r="A1065" t="str">
            <v>CNFPRP</v>
          </cell>
          <cell r="B1065" t="str">
            <v xml:space="preserve">  12380000229090303010000000000  0000 OK       0000     MG4L6</v>
          </cell>
          <cell r="C1065" t="str">
            <v>WS</v>
          </cell>
          <cell r="D1065" t="str">
            <v>QPADEV00BS</v>
          </cell>
        </row>
        <row r="1066">
          <cell r="A1066" t="str">
            <v>CNFPRP</v>
          </cell>
          <cell r="B1066" t="str">
            <v xml:space="preserve">  12380000509090253000000000000  0000 OK       0000     MG4L6</v>
          </cell>
          <cell r="C1066" t="str">
            <v>WS</v>
          </cell>
          <cell r="D1066" t="str">
            <v>QPADEV00BW</v>
          </cell>
        </row>
        <row r="1067">
          <cell r="A1067" t="str">
            <v>CNFPRP</v>
          </cell>
          <cell r="B1067" t="str">
            <v xml:space="preserve">  12380000229090511010000000000  0000 OK       0000</v>
          </cell>
          <cell r="C1067" t="str">
            <v>WS</v>
          </cell>
          <cell r="D1067" t="str">
            <v>QPADEV00BZ</v>
          </cell>
        </row>
        <row r="1068">
          <cell r="A1068" t="str">
            <v>CNFPRP</v>
          </cell>
          <cell r="B1068" t="str">
            <v xml:space="preserve">  12380000509089967000000000000  0000 OK       0000     MG4</v>
          </cell>
          <cell r="C1068" t="str">
            <v>WS</v>
          </cell>
          <cell r="D1068" t="str">
            <v>QPADEV00B1</v>
          </cell>
        </row>
        <row r="1069">
          <cell r="A1069" t="str">
            <v>CNFPRP</v>
          </cell>
          <cell r="B1069" t="str">
            <v xml:space="preserve">  12380000509089999000000000000  0000 OK       0000     MG4L6</v>
          </cell>
          <cell r="C1069" t="str">
            <v>WS</v>
          </cell>
          <cell r="D1069" t="str">
            <v>QPADEV00B2</v>
          </cell>
        </row>
        <row r="1070">
          <cell r="A1070" t="str">
            <v>CNFPRP</v>
          </cell>
          <cell r="B1070" t="str">
            <v xml:space="preserve">  12380000509090244000000000000  0000 OK       0000     BUC220B</v>
          </cell>
          <cell r="C1070" t="str">
            <v>WS</v>
          </cell>
          <cell r="D1070" t="str">
            <v>QPADEV00B5</v>
          </cell>
        </row>
        <row r="1071">
          <cell r="A1071" t="str">
            <v>CNFPRP</v>
          </cell>
          <cell r="B1071" t="str">
            <v xml:space="preserve">  12380000509090220000000000000  0000 OK       0000     MG4L6</v>
          </cell>
          <cell r="C1071" t="str">
            <v>WS</v>
          </cell>
          <cell r="D1071" t="str">
            <v>QPADEV00B9</v>
          </cell>
        </row>
        <row r="1072">
          <cell r="A1072" t="str">
            <v>CNFPRP</v>
          </cell>
          <cell r="B1072" t="str">
            <v xml:space="preserve">  12380000509091188000000000000  0000 OK       0000     T160D</v>
          </cell>
          <cell r="C1072" t="str">
            <v>WS</v>
          </cell>
          <cell r="D1072" t="str">
            <v>QPADEV00CB</v>
          </cell>
        </row>
        <row r="1073">
          <cell r="A1073" t="str">
            <v>CNFPRP</v>
          </cell>
          <cell r="B1073" t="str">
            <v xml:space="preserve">  12380000509091316000000000000  0000 OK       0000     BUC240E</v>
          </cell>
          <cell r="C1073" t="str">
            <v>WS</v>
          </cell>
          <cell r="D1073" t="str">
            <v>QPADEV00CD</v>
          </cell>
        </row>
        <row r="1074">
          <cell r="A1074" t="str">
            <v>CNFPRP</v>
          </cell>
          <cell r="B1074" t="str">
            <v xml:space="preserve">  12380000509090648000000000000  0000 OK       0000     A110B</v>
          </cell>
          <cell r="C1074" t="str">
            <v>WS</v>
          </cell>
          <cell r="D1074" t="str">
            <v>QPADEV00CF</v>
          </cell>
        </row>
        <row r="1075">
          <cell r="A1075" t="str">
            <v>CNFPRP</v>
          </cell>
          <cell r="B1075" t="str">
            <v xml:space="preserve">  12380000509091749000000000000  0000NOK       0000</v>
          </cell>
          <cell r="C1075" t="str">
            <v>WS</v>
          </cell>
          <cell r="D1075" t="str">
            <v>QPADEV00CM</v>
          </cell>
        </row>
        <row r="1076">
          <cell r="A1076" t="str">
            <v>CNFPRP</v>
          </cell>
          <cell r="B1076" t="str">
            <v xml:space="preserve">  12380000509091952000000000000  0000 OK       0000     BUC270C</v>
          </cell>
          <cell r="C1076" t="str">
            <v>WS</v>
          </cell>
          <cell r="D1076" t="str">
            <v>QPADEV00CN</v>
          </cell>
        </row>
        <row r="1077">
          <cell r="A1077" t="str">
            <v>CNFPRP</v>
          </cell>
          <cell r="B1077" t="str">
            <v xml:space="preserve">  12380000509091380000000000000  0000NOK       0000</v>
          </cell>
          <cell r="C1077" t="str">
            <v>WS</v>
          </cell>
          <cell r="D1077" t="str">
            <v>QPADEV00CP</v>
          </cell>
        </row>
        <row r="1078">
          <cell r="A1078" t="str">
            <v>CNFPRP</v>
          </cell>
          <cell r="B1078" t="str">
            <v xml:space="preserve">  12380000609091233000000000000  0000 OK       0000</v>
          </cell>
          <cell r="C1078" t="str">
            <v>WS</v>
          </cell>
          <cell r="D1078" t="str">
            <v>QPADEV00CQ</v>
          </cell>
        </row>
        <row r="1079">
          <cell r="A1079" t="str">
            <v>CNFPRP</v>
          </cell>
          <cell r="B1079" t="str">
            <v xml:space="preserve">  12380000509091802000000000000  0000 OK       0000     BUC310A</v>
          </cell>
          <cell r="C1079" t="str">
            <v>WS</v>
          </cell>
          <cell r="D1079" t="str">
            <v>QPADEV00CR</v>
          </cell>
        </row>
        <row r="1080">
          <cell r="A1080" t="str">
            <v>CNFPRP</v>
          </cell>
          <cell r="B1080" t="str">
            <v xml:space="preserve">  12380000509091364000000000000  0000 OK       0000     BUC330A</v>
          </cell>
          <cell r="C1080" t="str">
            <v>WS</v>
          </cell>
          <cell r="D1080" t="str">
            <v>QPADEV00CS</v>
          </cell>
        </row>
        <row r="1081">
          <cell r="A1081" t="str">
            <v>CNFPRP</v>
          </cell>
          <cell r="B1081" t="str">
            <v xml:space="preserve">  12380000509091091000000000000  0000 OK       0000     BUC310D</v>
          </cell>
          <cell r="C1081" t="str">
            <v>WS</v>
          </cell>
          <cell r="D1081" t="str">
            <v>QPADEV00CT</v>
          </cell>
        </row>
        <row r="1082">
          <cell r="A1082" t="str">
            <v>CNFPRP</v>
          </cell>
          <cell r="B1082" t="str">
            <v xml:space="preserve">  12380000509091372000000000000  0000 OK       0000</v>
          </cell>
          <cell r="C1082" t="str">
            <v>WS</v>
          </cell>
          <cell r="D1082" t="str">
            <v>QPADEV00CV</v>
          </cell>
        </row>
        <row r="1083">
          <cell r="A1083" t="str">
            <v>CNFPRP</v>
          </cell>
          <cell r="B1083" t="str">
            <v xml:space="preserve">  12380000509090349000000000000  0000 OK       0000</v>
          </cell>
          <cell r="C1083" t="str">
            <v>WS</v>
          </cell>
          <cell r="D1083" t="str">
            <v>QPADEV00C0</v>
          </cell>
        </row>
        <row r="1084">
          <cell r="A1084" t="str">
            <v>CNFPRP</v>
          </cell>
          <cell r="B1084" t="str">
            <v xml:space="preserve">  12380000509090613000000000000  0000 OK       0000     MG4L3</v>
          </cell>
          <cell r="C1084" t="str">
            <v>WS</v>
          </cell>
          <cell r="D1084" t="str">
            <v>QPADEV00C1</v>
          </cell>
        </row>
        <row r="1085">
          <cell r="A1085" t="str">
            <v>CNFPRP</v>
          </cell>
          <cell r="B1085" t="str">
            <v xml:space="preserve">  12380000509090752000000000000  0000 OK       0000     MG4L6</v>
          </cell>
          <cell r="C1085" t="str">
            <v>WS</v>
          </cell>
          <cell r="D1085" t="str">
            <v>QPADEV00C2</v>
          </cell>
        </row>
        <row r="1086">
          <cell r="A1086" t="str">
            <v>CNFPRP</v>
          </cell>
          <cell r="B1086" t="str">
            <v xml:space="preserve">  12380000509090571000000000000  0000 OK       0000     BUC280A</v>
          </cell>
          <cell r="C1086" t="str">
            <v>WS</v>
          </cell>
          <cell r="D1086" t="str">
            <v>QPADEV00C3</v>
          </cell>
        </row>
        <row r="1087">
          <cell r="A1087" t="str">
            <v>CNFPRP</v>
          </cell>
          <cell r="B1087" t="str">
            <v xml:space="preserve">  12380000219090835010000000000  0000 OK       0000</v>
          </cell>
          <cell r="C1087" t="str">
            <v>WS</v>
          </cell>
          <cell r="D1087" t="str">
            <v>QPADEV00C4</v>
          </cell>
        </row>
        <row r="1088">
          <cell r="A1088" t="str">
            <v>CNFPRP</v>
          </cell>
          <cell r="B1088" t="str">
            <v xml:space="preserve">  12380000509090604000000000000  0000 OK       0000     BUC210B</v>
          </cell>
          <cell r="C1088" t="str">
            <v>WS</v>
          </cell>
          <cell r="D1088" t="str">
            <v>QPADEV00C6</v>
          </cell>
        </row>
        <row r="1089">
          <cell r="A1089" t="str">
            <v>CNFPRP</v>
          </cell>
          <cell r="B1089" t="str">
            <v xml:space="preserve">  12380000509090423000000000000  0000 OK       0000</v>
          </cell>
          <cell r="C1089" t="str">
            <v>WS</v>
          </cell>
          <cell r="D1089" t="str">
            <v>QPADEV00C7</v>
          </cell>
        </row>
        <row r="1090">
          <cell r="A1090" t="str">
            <v>CNFPRP</v>
          </cell>
          <cell r="B1090" t="str">
            <v xml:space="preserve">  12380000509090592000000000000  0000 OK       0000     MG4L6</v>
          </cell>
          <cell r="C1090" t="str">
            <v>WS</v>
          </cell>
          <cell r="D1090" t="str">
            <v>QPADEV00C8</v>
          </cell>
        </row>
        <row r="1091">
          <cell r="A1091" t="str">
            <v>CNFPRP</v>
          </cell>
          <cell r="B1091" t="str">
            <v xml:space="preserve">  12380000509091229000000000000  0000 OK       0000     MG2</v>
          </cell>
          <cell r="C1091" t="str">
            <v>WS</v>
          </cell>
          <cell r="D1091" t="str">
            <v>QPADEV00C9</v>
          </cell>
        </row>
        <row r="1092">
          <cell r="A1092" t="str">
            <v>CNFPRP</v>
          </cell>
          <cell r="B1092" t="str">
            <v xml:space="preserve">  12380000509092414000000000000  0000NOK       0000     R120D</v>
          </cell>
          <cell r="C1092" t="str">
            <v>WS</v>
          </cell>
          <cell r="D1092" t="str">
            <v>QPADEV00DB</v>
          </cell>
        </row>
        <row r="1093">
          <cell r="A1093" t="str">
            <v>CNFPRP</v>
          </cell>
          <cell r="B1093" t="str">
            <v xml:space="preserve">  12380000509091803000000000000  0000 OK       0000     R100C</v>
          </cell>
          <cell r="C1093" t="str">
            <v>WS</v>
          </cell>
          <cell r="D1093" t="str">
            <v>QPADEV00DC</v>
          </cell>
        </row>
        <row r="1094">
          <cell r="A1094" t="str">
            <v>CNFPRP</v>
          </cell>
          <cell r="B1094" t="str">
            <v xml:space="preserve">  12380000509091979000000000000  0000 OK       0000     BUC290D</v>
          </cell>
          <cell r="C1094" t="str">
            <v>WS</v>
          </cell>
          <cell r="D1094" t="str">
            <v>QPADEV00DF</v>
          </cell>
        </row>
        <row r="1095">
          <cell r="A1095" t="str">
            <v>CNFPRP</v>
          </cell>
          <cell r="B1095" t="str">
            <v xml:space="preserve">  12380000509091528000000000000  0000 OK       0000     A100C</v>
          </cell>
          <cell r="C1095" t="str">
            <v>WS</v>
          </cell>
          <cell r="D1095" t="str">
            <v>QPADEV00DG</v>
          </cell>
        </row>
        <row r="1096">
          <cell r="A1096" t="str">
            <v>CNFPRP</v>
          </cell>
          <cell r="B1096" t="str">
            <v xml:space="preserve">  12380000509091851000000000000  0000NOK       0000     A100D</v>
          </cell>
          <cell r="C1096" t="str">
            <v>WS</v>
          </cell>
          <cell r="D1096" t="str">
            <v>QPADEV00DH</v>
          </cell>
        </row>
        <row r="1097">
          <cell r="A1097" t="str">
            <v>CNFPRP</v>
          </cell>
          <cell r="B1097" t="str">
            <v xml:space="preserve">  12380000509092040000000000000  0000 OK       0000     VITRINE 2</v>
          </cell>
          <cell r="C1097" t="str">
            <v>WS</v>
          </cell>
          <cell r="D1097" t="str">
            <v>QPADEV00DK</v>
          </cell>
        </row>
        <row r="1098">
          <cell r="A1098" t="str">
            <v>CNFPRP</v>
          </cell>
          <cell r="B1098" t="str">
            <v xml:space="preserve">  12380000509091653000000000000  0000 OK       0000     MG4</v>
          </cell>
          <cell r="C1098" t="str">
            <v>WS</v>
          </cell>
          <cell r="D1098" t="str">
            <v>QPADEV00DL</v>
          </cell>
        </row>
        <row r="1099">
          <cell r="A1099" t="str">
            <v>CNFPRP</v>
          </cell>
          <cell r="B1099" t="str">
            <v xml:space="preserve">  12380000509092401000000000000  0000 OK       0000     TZ2 130D</v>
          </cell>
          <cell r="C1099" t="str">
            <v>WS</v>
          </cell>
          <cell r="D1099" t="str">
            <v>QPADEV00DV</v>
          </cell>
        </row>
        <row r="1100">
          <cell r="A1100" t="str">
            <v>CNFPRP</v>
          </cell>
          <cell r="B1100" t="str">
            <v xml:space="preserve">  12380000509092024000000000000  0000 OK       0000     MG2</v>
          </cell>
          <cell r="C1100" t="str">
            <v>WS</v>
          </cell>
          <cell r="D1100" t="str">
            <v>QPADEV00DZ</v>
          </cell>
        </row>
        <row r="1101">
          <cell r="A1101" t="str">
            <v>CNFPRP</v>
          </cell>
          <cell r="B1101" t="str">
            <v xml:space="preserve">  12380000509091290000000000000  0000 OK       0000     BUC100B</v>
          </cell>
          <cell r="C1101" t="str">
            <v>WS</v>
          </cell>
          <cell r="D1101" t="str">
            <v>QPADEV00D0</v>
          </cell>
        </row>
        <row r="1102">
          <cell r="A1102" t="str">
            <v>CNFPRP</v>
          </cell>
          <cell r="B1102" t="str">
            <v xml:space="preserve">  12380000509091481000000000000  0000 OK       0000     A120D</v>
          </cell>
          <cell r="C1102" t="str">
            <v>WS</v>
          </cell>
          <cell r="D1102" t="str">
            <v>QPADEV00D1</v>
          </cell>
        </row>
        <row r="1103">
          <cell r="A1103" t="str">
            <v>CNFPRP</v>
          </cell>
          <cell r="B1103" t="str">
            <v xml:space="preserve">  12380000509092168000000000000  0000 OK       0000     MG2</v>
          </cell>
          <cell r="C1103" t="str">
            <v>WS</v>
          </cell>
          <cell r="D1103" t="str">
            <v>QPADEV00D2</v>
          </cell>
        </row>
        <row r="1104">
          <cell r="A1104" t="str">
            <v>CNFPRP</v>
          </cell>
          <cell r="B1104" t="str">
            <v xml:space="preserve">  12380000509091424000000000000  0000 OK       0000     MG2</v>
          </cell>
          <cell r="C1104" t="str">
            <v>WS</v>
          </cell>
          <cell r="D1104" t="str">
            <v>QPADEV00D3</v>
          </cell>
        </row>
        <row r="1105">
          <cell r="A1105" t="str">
            <v>CNFPRP</v>
          </cell>
          <cell r="B1105" t="str">
            <v xml:space="preserve">  12380000509091455000000000000  0000 OK       0000     BUC280E</v>
          </cell>
          <cell r="C1105" t="str">
            <v>WS</v>
          </cell>
          <cell r="D1105" t="str">
            <v>QPADEV00D4</v>
          </cell>
        </row>
        <row r="1106">
          <cell r="A1106" t="str">
            <v>CNFPRP</v>
          </cell>
          <cell r="B1106" t="str">
            <v xml:space="preserve">  12380000229091435010000000000  0000 OK       0000</v>
          </cell>
          <cell r="C1106" t="str">
            <v>WS</v>
          </cell>
          <cell r="D1106" t="str">
            <v>QPADEV00D7</v>
          </cell>
        </row>
        <row r="1107">
          <cell r="A1107" t="str">
            <v>CNFPRP</v>
          </cell>
          <cell r="B1107" t="str">
            <v xml:space="preserve">  12380000509091895000000000000  0000 OK       0000     BUC140D</v>
          </cell>
          <cell r="C1107" t="str">
            <v>WS</v>
          </cell>
          <cell r="D1107" t="str">
            <v>QPADEV00D8</v>
          </cell>
        </row>
        <row r="1108">
          <cell r="A1108" t="str">
            <v>CNFPRP</v>
          </cell>
          <cell r="B1108" t="str">
            <v xml:space="preserve">  12380000509092332000000000000  0000 OK       0000     MG2</v>
          </cell>
          <cell r="C1108" t="str">
            <v>WS</v>
          </cell>
          <cell r="D1108" t="str">
            <v>QPADEV00FC</v>
          </cell>
        </row>
        <row r="1109">
          <cell r="A1109" t="str">
            <v>CNFPRP</v>
          </cell>
          <cell r="B1109" t="str">
            <v xml:space="preserve">  12380000509092416000000000000  0000 OK       0000     MG4</v>
          </cell>
          <cell r="C1109" t="str">
            <v>WS</v>
          </cell>
          <cell r="D1109" t="str">
            <v>QPADEV00FD</v>
          </cell>
        </row>
        <row r="1110">
          <cell r="A1110" t="str">
            <v>CNFPRP</v>
          </cell>
          <cell r="B1110" t="str">
            <v xml:space="preserve">  12380000509092115000000000000  0000 OK       0000     MG2</v>
          </cell>
          <cell r="C1110" t="str">
            <v>WS</v>
          </cell>
          <cell r="D1110" t="str">
            <v>QPADEV00FF</v>
          </cell>
        </row>
        <row r="1111">
          <cell r="A1111" t="str">
            <v>CNFPRP</v>
          </cell>
          <cell r="B1111" t="str">
            <v xml:space="preserve">  12380000509092209000000000000  0000 OK       0000     BUC100B</v>
          </cell>
          <cell r="C1111" t="str">
            <v>WS</v>
          </cell>
          <cell r="D1111" t="str">
            <v>QPADEV00FH</v>
          </cell>
        </row>
        <row r="1112">
          <cell r="A1112" t="str">
            <v>CNFPRP</v>
          </cell>
          <cell r="B1112" t="str">
            <v xml:space="preserve">  12380000229092126010000000000  0000 OK       0000     VITRINE 2</v>
          </cell>
          <cell r="C1112" t="str">
            <v>WS</v>
          </cell>
          <cell r="D1112" t="str">
            <v>QPADEV00FJ</v>
          </cell>
        </row>
        <row r="1113">
          <cell r="A1113" t="str">
            <v>CNFPRP</v>
          </cell>
          <cell r="B1113" t="str">
            <v xml:space="preserve">  12380000509092193000000000000  0000 OK       0000</v>
          </cell>
          <cell r="C1113" t="str">
            <v>WS</v>
          </cell>
          <cell r="D1113" t="str">
            <v>QPADEV00FP</v>
          </cell>
        </row>
        <row r="1114">
          <cell r="A1114" t="str">
            <v>CNFPRP</v>
          </cell>
          <cell r="B1114" t="str">
            <v xml:space="preserve">  12380000509092199000000000000  0000 OK       0000     BUP120A</v>
          </cell>
          <cell r="C1114" t="str">
            <v>WS</v>
          </cell>
          <cell r="D1114" t="str">
            <v>QPADEV00FR</v>
          </cell>
        </row>
        <row r="1115">
          <cell r="A1115" t="str">
            <v>CNFPRP</v>
          </cell>
          <cell r="B1115" t="str">
            <v xml:space="preserve">  12380000509092331000000000000  0000 OK       0000     MG2</v>
          </cell>
          <cell r="C1115" t="str">
            <v>WS</v>
          </cell>
          <cell r="D1115" t="str">
            <v>QPADEV00FS</v>
          </cell>
        </row>
        <row r="1116">
          <cell r="A1116" t="str">
            <v>CNFPRP</v>
          </cell>
          <cell r="B1116" t="str">
            <v xml:space="preserve">  12380000509092281000000000000  0000NOK       0000     BUC350C</v>
          </cell>
          <cell r="C1116" t="str">
            <v>WS</v>
          </cell>
          <cell r="D1116" t="str">
            <v>QPADEV00FZ</v>
          </cell>
        </row>
        <row r="1117">
          <cell r="A1117" t="str">
            <v>CNFPRP</v>
          </cell>
          <cell r="B1117" t="str">
            <v xml:space="preserve">  12380000509092389000000000000  0000 OK       0000     BUP120D</v>
          </cell>
          <cell r="C1117" t="str">
            <v>WS</v>
          </cell>
          <cell r="D1117" t="str">
            <v>QPADEV00F0</v>
          </cell>
        </row>
        <row r="1118">
          <cell r="A1118" t="str">
            <v>CNFPRP</v>
          </cell>
          <cell r="B1118" t="str">
            <v xml:space="preserve">  12380000509091948000000000000  0000 OK       0000</v>
          </cell>
          <cell r="C1118" t="str">
            <v>WS</v>
          </cell>
          <cell r="D1118" t="str">
            <v>QPADEV00F1</v>
          </cell>
        </row>
        <row r="1119">
          <cell r="A1119" t="str">
            <v>CNFPRP</v>
          </cell>
          <cell r="B1119" t="str">
            <v xml:space="preserve">  12380000509092128000000000000  0000 OK       0000     DT 120D</v>
          </cell>
          <cell r="C1119" t="str">
            <v>WS</v>
          </cell>
          <cell r="D1119" t="str">
            <v>QPADEV00F2</v>
          </cell>
        </row>
        <row r="1120">
          <cell r="A1120" t="str">
            <v>CNFPRP</v>
          </cell>
          <cell r="B1120" t="str">
            <v xml:space="preserve">  12380000509092035000000000000  0000 OK       0000     MG2</v>
          </cell>
          <cell r="C1120" t="str">
            <v>WS</v>
          </cell>
          <cell r="D1120" t="str">
            <v>QPADEV00F3</v>
          </cell>
        </row>
        <row r="1121">
          <cell r="A1121" t="str">
            <v>CNFPRP</v>
          </cell>
          <cell r="B1121" t="str">
            <v xml:space="preserve">  12380000509091970000000000000  0000 OK       0000     T190A</v>
          </cell>
          <cell r="C1121" t="str">
            <v>WS</v>
          </cell>
          <cell r="D1121" t="str">
            <v>QPADEV00F4</v>
          </cell>
        </row>
        <row r="1122">
          <cell r="A1122" t="str">
            <v>CNFPRP</v>
          </cell>
          <cell r="B1122" t="str">
            <v xml:space="preserve">  12380000219091960010000000000  0000 OK       0000</v>
          </cell>
          <cell r="C1122" t="str">
            <v>WS</v>
          </cell>
          <cell r="D1122" t="str">
            <v>QPADEV00F5</v>
          </cell>
        </row>
        <row r="1123">
          <cell r="A1123" t="str">
            <v>CNFPRP</v>
          </cell>
          <cell r="B1123" t="str">
            <v xml:space="preserve">  12380000509091985000000000000  0000 OK       0000     R120B</v>
          </cell>
          <cell r="C1123" t="str">
            <v>WS</v>
          </cell>
          <cell r="D1123" t="str">
            <v>QPADEV00F6</v>
          </cell>
        </row>
        <row r="1124">
          <cell r="A1124" t="str">
            <v>CNFPRP</v>
          </cell>
          <cell r="B1124" t="str">
            <v xml:space="preserve">  12380000229092407010000000000  0000 OK       0000</v>
          </cell>
          <cell r="C1124" t="str">
            <v>WS</v>
          </cell>
          <cell r="D1124" t="str">
            <v>QPADEV00F9</v>
          </cell>
        </row>
        <row r="1125">
          <cell r="A1125" t="str">
            <v>CNFPRP</v>
          </cell>
          <cell r="B1125" t="str">
            <v xml:space="preserve">  12380000509092278000000000000  0000 OK       0000     T190A</v>
          </cell>
          <cell r="C1125" t="str">
            <v>WS</v>
          </cell>
          <cell r="D1125" t="str">
            <v>QPADEV00G0</v>
          </cell>
        </row>
        <row r="1126">
          <cell r="A1126" t="str">
            <v>CNFPRP</v>
          </cell>
          <cell r="B1126" t="str">
            <v xml:space="preserve">  12380000509092410000000000000  0000 OK       0000     BUC200A</v>
          </cell>
          <cell r="C1126" t="str">
            <v>WS</v>
          </cell>
          <cell r="D1126" t="str">
            <v>QPADEV00G1</v>
          </cell>
        </row>
        <row r="1127">
          <cell r="A1127" t="str">
            <v>CNFPRP</v>
          </cell>
          <cell r="B1127" t="str">
            <v xml:space="preserve">  12380000509092262000000000000  0000 OK       0000     BUC320A</v>
          </cell>
          <cell r="C1127" t="str">
            <v>WS</v>
          </cell>
          <cell r="D1127" t="str">
            <v>QPADEV00G2</v>
          </cell>
        </row>
        <row r="1128">
          <cell r="A1128" t="str">
            <v>CNFPRP</v>
          </cell>
          <cell r="B1128" t="str">
            <v xml:space="preserve">  12380000509092319000000000000  0000 OK       0000     BUC320E</v>
          </cell>
          <cell r="C1128" t="str">
            <v>WS</v>
          </cell>
          <cell r="D1128" t="str">
            <v>QPADEV00G3</v>
          </cell>
        </row>
        <row r="1129">
          <cell r="A1129" t="str">
            <v>CNFPRP</v>
          </cell>
          <cell r="B1129" t="str">
            <v xml:space="preserve">  12380000509092267000000000000  0000 OK       0000     BUC280A</v>
          </cell>
          <cell r="C1129" t="str">
            <v>WS</v>
          </cell>
          <cell r="D1129" t="str">
            <v>QPADEV00G4</v>
          </cell>
        </row>
        <row r="1130">
          <cell r="A1130" t="str">
            <v>CNFPRP</v>
          </cell>
          <cell r="B1130" t="str">
            <v xml:space="preserve">  12380000509092384000000000000  0000NOK       0000     MG2</v>
          </cell>
          <cell r="C1130" t="str">
            <v>WS</v>
          </cell>
          <cell r="D1130" t="str">
            <v>QPADEV00G5</v>
          </cell>
        </row>
        <row r="1131">
          <cell r="A1131" t="str">
            <v>CNFPRP</v>
          </cell>
          <cell r="B1131" t="str">
            <v xml:space="preserve">  12380000509092415000000000000  0000 OK       0000     T100F</v>
          </cell>
          <cell r="C1131" t="str">
            <v>WS</v>
          </cell>
          <cell r="D1131" t="str">
            <v>QPADEV00G6</v>
          </cell>
        </row>
        <row r="1132">
          <cell r="A1132" t="str">
            <v>CNFPRP</v>
          </cell>
          <cell r="B1132" t="str">
            <v xml:space="preserve">  12380000609083365000000000000  0000 OK       0000</v>
          </cell>
          <cell r="C1132" t="str">
            <v>WS</v>
          </cell>
          <cell r="D1132" t="str">
            <v>QPADEV000B</v>
          </cell>
        </row>
        <row r="1133">
          <cell r="A1133" t="str">
            <v>CNFPRP</v>
          </cell>
          <cell r="B1133" t="str">
            <v xml:space="preserve">  12380000609083431000000000000  0000 OK       0000</v>
          </cell>
          <cell r="C1133" t="str">
            <v>WS</v>
          </cell>
          <cell r="D1133" t="str">
            <v>QPADEV000C</v>
          </cell>
        </row>
        <row r="1134">
          <cell r="A1134" t="str">
            <v>CNFPRP</v>
          </cell>
          <cell r="B1134" t="str">
            <v xml:space="preserve">  12380000609083261000000000000  0000 OK       0000</v>
          </cell>
          <cell r="C1134" t="str">
            <v>WS</v>
          </cell>
          <cell r="D1134" t="str">
            <v>QPADEV000D</v>
          </cell>
        </row>
        <row r="1135">
          <cell r="A1135" t="str">
            <v>CNFPRP</v>
          </cell>
          <cell r="B1135" t="str">
            <v xml:space="preserve">  KJL80000609083284000000000000  0000 OK       0000</v>
          </cell>
          <cell r="C1135" t="str">
            <v>WS</v>
          </cell>
          <cell r="D1135" t="str">
            <v>QPADEV000F</v>
          </cell>
        </row>
        <row r="1136">
          <cell r="A1136" t="str">
            <v>CNFPRP</v>
          </cell>
          <cell r="B1136" t="str">
            <v xml:space="preserve">  12380000609081397000000000000  0000 OK       0000</v>
          </cell>
          <cell r="C1136" t="str">
            <v>WS</v>
          </cell>
          <cell r="D1136" t="str">
            <v>QPADEV000G</v>
          </cell>
        </row>
        <row r="1137">
          <cell r="A1137" t="str">
            <v>CNFPRP</v>
          </cell>
          <cell r="B1137" t="str">
            <v xml:space="preserve">  BIT80000509067969000000000000  0000 OK       0000     S STK INFO</v>
          </cell>
          <cell r="C1137" t="str">
            <v>WS</v>
          </cell>
          <cell r="D1137" t="str">
            <v>QPADEV000H</v>
          </cell>
        </row>
        <row r="1138">
          <cell r="A1138" t="str">
            <v>CNFPRP</v>
          </cell>
          <cell r="B1138" t="str">
            <v xml:space="preserve">  12380000509083334000000000000  0000 OK       0000     MG4</v>
          </cell>
          <cell r="C1138" t="str">
            <v>WS</v>
          </cell>
          <cell r="D1138" t="str">
            <v>QPADEV000J</v>
          </cell>
        </row>
        <row r="1139">
          <cell r="A1139" t="str">
            <v>CNFPRP</v>
          </cell>
          <cell r="B1139" t="str">
            <v xml:space="preserve">  BIT80000509067933000000000000  0000NRETURN   0000</v>
          </cell>
          <cell r="C1139" t="str">
            <v>WS</v>
          </cell>
          <cell r="D1139" t="str">
            <v>QPADEV000K</v>
          </cell>
        </row>
        <row r="1140">
          <cell r="A1140" t="str">
            <v>CNFPRP</v>
          </cell>
          <cell r="B1140" t="str">
            <v xml:space="preserve">  12380000509081211000000000000  0000 OK       0000     MG4</v>
          </cell>
          <cell r="C1140" t="str">
            <v>WS</v>
          </cell>
          <cell r="D1140" t="str">
            <v>QPADEV000L</v>
          </cell>
        </row>
        <row r="1141">
          <cell r="A1141" t="str">
            <v>CNFPRP</v>
          </cell>
          <cell r="B1141" t="str">
            <v xml:space="preserve">  12380000509077954000000000000  0000 OK       0000</v>
          </cell>
          <cell r="C1141" t="str">
            <v>WS</v>
          </cell>
          <cell r="D1141" t="str">
            <v>QPADEV000M</v>
          </cell>
        </row>
        <row r="1142">
          <cell r="A1142" t="str">
            <v>CNFPRP</v>
          </cell>
          <cell r="B1142" t="str">
            <v xml:space="preserve">  12380000509081699000000000000  0000 OK       0000     MG4</v>
          </cell>
          <cell r="C1142" t="str">
            <v>WS</v>
          </cell>
          <cell r="D1142" t="str">
            <v>QPADEV000N</v>
          </cell>
        </row>
        <row r="1143">
          <cell r="A1143" t="str">
            <v>CNFPRP</v>
          </cell>
          <cell r="B1143" t="str">
            <v xml:space="preserve">  BEK80000509075542000000000000  0000NOK       0000     TZ2 130D</v>
          </cell>
          <cell r="C1143" t="str">
            <v>WS</v>
          </cell>
          <cell r="D1143" t="str">
            <v>QPADEV000P</v>
          </cell>
        </row>
        <row r="1144">
          <cell r="A1144" t="str">
            <v>CNFPRP</v>
          </cell>
          <cell r="B1144" t="str">
            <v xml:space="preserve">  12380000509077559000000000000  0000 OK       0000     BUC280E</v>
          </cell>
          <cell r="C1144" t="str">
            <v>WS</v>
          </cell>
          <cell r="D1144" t="str">
            <v>QPADEV000Q</v>
          </cell>
        </row>
        <row r="1145">
          <cell r="A1145" t="str">
            <v>CNFPRP</v>
          </cell>
          <cell r="B1145" t="str">
            <v xml:space="preserve">  12380000509082095000000000000  0000 OK       0000     MG4</v>
          </cell>
          <cell r="C1145" t="str">
            <v>WS</v>
          </cell>
          <cell r="D1145" t="str">
            <v>QPADEV000R</v>
          </cell>
        </row>
        <row r="1146">
          <cell r="A1146" t="str">
            <v>CNFPRP</v>
          </cell>
          <cell r="B1146" t="str">
            <v xml:space="preserve">  12380000509082232000000000000  0000 OK       0000     BUC240E</v>
          </cell>
          <cell r="C1146" t="str">
            <v>WS</v>
          </cell>
          <cell r="D1146" t="str">
            <v>QPADEV000S</v>
          </cell>
        </row>
        <row r="1147">
          <cell r="A1147" t="str">
            <v>CNFPRP</v>
          </cell>
          <cell r="B1147" t="str">
            <v xml:space="preserve">  12380000609084116000000000000  0000 OK       0000</v>
          </cell>
          <cell r="C1147" t="str">
            <v>WS</v>
          </cell>
          <cell r="D1147" t="str">
            <v>QPADEV000T</v>
          </cell>
        </row>
        <row r="1148">
          <cell r="A1148" t="str">
            <v>CNFPRP</v>
          </cell>
          <cell r="B1148" t="str">
            <v xml:space="preserve">  BIT80000509066447000000000000  0000 OK       0000     SDV (-8)</v>
          </cell>
          <cell r="C1148" t="str">
            <v>WS</v>
          </cell>
          <cell r="D1148" t="str">
            <v>QPADEV000V</v>
          </cell>
        </row>
        <row r="1149">
          <cell r="A1149" t="str">
            <v>CNFPRP</v>
          </cell>
          <cell r="B1149" t="str">
            <v xml:space="preserve">  12380000509077770000000000000  0000 OK       0000     BU100E</v>
          </cell>
          <cell r="C1149" t="str">
            <v>WS</v>
          </cell>
          <cell r="D1149" t="str">
            <v>QPADEV000W</v>
          </cell>
        </row>
        <row r="1150">
          <cell r="A1150" t="str">
            <v>CNFPRP</v>
          </cell>
          <cell r="B1150" t="str">
            <v xml:space="preserve">  BEK80000509063968000000000000  0000NRETURN   0000     BUC150A</v>
          </cell>
          <cell r="C1150" t="str">
            <v>WS</v>
          </cell>
          <cell r="D1150" t="str">
            <v>QPADEV000X</v>
          </cell>
        </row>
        <row r="1151">
          <cell r="A1151" t="str">
            <v>CNFPRP</v>
          </cell>
          <cell r="B1151" t="str">
            <v xml:space="preserve">  BIT80000509071640000000000000  0000 OK       0000     MG4</v>
          </cell>
          <cell r="C1151" t="str">
            <v>WS</v>
          </cell>
          <cell r="D1151" t="str">
            <v>QPADEV000Z</v>
          </cell>
        </row>
        <row r="1152">
          <cell r="A1152" t="str">
            <v>CNFPRP</v>
          </cell>
          <cell r="B1152" t="str">
            <v xml:space="preserve">  BEK80000509064084000000000000  0000 OK       0000     CA100A</v>
          </cell>
          <cell r="C1152" t="str">
            <v>WS</v>
          </cell>
          <cell r="D1152" t="str">
            <v>QPADEV0001</v>
          </cell>
        </row>
        <row r="1153">
          <cell r="A1153" t="str">
            <v>CNFPRP</v>
          </cell>
          <cell r="B1153" t="str">
            <v xml:space="preserve">  NDS80000509059970010000000000  0000 OK       0000     BUC130A</v>
          </cell>
          <cell r="C1153" t="str">
            <v>WS</v>
          </cell>
          <cell r="D1153" t="str">
            <v>QPADEV0002</v>
          </cell>
        </row>
        <row r="1154">
          <cell r="A1154" t="str">
            <v>CNFPRP</v>
          </cell>
          <cell r="B1154" t="str">
            <v xml:space="preserve">  BIT80000509064791000000000000  0000 OK       0000     BUC330A/B</v>
          </cell>
          <cell r="C1154" t="str">
            <v>WS</v>
          </cell>
          <cell r="D1154" t="str">
            <v>QPADEV0003</v>
          </cell>
        </row>
        <row r="1155">
          <cell r="A1155" t="str">
            <v>CNFPRP</v>
          </cell>
          <cell r="B1155" t="str">
            <v xml:space="preserve">  BIT80000509074969000000000000  0000 OK       0000     BUC200C</v>
          </cell>
          <cell r="C1155" t="str">
            <v>WS</v>
          </cell>
          <cell r="D1155" t="str">
            <v>QPADEV0004</v>
          </cell>
        </row>
        <row r="1156">
          <cell r="A1156" t="str">
            <v>CNFPRP</v>
          </cell>
          <cell r="B1156" t="str">
            <v xml:space="preserve">  BIT80000509063993000001000000  0000NRETURN   0000     BUC220E</v>
          </cell>
          <cell r="C1156" t="str">
            <v>WS</v>
          </cell>
          <cell r="D1156" t="str">
            <v>QPADEV0005</v>
          </cell>
        </row>
        <row r="1157">
          <cell r="A1157" t="str">
            <v>CNFPRP</v>
          </cell>
          <cell r="B1157" t="str">
            <v xml:space="preserve">  BIT80000509071244000000000000  0000 OK       0000     T190A</v>
          </cell>
          <cell r="C1157" t="str">
            <v>WS</v>
          </cell>
          <cell r="D1157" t="str">
            <v>QPADEV0006</v>
          </cell>
        </row>
        <row r="1158">
          <cell r="A1158" t="str">
            <v>CNFPRP</v>
          </cell>
          <cell r="B1158" t="str">
            <v xml:space="preserve">  BIT80000509071216000000000000  0000 OK       0000     ER130B</v>
          </cell>
          <cell r="C1158" t="str">
            <v>WS</v>
          </cell>
          <cell r="D1158" t="str">
            <v>QPADEV0007</v>
          </cell>
        </row>
        <row r="1159">
          <cell r="A1159" t="str">
            <v>CNFPRP</v>
          </cell>
          <cell r="B1159" t="str">
            <v xml:space="preserve">  BIT80000509071360000000000000  0000 OK       0000     BUC270E</v>
          </cell>
          <cell r="C1159" t="str">
            <v>WS</v>
          </cell>
          <cell r="D1159" t="str">
            <v>QPADEV0008</v>
          </cell>
        </row>
        <row r="1160">
          <cell r="A1160" t="str">
            <v>CNFPRP</v>
          </cell>
          <cell r="B1160" t="str">
            <v xml:space="preserve">  EAN80000509076418000000000000  0000 OK       0000     TZ2 170D</v>
          </cell>
          <cell r="C1160" t="str">
            <v>WS</v>
          </cell>
          <cell r="D1160" t="str">
            <v>QPADEV0009</v>
          </cell>
        </row>
        <row r="1161">
          <cell r="A1161" t="str">
            <v>CNFPRP</v>
          </cell>
          <cell r="B1161" t="str">
            <v xml:space="preserve">  12380000509077462000000000000  0000 OK       0000     MG4</v>
          </cell>
          <cell r="C1161" t="str">
            <v>WS</v>
          </cell>
          <cell r="D1161" t="str">
            <v>QPADEV001B</v>
          </cell>
        </row>
        <row r="1162">
          <cell r="A1162" t="str">
            <v>CNFPRP</v>
          </cell>
          <cell r="B1162" t="str">
            <v xml:space="preserve">  BIT80000509074719000000000000  0000 OK       0000     MG4</v>
          </cell>
          <cell r="C1162" t="str">
            <v>WS</v>
          </cell>
          <cell r="D1162" t="str">
            <v>QPADEV001C</v>
          </cell>
        </row>
        <row r="1163">
          <cell r="A1163" t="str">
            <v>CNFPRP</v>
          </cell>
          <cell r="B1163" t="str">
            <v xml:space="preserve">  BIT80000509067092000000000000  0000 OK       0000     MG4</v>
          </cell>
          <cell r="C1163" t="str">
            <v>WS</v>
          </cell>
          <cell r="D1163" t="str">
            <v>QPADEV001D</v>
          </cell>
        </row>
        <row r="1164">
          <cell r="A1164" t="str">
            <v>CNFPRP</v>
          </cell>
          <cell r="B1164" t="str">
            <v xml:space="preserve">  BEK80000509076090000000000000  0000 OK       0000     BUC140D</v>
          </cell>
          <cell r="C1164" t="str">
            <v>WS</v>
          </cell>
          <cell r="D1164" t="str">
            <v>QPADEV001F</v>
          </cell>
        </row>
        <row r="1165">
          <cell r="A1165" t="str">
            <v>CNFPRP</v>
          </cell>
          <cell r="B1165" t="str">
            <v xml:space="preserve">  12380000509084221000000000000  0000 OK       0000     TD110D</v>
          </cell>
          <cell r="C1165" t="str">
            <v>WS</v>
          </cell>
          <cell r="D1165" t="str">
            <v>QPADEV001G</v>
          </cell>
        </row>
        <row r="1166">
          <cell r="A1166" t="str">
            <v>CNFPRP</v>
          </cell>
          <cell r="B1166" t="str">
            <v xml:space="preserve">  12380000609083479000000000000  0000 OK       0000</v>
          </cell>
          <cell r="C1166" t="str">
            <v>WS</v>
          </cell>
          <cell r="D1166" t="str">
            <v>QPADEV001H</v>
          </cell>
        </row>
        <row r="1167">
          <cell r="A1167" t="str">
            <v>CNFPRP</v>
          </cell>
          <cell r="B1167" t="str">
            <v xml:space="preserve">  BIT80000509071927000000000000  0000 OK       0000     MG4</v>
          </cell>
          <cell r="C1167" t="str">
            <v>WS</v>
          </cell>
          <cell r="D1167" t="str">
            <v>QPADEV001J</v>
          </cell>
        </row>
        <row r="1168">
          <cell r="A1168" t="str">
            <v>CNFPRP</v>
          </cell>
          <cell r="B1168" t="str">
            <v xml:space="preserve">  BIT80000509069710000000000000  0000 OK       0000     BUP120E</v>
          </cell>
          <cell r="C1168" t="str">
            <v>WS</v>
          </cell>
          <cell r="D1168" t="str">
            <v>QPADEV001K</v>
          </cell>
        </row>
        <row r="1169">
          <cell r="A1169" t="str">
            <v>CNFPRP</v>
          </cell>
          <cell r="B1169" t="str">
            <v xml:space="preserve">  12380000509079274000000000000  0000 OK       0000     VITRE MG3</v>
          </cell>
          <cell r="C1169" t="str">
            <v>WS</v>
          </cell>
          <cell r="D1169" t="str">
            <v>QPADEV001L</v>
          </cell>
        </row>
        <row r="1170">
          <cell r="A1170" t="str">
            <v>CNFPRP</v>
          </cell>
          <cell r="B1170" t="str">
            <v xml:space="preserve">  12380000509078701000000000000  0000 OK       0000     MG4</v>
          </cell>
          <cell r="C1170" t="str">
            <v>WS</v>
          </cell>
          <cell r="D1170" t="str">
            <v>QPADEV001M</v>
          </cell>
        </row>
        <row r="1171">
          <cell r="A1171" t="str">
            <v>CNFPRP</v>
          </cell>
          <cell r="B1171" t="str">
            <v xml:space="preserve">  BIT80000509066350000000000000  0000 OK       0000     MG3</v>
          </cell>
          <cell r="C1171" t="str">
            <v>WS</v>
          </cell>
          <cell r="D1171" t="str">
            <v>QPADEV001N</v>
          </cell>
        </row>
        <row r="1172">
          <cell r="A1172" t="str">
            <v>CNFPRP</v>
          </cell>
          <cell r="B1172" t="str">
            <v xml:space="preserve">  12380000509083111000000000000  0000 OK       0000     MG4</v>
          </cell>
          <cell r="C1172" t="str">
            <v>WS</v>
          </cell>
          <cell r="D1172" t="str">
            <v>QPADEV001P</v>
          </cell>
        </row>
        <row r="1173">
          <cell r="A1173" t="str">
            <v>CNFPRP</v>
          </cell>
          <cell r="B1173" t="str">
            <v xml:space="preserve">  BIT80000509073665000000000000  0000 OK       0000</v>
          </cell>
          <cell r="C1173" t="str">
            <v>WS</v>
          </cell>
          <cell r="D1173" t="str">
            <v>QPADEV001Q</v>
          </cell>
        </row>
        <row r="1174">
          <cell r="A1174" t="str">
            <v>CNFPRP</v>
          </cell>
          <cell r="B1174" t="str">
            <v xml:space="preserve">  BIT80000509067838000000000000  0000 OK       0000     T110C</v>
          </cell>
          <cell r="C1174" t="str">
            <v>WS</v>
          </cell>
          <cell r="D1174" t="str">
            <v>QPADEV001R</v>
          </cell>
        </row>
        <row r="1175">
          <cell r="A1175" t="str">
            <v>CNFPRP</v>
          </cell>
          <cell r="B1175" t="str">
            <v xml:space="preserve">  KJL80000609083043000000000000  0000 OK       0000</v>
          </cell>
          <cell r="C1175" t="str">
            <v>WS</v>
          </cell>
          <cell r="D1175" t="str">
            <v>QPADEV001S</v>
          </cell>
        </row>
        <row r="1176">
          <cell r="A1176" t="str">
            <v>CNFPRP</v>
          </cell>
          <cell r="B1176" t="str">
            <v xml:space="preserve">  BEK80000509074788000000000000  0000 OK       0000     BUC240E</v>
          </cell>
          <cell r="C1176" t="str">
            <v>WS</v>
          </cell>
          <cell r="D1176" t="str">
            <v>QPADEV001T</v>
          </cell>
        </row>
        <row r="1177">
          <cell r="A1177" t="str">
            <v>CNFPRP</v>
          </cell>
          <cell r="B1177" t="str">
            <v xml:space="preserve">  12380000509081891000000000000  0000 OK       0000     MG4</v>
          </cell>
          <cell r="C1177" t="str">
            <v>WS</v>
          </cell>
          <cell r="D1177" t="str">
            <v>QPADEV001V</v>
          </cell>
        </row>
        <row r="1178">
          <cell r="A1178" t="str">
            <v>CNFPRP</v>
          </cell>
          <cell r="B1178" t="str">
            <v xml:space="preserve">  12380000509081417000000000000  0000NOK       0000     TZ2 140B</v>
          </cell>
          <cell r="C1178" t="str">
            <v>WS</v>
          </cell>
          <cell r="D1178" t="str">
            <v>QPADEV001W</v>
          </cell>
        </row>
        <row r="1179">
          <cell r="A1179" t="str">
            <v>CNFPRP</v>
          </cell>
          <cell r="B1179" t="str">
            <v xml:space="preserve">  12380000509081713000000000000  0000 OK       0000     T160D</v>
          </cell>
          <cell r="C1179" t="str">
            <v>WS</v>
          </cell>
          <cell r="D1179" t="str">
            <v>QPADEV001X</v>
          </cell>
        </row>
        <row r="1180">
          <cell r="A1180" t="str">
            <v>CNFPRP</v>
          </cell>
          <cell r="B1180" t="str">
            <v xml:space="preserve">  BIT80000509068481000000000000  0000 OK       0000     BUC310C/D</v>
          </cell>
          <cell r="C1180" t="str">
            <v>WS</v>
          </cell>
          <cell r="D1180" t="str">
            <v>QPADEV001Z</v>
          </cell>
        </row>
        <row r="1181">
          <cell r="A1181" t="str">
            <v>CNFPRP</v>
          </cell>
          <cell r="B1181" t="str">
            <v xml:space="preserve">  12380000509081896000000000000  0000 OK       0000     MG4</v>
          </cell>
          <cell r="C1181" t="str">
            <v>WS</v>
          </cell>
          <cell r="D1181" t="str">
            <v>QPADEV0010</v>
          </cell>
        </row>
        <row r="1182">
          <cell r="A1182" t="str">
            <v>CNFPRP</v>
          </cell>
          <cell r="B1182" t="str">
            <v xml:space="preserve">  12380000509081910000000000000  0000 OK       0000     BUC150D</v>
          </cell>
          <cell r="C1182" t="str">
            <v>WS</v>
          </cell>
          <cell r="D1182" t="str">
            <v>QPADEV0011</v>
          </cell>
        </row>
        <row r="1183">
          <cell r="A1183" t="str">
            <v>CNFPRP</v>
          </cell>
          <cell r="B1183" t="str">
            <v xml:space="preserve">  12380000509080001000000000000  0000 OK       0000     MG4</v>
          </cell>
          <cell r="C1183" t="str">
            <v>WS</v>
          </cell>
          <cell r="D1183" t="str">
            <v>QPADEV0012</v>
          </cell>
        </row>
        <row r="1184">
          <cell r="A1184" t="str">
            <v>CNFPRP</v>
          </cell>
          <cell r="B1184" t="str">
            <v xml:space="preserve">  BIT80000509066708000000000000  0000 OK       0000     MG4</v>
          </cell>
          <cell r="C1184" t="str">
            <v>WS</v>
          </cell>
          <cell r="D1184" t="str">
            <v>QPADEV0013</v>
          </cell>
        </row>
        <row r="1185">
          <cell r="A1185" t="str">
            <v>CNFPRP</v>
          </cell>
          <cell r="B1185" t="str">
            <v xml:space="preserve">  12380000509080082000000000000  0000 OK       0000     BU100A</v>
          </cell>
          <cell r="C1185" t="str">
            <v>WS</v>
          </cell>
          <cell r="D1185" t="str">
            <v>QPADEV0014</v>
          </cell>
        </row>
        <row r="1186">
          <cell r="A1186" t="str">
            <v>CNFPRP</v>
          </cell>
          <cell r="B1186" t="str">
            <v xml:space="preserve">  12380000609083342000000000000  0000 OK       0000</v>
          </cell>
          <cell r="C1186" t="str">
            <v>WS</v>
          </cell>
          <cell r="D1186" t="str">
            <v>QPADEV0015</v>
          </cell>
        </row>
        <row r="1187">
          <cell r="A1187" t="str">
            <v>CNFPRP</v>
          </cell>
          <cell r="B1187" t="str">
            <v xml:space="preserve">  BIT80000509066753000000000000  0000 OK       0000     MG4</v>
          </cell>
          <cell r="C1187" t="str">
            <v>WS</v>
          </cell>
          <cell r="D1187" t="str">
            <v>QPADEV0016</v>
          </cell>
        </row>
        <row r="1188">
          <cell r="A1188" t="str">
            <v>CNFPRP</v>
          </cell>
          <cell r="B1188" t="str">
            <v xml:space="preserve">  BIT80000509067154000000000000  0000 OK       0000     MG4</v>
          </cell>
          <cell r="C1188" t="str">
            <v>WS</v>
          </cell>
          <cell r="D1188" t="str">
            <v>QPADEV0017</v>
          </cell>
        </row>
        <row r="1189">
          <cell r="A1189" t="str">
            <v>CNFPRP</v>
          </cell>
          <cell r="B1189" t="str">
            <v xml:space="preserve">  12380000509081415000000000000  0000 OK       0000     T180E</v>
          </cell>
          <cell r="C1189" t="str">
            <v>WS</v>
          </cell>
          <cell r="D1189" t="str">
            <v>QPADEV0018</v>
          </cell>
        </row>
        <row r="1190">
          <cell r="A1190" t="str">
            <v>CNFPRP</v>
          </cell>
          <cell r="B1190" t="str">
            <v xml:space="preserve">  12380000509081412000000000000  0000NOK       0000</v>
          </cell>
          <cell r="C1190" t="str">
            <v>WS</v>
          </cell>
          <cell r="D1190" t="str">
            <v>QPADEV0019</v>
          </cell>
        </row>
        <row r="1191">
          <cell r="A1191" t="str">
            <v>CNFPRP</v>
          </cell>
          <cell r="B1191" t="str">
            <v xml:space="preserve">  12380000609083382000000000000  0000 OK       0000</v>
          </cell>
          <cell r="C1191" t="str">
            <v>WS</v>
          </cell>
          <cell r="D1191" t="str">
            <v>QPADEV002B</v>
          </cell>
        </row>
        <row r="1192">
          <cell r="A1192" t="str">
            <v>CNFPRP</v>
          </cell>
          <cell r="B1192" t="str">
            <v xml:space="preserve">  BIT80000509074805000000000000  0000 OK       0000     BUC180A</v>
          </cell>
          <cell r="C1192" t="str">
            <v>WS</v>
          </cell>
          <cell r="D1192" t="str">
            <v>QPADEV002C</v>
          </cell>
        </row>
        <row r="1193">
          <cell r="A1193" t="str">
            <v>CNFPRP</v>
          </cell>
          <cell r="B1193" t="str">
            <v xml:space="preserve">  12380000509081700000000000000  0000 OK       0000     BUC250D</v>
          </cell>
          <cell r="C1193" t="str">
            <v>WS</v>
          </cell>
          <cell r="D1193" t="str">
            <v>QPADEV002D</v>
          </cell>
        </row>
        <row r="1194">
          <cell r="A1194" t="str">
            <v>CNFPRP</v>
          </cell>
          <cell r="B1194" t="str">
            <v xml:space="preserve">  BIT80000509074917000000000000  0000 OK       0000     BUC300B</v>
          </cell>
          <cell r="C1194" t="str">
            <v>WS</v>
          </cell>
          <cell r="D1194" t="str">
            <v>QPADEV002F</v>
          </cell>
        </row>
        <row r="1195">
          <cell r="A1195" t="str">
            <v>CNFPRP</v>
          </cell>
          <cell r="B1195" t="str">
            <v xml:space="preserve">  12380000509081715000000000000  0000 OK       0000     BUC220D</v>
          </cell>
          <cell r="C1195" t="str">
            <v>WS</v>
          </cell>
          <cell r="D1195" t="str">
            <v>QPADEV002H</v>
          </cell>
        </row>
        <row r="1196">
          <cell r="A1196" t="str">
            <v>CNFPRP</v>
          </cell>
          <cell r="B1196" t="str">
            <v xml:space="preserve">  12380000509083122000000000000  0000 OK       0000     MG4</v>
          </cell>
          <cell r="C1196" t="str">
            <v>WS</v>
          </cell>
          <cell r="D1196" t="str">
            <v>QPADEV002J</v>
          </cell>
        </row>
        <row r="1197">
          <cell r="A1197" t="str">
            <v>CNFPRP</v>
          </cell>
          <cell r="B1197" t="str">
            <v xml:space="preserve">  12380000509079381000000000000  0000 OK       0000     T160C</v>
          </cell>
          <cell r="C1197" t="str">
            <v>WS</v>
          </cell>
          <cell r="D1197" t="str">
            <v>QPADEV002K</v>
          </cell>
        </row>
        <row r="1198">
          <cell r="A1198" t="str">
            <v>CNFPRP</v>
          </cell>
          <cell r="B1198" t="str">
            <v xml:space="preserve">  KJL80000609082926000000000000  0000 OK       0000</v>
          </cell>
          <cell r="C1198" t="str">
            <v>WS</v>
          </cell>
          <cell r="D1198" t="str">
            <v>QPADEV002M</v>
          </cell>
        </row>
        <row r="1199">
          <cell r="A1199" t="str">
            <v>CNFPRP</v>
          </cell>
          <cell r="B1199" t="str">
            <v xml:space="preserve">  12380000509078552000000000000  0000 OK       0000</v>
          </cell>
          <cell r="C1199" t="str">
            <v>WS</v>
          </cell>
          <cell r="D1199" t="str">
            <v>QPADEV002N</v>
          </cell>
        </row>
        <row r="1200">
          <cell r="A1200" t="str">
            <v>CNFPRP</v>
          </cell>
          <cell r="B1200" t="str">
            <v xml:space="preserve">  12380000509083570000000000000  0000 OK       0000     TZ2 150D</v>
          </cell>
          <cell r="C1200" t="str">
            <v>WS</v>
          </cell>
          <cell r="D1200" t="str">
            <v>QPADEV002P</v>
          </cell>
        </row>
        <row r="1201">
          <cell r="A1201" t="str">
            <v>CNFPRP</v>
          </cell>
          <cell r="B1201" t="str">
            <v xml:space="preserve">  12380000509081845000000000000  0000 OK       0000     MG4</v>
          </cell>
          <cell r="C1201" t="str">
            <v>WS</v>
          </cell>
          <cell r="D1201" t="str">
            <v>QPADEV002Q</v>
          </cell>
        </row>
        <row r="1202">
          <cell r="A1202" t="str">
            <v>CNFPRP</v>
          </cell>
          <cell r="B1202" t="str">
            <v xml:space="preserve">  12380000509079611000000000000  0000 OK       0000     T200E</v>
          </cell>
          <cell r="C1202" t="str">
            <v>WS</v>
          </cell>
          <cell r="D1202" t="str">
            <v>QPADEV002R</v>
          </cell>
        </row>
        <row r="1203">
          <cell r="A1203" t="str">
            <v>CNFPRP</v>
          </cell>
          <cell r="B1203" t="str">
            <v xml:space="preserve">  12380000509082288000000000000  0000 OK       0000     R100C</v>
          </cell>
          <cell r="C1203" t="str">
            <v>WS</v>
          </cell>
          <cell r="D1203" t="str">
            <v>QPADEV002T</v>
          </cell>
        </row>
        <row r="1204">
          <cell r="A1204" t="str">
            <v>CNFPRP</v>
          </cell>
          <cell r="B1204" t="str">
            <v xml:space="preserve">  12380000509080740000000000000  0000 OK       0000     TZ2 150D</v>
          </cell>
          <cell r="C1204" t="str">
            <v>WS</v>
          </cell>
          <cell r="D1204" t="str">
            <v>QPADEV002V</v>
          </cell>
        </row>
        <row r="1205">
          <cell r="A1205" t="str">
            <v>CNFPRP</v>
          </cell>
          <cell r="B1205" t="str">
            <v xml:space="preserve">  KJL80000609082939000000000000  0000 OK       0000</v>
          </cell>
          <cell r="C1205" t="str">
            <v>WS</v>
          </cell>
          <cell r="D1205" t="str">
            <v>QPADEV002X</v>
          </cell>
        </row>
        <row r="1206">
          <cell r="A1206" t="str">
            <v>CNFPRP</v>
          </cell>
          <cell r="B1206" t="str">
            <v xml:space="preserve">  12380000509081181000000000000  0000 OK       0000     TZ2 150D</v>
          </cell>
          <cell r="C1206" t="str">
            <v>WS</v>
          </cell>
          <cell r="D1206" t="str">
            <v>QPADEV002Z</v>
          </cell>
        </row>
        <row r="1207">
          <cell r="A1207" t="str">
            <v>CNFPRP</v>
          </cell>
          <cell r="B1207" t="str">
            <v xml:space="preserve">  BIT80000509075476000000000000  0000 OK       0000     BUC280E</v>
          </cell>
          <cell r="C1207" t="str">
            <v>WS</v>
          </cell>
          <cell r="D1207" t="str">
            <v>QPADEV0020</v>
          </cell>
        </row>
        <row r="1208">
          <cell r="A1208" t="str">
            <v>CNFPRP</v>
          </cell>
          <cell r="B1208" t="str">
            <v xml:space="preserve">  12380000509081914000000000000  0000NOK       0000     BUC150D</v>
          </cell>
          <cell r="C1208" t="str">
            <v>WS</v>
          </cell>
          <cell r="D1208" t="str">
            <v>QPADEV0021</v>
          </cell>
        </row>
        <row r="1209">
          <cell r="A1209" t="str">
            <v>CNFPRP</v>
          </cell>
          <cell r="B1209" t="str">
            <v xml:space="preserve">  12380000509078613000000000000  0000 OK       0000     BUC220E</v>
          </cell>
          <cell r="C1209" t="str">
            <v>WS</v>
          </cell>
          <cell r="D1209" t="str">
            <v>QPADEV0022</v>
          </cell>
        </row>
        <row r="1210">
          <cell r="A1210" t="str">
            <v>CNFPRP</v>
          </cell>
          <cell r="B1210" t="str">
            <v xml:space="preserve">  12380000509082028000000000000  0000 OK       0000     BUC220E</v>
          </cell>
          <cell r="C1210" t="str">
            <v>WS</v>
          </cell>
          <cell r="D1210" t="str">
            <v>QPADEV0023</v>
          </cell>
        </row>
        <row r="1211">
          <cell r="A1211" t="str">
            <v>CNFPRP</v>
          </cell>
          <cell r="B1211" t="str">
            <v xml:space="preserve">  BIT80000509074131000000000000  0000 OK       0000     BUC280E</v>
          </cell>
          <cell r="C1211" t="str">
            <v>WS</v>
          </cell>
          <cell r="D1211" t="str">
            <v>QPADEV0024</v>
          </cell>
        </row>
        <row r="1212">
          <cell r="A1212" t="str">
            <v>CNFPRP</v>
          </cell>
          <cell r="B1212" t="str">
            <v xml:space="preserve">  12380000509081414000000000000  0000 OK       0000</v>
          </cell>
          <cell r="C1212" t="str">
            <v>WS</v>
          </cell>
          <cell r="D1212" t="str">
            <v>QPADEV0025</v>
          </cell>
        </row>
        <row r="1213">
          <cell r="A1213" t="str">
            <v>CNFPRP</v>
          </cell>
          <cell r="B1213" t="str">
            <v xml:space="preserve">  12380000509083757000000000000  0000 OK       0000     BUC160E</v>
          </cell>
          <cell r="C1213" t="str">
            <v>WS</v>
          </cell>
          <cell r="D1213" t="str">
            <v>QPADEV0026</v>
          </cell>
        </row>
        <row r="1214">
          <cell r="A1214" t="str">
            <v>CNFPRP</v>
          </cell>
          <cell r="B1214" t="str">
            <v xml:space="preserve">  12380000509082374000000000000  0000 OK       0000     MG4</v>
          </cell>
          <cell r="C1214" t="str">
            <v>WS</v>
          </cell>
          <cell r="D1214" t="str">
            <v>QPADEV0027</v>
          </cell>
        </row>
        <row r="1215">
          <cell r="A1215" t="str">
            <v>CNFPRP</v>
          </cell>
          <cell r="B1215" t="str">
            <v xml:space="preserve">  BIT80000509074077000000000000  0000 OK       0000     BUC340A</v>
          </cell>
          <cell r="C1215" t="str">
            <v>WS</v>
          </cell>
          <cell r="D1215" t="str">
            <v>QPADEV0028</v>
          </cell>
        </row>
        <row r="1216">
          <cell r="A1216" t="str">
            <v>CNFPRP</v>
          </cell>
          <cell r="B1216" t="str">
            <v xml:space="preserve">  12380000509082118000000000000  0000 OK       0000     BUC220A</v>
          </cell>
          <cell r="C1216" t="str">
            <v>WS</v>
          </cell>
          <cell r="D1216" t="str">
            <v>QPADEV0029</v>
          </cell>
        </row>
        <row r="1217">
          <cell r="A1217" t="str">
            <v>CNFPRP</v>
          </cell>
          <cell r="B1217" t="str">
            <v xml:space="preserve">  BIT80000509072627000000000000  0000 OK       0000     BUC270B/C</v>
          </cell>
          <cell r="C1217" t="str">
            <v>WS</v>
          </cell>
          <cell r="D1217" t="str">
            <v>QPADEV003C</v>
          </cell>
        </row>
        <row r="1218">
          <cell r="A1218" t="str">
            <v>CNFPRP</v>
          </cell>
          <cell r="B1218" t="str">
            <v xml:space="preserve">  12380000609083706000000000000  0000 OK       0000</v>
          </cell>
          <cell r="C1218" t="str">
            <v>WS</v>
          </cell>
          <cell r="D1218" t="str">
            <v>QPADEV003D</v>
          </cell>
        </row>
        <row r="1219">
          <cell r="A1219" t="str">
            <v>CNFPRP</v>
          </cell>
          <cell r="B1219" t="str">
            <v xml:space="preserve">  12380000509083126000000000000  0000 OK       0000     MG4</v>
          </cell>
          <cell r="C1219" t="str">
            <v>WS</v>
          </cell>
          <cell r="D1219" t="str">
            <v>QPADEV003F</v>
          </cell>
        </row>
        <row r="1220">
          <cell r="A1220" t="str">
            <v>CNFPRP</v>
          </cell>
          <cell r="B1220" t="str">
            <v xml:space="preserve">  BIT80000509073065000000000000  0000 OK       0000     BUC190A</v>
          </cell>
          <cell r="C1220" t="str">
            <v>WS</v>
          </cell>
          <cell r="D1220" t="str">
            <v>QPADEV003G</v>
          </cell>
        </row>
        <row r="1221">
          <cell r="A1221" t="str">
            <v>CNFPRP</v>
          </cell>
          <cell r="B1221" t="str">
            <v xml:space="preserve">  12380000509082708000000000000  0000 OK       0000</v>
          </cell>
          <cell r="C1221" t="str">
            <v>WS</v>
          </cell>
          <cell r="D1221" t="str">
            <v>QPADEV003H</v>
          </cell>
        </row>
        <row r="1222">
          <cell r="A1222" t="str">
            <v>CNFPRP</v>
          </cell>
          <cell r="B1222" t="str">
            <v xml:space="preserve">  12380000509083978000000000000  0000 OK       0000</v>
          </cell>
          <cell r="C1222" t="str">
            <v>WS</v>
          </cell>
          <cell r="D1222" t="str">
            <v>QPADEV003J</v>
          </cell>
        </row>
        <row r="1223">
          <cell r="A1223" t="str">
            <v>CNFPRP</v>
          </cell>
          <cell r="B1223" t="str">
            <v xml:space="preserve">  12380000509083326000000000000  0000 OK       0000     MG4</v>
          </cell>
          <cell r="C1223" t="str">
            <v>WS</v>
          </cell>
          <cell r="D1223" t="str">
            <v>QPADEV003K</v>
          </cell>
        </row>
        <row r="1224">
          <cell r="A1224" t="str">
            <v>CNFPRP</v>
          </cell>
          <cell r="B1224" t="str">
            <v xml:space="preserve">  12380000509083069000000000000  0000 OK       0000     TD120B</v>
          </cell>
          <cell r="C1224" t="str">
            <v>WS</v>
          </cell>
          <cell r="D1224" t="str">
            <v>QPADEV003M</v>
          </cell>
        </row>
        <row r="1225">
          <cell r="A1225" t="str">
            <v>CNFPRP</v>
          </cell>
          <cell r="B1225" t="str">
            <v xml:space="preserve">  12380000509082876000000000000  0000 OK       0000     MG4</v>
          </cell>
          <cell r="C1225" t="str">
            <v>WS</v>
          </cell>
          <cell r="D1225" t="str">
            <v>QPADEV003N</v>
          </cell>
        </row>
        <row r="1226">
          <cell r="A1226" t="str">
            <v>CNFPRP</v>
          </cell>
          <cell r="B1226" t="str">
            <v xml:space="preserve">  12380000509083288000000000000  0000 OK       0000     BUP110C</v>
          </cell>
          <cell r="C1226" t="str">
            <v>WS</v>
          </cell>
          <cell r="D1226" t="str">
            <v>QPADEV003P</v>
          </cell>
        </row>
        <row r="1227">
          <cell r="A1227" t="str">
            <v>CNFPRP</v>
          </cell>
          <cell r="B1227" t="str">
            <v xml:space="preserve">  12380000509083606000000000000  0000 OK       0000     T190A</v>
          </cell>
          <cell r="C1227" t="str">
            <v>WS</v>
          </cell>
          <cell r="D1227" t="str">
            <v>QPADEV003Q</v>
          </cell>
        </row>
        <row r="1228">
          <cell r="A1228" t="str">
            <v>CNFPRP</v>
          </cell>
          <cell r="B1228" t="str">
            <v xml:space="preserve">  12380000509084008000000000000  0000 OK       0000     BUC280E</v>
          </cell>
          <cell r="C1228" t="str">
            <v>WS</v>
          </cell>
          <cell r="D1228" t="str">
            <v>QPADEV003R</v>
          </cell>
        </row>
        <row r="1229">
          <cell r="A1229" t="str">
            <v>CNFPRP</v>
          </cell>
          <cell r="B1229" t="str">
            <v xml:space="preserve">  12380000509083579000000000000  0000 OK       0000     MG4</v>
          </cell>
          <cell r="C1229" t="str">
            <v>WS</v>
          </cell>
          <cell r="D1229" t="str">
            <v>QPADEV003S</v>
          </cell>
        </row>
        <row r="1230">
          <cell r="A1230" t="str">
            <v>CNFPRP</v>
          </cell>
          <cell r="B1230" t="str">
            <v xml:space="preserve">  12380000509083731000000000000  0000 OK       0000     BUC320D</v>
          </cell>
          <cell r="C1230" t="str">
            <v>WS</v>
          </cell>
          <cell r="D1230" t="str">
            <v>QPADEV003T</v>
          </cell>
        </row>
        <row r="1231">
          <cell r="A1231" t="str">
            <v>CNFPRP</v>
          </cell>
          <cell r="B1231" t="str">
            <v xml:space="preserve">  12380000509083752000000000000  0000 OK       0000     BUC320D</v>
          </cell>
          <cell r="C1231" t="str">
            <v>WS</v>
          </cell>
          <cell r="D1231" t="str">
            <v>QPADEV003V</v>
          </cell>
        </row>
        <row r="1232">
          <cell r="A1232" t="str">
            <v>CNFPRP</v>
          </cell>
          <cell r="B1232" t="str">
            <v xml:space="preserve">  12380000609080975000000000000  0000 OK       0000</v>
          </cell>
          <cell r="C1232" t="str">
            <v>WS</v>
          </cell>
          <cell r="D1232" t="str">
            <v>QPADEV003W</v>
          </cell>
        </row>
        <row r="1233">
          <cell r="A1233" t="str">
            <v>CNFPRP</v>
          </cell>
          <cell r="B1233" t="str">
            <v xml:space="preserve">  12380000509083125000000000000  0000NOK       0000     BUC190A</v>
          </cell>
          <cell r="C1233" t="str">
            <v>WS</v>
          </cell>
          <cell r="D1233" t="str">
            <v>QPADEV003X</v>
          </cell>
        </row>
        <row r="1234">
          <cell r="A1234" t="str">
            <v>CNFPRP</v>
          </cell>
          <cell r="B1234" t="str">
            <v xml:space="preserve">  12380000509083745000000000000  0000 OK       0000     MG4</v>
          </cell>
          <cell r="C1234" t="str">
            <v>WS</v>
          </cell>
          <cell r="D1234" t="str">
            <v>QPADEV003Z</v>
          </cell>
        </row>
        <row r="1235">
          <cell r="A1235" t="str">
            <v>CNFPRP</v>
          </cell>
          <cell r="B1235" t="str">
            <v xml:space="preserve">  12380000609082130000000000000  0000 OK       0000</v>
          </cell>
          <cell r="C1235" t="str">
            <v>WS</v>
          </cell>
          <cell r="D1235" t="str">
            <v>QPADEV0030</v>
          </cell>
        </row>
        <row r="1236">
          <cell r="A1236" t="str">
            <v>CNFPRP</v>
          </cell>
          <cell r="B1236" t="str">
            <v xml:space="preserve">  12380000609083077000000000000  0000 OK       0000</v>
          </cell>
          <cell r="C1236" t="str">
            <v>WS</v>
          </cell>
          <cell r="D1236" t="str">
            <v>QPADEV0031</v>
          </cell>
        </row>
        <row r="1237">
          <cell r="A1237" t="str">
            <v>CNFPRP</v>
          </cell>
          <cell r="B1237" t="str">
            <v xml:space="preserve">  12380000609083682000000000000  0000 OK       0000</v>
          </cell>
          <cell r="C1237" t="str">
            <v>WS</v>
          </cell>
          <cell r="D1237" t="str">
            <v>QPADEV0032</v>
          </cell>
        </row>
        <row r="1238">
          <cell r="A1238" t="str">
            <v>CNFPRP</v>
          </cell>
          <cell r="B1238" t="str">
            <v xml:space="preserve">  12380000609083484000000000000  0000 OK       0000</v>
          </cell>
          <cell r="C1238" t="str">
            <v>WS</v>
          </cell>
          <cell r="D1238" t="str">
            <v>QPADEV0034</v>
          </cell>
        </row>
        <row r="1239">
          <cell r="A1239" t="str">
            <v>CNFPRP</v>
          </cell>
          <cell r="B1239" t="str">
            <v xml:space="preserve">  12380000509083042000000000000  0000 OK       0000     R100D</v>
          </cell>
          <cell r="C1239" t="str">
            <v>WS</v>
          </cell>
          <cell r="D1239" t="str">
            <v>QPADEV0035</v>
          </cell>
        </row>
        <row r="1240">
          <cell r="A1240" t="str">
            <v>CNFPRP</v>
          </cell>
          <cell r="B1240" t="str">
            <v xml:space="preserve">  12380000509082864000000000000  0000 OK       0000     T160D</v>
          </cell>
          <cell r="C1240" t="str">
            <v>WS</v>
          </cell>
          <cell r="D1240" t="str">
            <v>QPADEV0036</v>
          </cell>
        </row>
        <row r="1241">
          <cell r="A1241" t="str">
            <v>CNFPRP</v>
          </cell>
          <cell r="B1241" t="str">
            <v xml:space="preserve">  12380000509083264000000000000  0000 OK       0000     BU100A</v>
          </cell>
          <cell r="C1241" t="str">
            <v>WS</v>
          </cell>
          <cell r="D1241" t="str">
            <v>QPADEV0037</v>
          </cell>
        </row>
        <row r="1242">
          <cell r="A1242" t="str">
            <v>CNFPRP</v>
          </cell>
          <cell r="B1242" t="str">
            <v xml:space="preserve">  12380000509082686000000000000  0000 OK       0000     BUC270D</v>
          </cell>
          <cell r="C1242" t="str">
            <v>WS</v>
          </cell>
          <cell r="D1242" t="str">
            <v>QPADEV0038</v>
          </cell>
        </row>
        <row r="1243">
          <cell r="A1243" t="str">
            <v>CNFPRP</v>
          </cell>
          <cell r="B1243" t="str">
            <v xml:space="preserve">  12380000509083387000000000000  0000 OK       0000</v>
          </cell>
          <cell r="C1243" t="str">
            <v>WS</v>
          </cell>
          <cell r="D1243" t="str">
            <v>QPADEV0039</v>
          </cell>
        </row>
        <row r="1244">
          <cell r="A1244" t="str">
            <v>CNFPRP</v>
          </cell>
          <cell r="B1244" t="str">
            <v xml:space="preserve">  12380000609083877000000000000  0000 OK       0000</v>
          </cell>
          <cell r="C1244" t="str">
            <v>WS</v>
          </cell>
          <cell r="D1244" t="str">
            <v>QPADEV004C</v>
          </cell>
        </row>
        <row r="1245">
          <cell r="A1245" t="str">
            <v>CNFPRP</v>
          </cell>
          <cell r="B1245" t="str">
            <v xml:space="preserve">  12380000509084065000000000000  0000 OK       0000     T190A</v>
          </cell>
          <cell r="C1245" t="str">
            <v>WS</v>
          </cell>
          <cell r="D1245" t="str">
            <v>QPADEV004D</v>
          </cell>
        </row>
        <row r="1246">
          <cell r="A1246" t="str">
            <v>CNFPRP</v>
          </cell>
          <cell r="B1246" t="str">
            <v xml:space="preserve">  12380000509084052000000000000  0000 OK       0000     T200D</v>
          </cell>
          <cell r="C1246" t="str">
            <v>WS</v>
          </cell>
          <cell r="D1246" t="str">
            <v>QPADEV004G</v>
          </cell>
        </row>
        <row r="1247">
          <cell r="A1247" t="str">
            <v>CNFPRP</v>
          </cell>
          <cell r="B1247" t="str">
            <v xml:space="preserve">  12380000509083991000000000000  0000 OK       0000     T190A</v>
          </cell>
          <cell r="C1247" t="str">
            <v>WS</v>
          </cell>
          <cell r="D1247" t="str">
            <v>QPADEV004H</v>
          </cell>
        </row>
        <row r="1248">
          <cell r="A1248" t="str">
            <v>CNFPRP</v>
          </cell>
          <cell r="B1248" t="str">
            <v xml:space="preserve">  12380000509083961000000000000  0000 OK       0000     MG4</v>
          </cell>
          <cell r="C1248" t="str">
            <v>WS</v>
          </cell>
          <cell r="D1248" t="str">
            <v>QPADEV004J</v>
          </cell>
        </row>
        <row r="1249">
          <cell r="A1249" t="str">
            <v>CNFPRP</v>
          </cell>
          <cell r="B1249" t="str">
            <v xml:space="preserve">  12380000609084003000000000000  0000 OK       0000</v>
          </cell>
          <cell r="C1249" t="str">
            <v>WS</v>
          </cell>
          <cell r="D1249" t="str">
            <v>QPADEV004M</v>
          </cell>
        </row>
        <row r="1250">
          <cell r="A1250" t="str">
            <v>CNFPRP</v>
          </cell>
          <cell r="B1250" t="str">
            <v xml:space="preserve">  12380000509084154000000000000  0000 OK       0000     MG4</v>
          </cell>
          <cell r="C1250" t="str">
            <v>WS</v>
          </cell>
          <cell r="D1250" t="str">
            <v>QPADEV004P</v>
          </cell>
        </row>
        <row r="1251">
          <cell r="A1251" t="str">
            <v>CNFPRP</v>
          </cell>
          <cell r="B1251" t="str">
            <v xml:space="preserve">  12380000509084088000000000000  0000 OK       0000     R100C</v>
          </cell>
          <cell r="C1251" t="str">
            <v>WS</v>
          </cell>
          <cell r="D1251" t="str">
            <v>QPADEV004Q</v>
          </cell>
        </row>
        <row r="1252">
          <cell r="A1252" t="str">
            <v>CNFPRP</v>
          </cell>
          <cell r="B1252" t="str">
            <v xml:space="preserve">  12380000509084023000000000000  0000 OK       0000     BUC300D</v>
          </cell>
          <cell r="C1252" t="str">
            <v>WS</v>
          </cell>
          <cell r="D1252" t="str">
            <v>QPADEV004R</v>
          </cell>
        </row>
        <row r="1253">
          <cell r="A1253" t="str">
            <v>CNFPRP</v>
          </cell>
          <cell r="B1253" t="str">
            <v xml:space="preserve">  12380000509084191000000000000  0000 OK       0000     T190A</v>
          </cell>
          <cell r="C1253" t="str">
            <v>WS</v>
          </cell>
          <cell r="D1253" t="str">
            <v>QPADEV004S</v>
          </cell>
        </row>
        <row r="1254">
          <cell r="A1254" t="str">
            <v>CNFPRP</v>
          </cell>
          <cell r="B1254" t="str">
            <v xml:space="preserve">  12380000609083900000000000000  0000 OK       0000</v>
          </cell>
          <cell r="C1254" t="str">
            <v>WS</v>
          </cell>
          <cell r="D1254" t="str">
            <v>QPADEV004V</v>
          </cell>
        </row>
        <row r="1255">
          <cell r="A1255" t="str">
            <v>CNFPRP</v>
          </cell>
          <cell r="B1255" t="str">
            <v xml:space="preserve">  12380000509084265000000000000  0000 OK       0000     CA120D</v>
          </cell>
          <cell r="C1255" t="str">
            <v>WS</v>
          </cell>
          <cell r="D1255" t="str">
            <v>QPADEV004X</v>
          </cell>
        </row>
        <row r="1256">
          <cell r="A1256" t="str">
            <v>CNFPRP</v>
          </cell>
          <cell r="B1256" t="str">
            <v xml:space="preserve">  12380000509084037000000000000  0000 OK       0000     BUC150D</v>
          </cell>
          <cell r="C1256" t="str">
            <v>WS</v>
          </cell>
          <cell r="D1256" t="str">
            <v>QPADEV004Z</v>
          </cell>
        </row>
        <row r="1257">
          <cell r="A1257" t="str">
            <v>CNFPRP</v>
          </cell>
          <cell r="B1257" t="str">
            <v xml:space="preserve">  12380000509083546000000000000  0000 OK       0000     MG4</v>
          </cell>
          <cell r="C1257" t="str">
            <v>WS</v>
          </cell>
          <cell r="D1257" t="str">
            <v>QPADEV0040</v>
          </cell>
        </row>
        <row r="1258">
          <cell r="A1258" t="str">
            <v>CNFPRP</v>
          </cell>
          <cell r="B1258" t="str">
            <v xml:space="preserve">  12380000509083934000000000000  0000 OK       0000     BUC270D</v>
          </cell>
          <cell r="C1258" t="str">
            <v>WS</v>
          </cell>
          <cell r="D1258" t="str">
            <v>QPADEV0041</v>
          </cell>
        </row>
        <row r="1259">
          <cell r="A1259" t="str">
            <v>CNFPRP</v>
          </cell>
          <cell r="B1259" t="str">
            <v xml:space="preserve">  12380000509083728000000000000  0000 OK       0000     BUC320D</v>
          </cell>
          <cell r="C1259" t="str">
            <v>WS</v>
          </cell>
          <cell r="D1259" t="str">
            <v>QPADEV0043</v>
          </cell>
        </row>
        <row r="1260">
          <cell r="A1260" t="str">
            <v>CNFPRP</v>
          </cell>
          <cell r="B1260" t="str">
            <v xml:space="preserve">  12380000509083789000000000000  0000 OK       0000     MG4</v>
          </cell>
          <cell r="C1260" t="str">
            <v>WS</v>
          </cell>
          <cell r="D1260" t="str">
            <v>QPADEV0044</v>
          </cell>
        </row>
        <row r="1261">
          <cell r="A1261" t="str">
            <v>CNFPRP</v>
          </cell>
          <cell r="B1261" t="str">
            <v xml:space="preserve">  12380000509084481000000000000  0000NOK       0000</v>
          </cell>
          <cell r="C1261" t="str">
            <v>WS</v>
          </cell>
          <cell r="D1261" t="str">
            <v>QPADEV0045</v>
          </cell>
        </row>
        <row r="1262">
          <cell r="A1262" t="str">
            <v>CNFPRP</v>
          </cell>
          <cell r="B1262" t="str">
            <v xml:space="preserve">  12380000609083887000000000000  0000 OK       0000</v>
          </cell>
          <cell r="C1262" t="str">
            <v>WS</v>
          </cell>
          <cell r="D1262" t="str">
            <v>QPADEV0046</v>
          </cell>
        </row>
        <row r="1263">
          <cell r="A1263" t="str">
            <v>CNFPRP</v>
          </cell>
          <cell r="B1263" t="str">
            <v xml:space="preserve">  12380000609083813000000000000  0000 OK       0000</v>
          </cell>
          <cell r="C1263" t="str">
            <v>WS</v>
          </cell>
          <cell r="D1263" t="str">
            <v>QPADEV0047</v>
          </cell>
        </row>
        <row r="1264">
          <cell r="A1264" t="str">
            <v>CNFPRP</v>
          </cell>
          <cell r="B1264" t="str">
            <v xml:space="preserve">  12380000609083773000000000000  0000 OK       0000</v>
          </cell>
          <cell r="C1264" t="str">
            <v>WS</v>
          </cell>
          <cell r="D1264" t="str">
            <v>QPADEV0048</v>
          </cell>
        </row>
        <row r="1265">
          <cell r="A1265" t="str">
            <v>CNFPRP</v>
          </cell>
          <cell r="B1265" t="str">
            <v xml:space="preserve">  12380000509083751000000000000  0000 OK       0000     BUC110D/M3</v>
          </cell>
          <cell r="C1265" t="str">
            <v>WS</v>
          </cell>
          <cell r="D1265" t="str">
            <v>QPADEV0049</v>
          </cell>
        </row>
        <row r="1266">
          <cell r="A1266" t="str">
            <v>CNFPRP</v>
          </cell>
          <cell r="B1266" t="str">
            <v xml:space="preserve">  12380000509084578000000000000  0000 OK       0000     BUC180D</v>
          </cell>
          <cell r="C1266" t="str">
            <v>WS</v>
          </cell>
          <cell r="D1266" t="str">
            <v>QPADEV005B</v>
          </cell>
        </row>
        <row r="1267">
          <cell r="A1267" t="str">
            <v>CNFPRP</v>
          </cell>
          <cell r="B1267" t="str">
            <v xml:space="preserve">  12380000509084967000000000000  0000 OK       0000     BUC280E</v>
          </cell>
          <cell r="C1267" t="str">
            <v>WS</v>
          </cell>
          <cell r="D1267" t="str">
            <v>QPADEV005C</v>
          </cell>
        </row>
        <row r="1268">
          <cell r="A1268" t="str">
            <v>CNFPRP</v>
          </cell>
          <cell r="B1268" t="str">
            <v xml:space="preserve">  12380000509084498000000000000  0000 OK       0000     TZ2 140D</v>
          </cell>
          <cell r="C1268" t="str">
            <v>WS</v>
          </cell>
          <cell r="D1268" t="str">
            <v>QPADEV005D</v>
          </cell>
        </row>
        <row r="1269">
          <cell r="A1269" t="str">
            <v>CNFPRP</v>
          </cell>
          <cell r="B1269" t="str">
            <v xml:space="preserve">  12380000609084581000000000000  0000 OK       0000</v>
          </cell>
          <cell r="C1269" t="str">
            <v>WS</v>
          </cell>
          <cell r="D1269" t="str">
            <v>QPADEV005F</v>
          </cell>
        </row>
        <row r="1270">
          <cell r="A1270" t="str">
            <v>CNFPRP</v>
          </cell>
          <cell r="B1270" t="str">
            <v xml:space="preserve">  12380000509085031000000000000  0000 OK       0000     BUC 290A</v>
          </cell>
          <cell r="C1270" t="str">
            <v>WS</v>
          </cell>
          <cell r="D1270" t="str">
            <v>QPADEV005G</v>
          </cell>
        </row>
        <row r="1271">
          <cell r="A1271" t="str">
            <v>CNFPRP</v>
          </cell>
          <cell r="B1271" t="str">
            <v xml:space="preserve">  12380000609085000000000000000  0000 OK       0000</v>
          </cell>
          <cell r="C1271" t="str">
            <v>WS</v>
          </cell>
          <cell r="D1271" t="str">
            <v>QPADEV005H</v>
          </cell>
        </row>
        <row r="1272">
          <cell r="A1272" t="str">
            <v>CNFPRP</v>
          </cell>
          <cell r="B1272" t="str">
            <v xml:space="preserve">  KJL80000609085444000000000000  0000 OK       0000</v>
          </cell>
          <cell r="C1272" t="str">
            <v>WS</v>
          </cell>
          <cell r="D1272" t="str">
            <v>QPADEV005J</v>
          </cell>
        </row>
        <row r="1273">
          <cell r="A1273" t="str">
            <v>CNFPRP</v>
          </cell>
          <cell r="B1273" t="str">
            <v xml:space="preserve">  12380000509084304000000000000  0000 OK       0000     TZ2 170E</v>
          </cell>
          <cell r="C1273" t="str">
            <v>WS</v>
          </cell>
          <cell r="D1273" t="str">
            <v>QPADEV005K</v>
          </cell>
        </row>
        <row r="1274">
          <cell r="A1274" t="str">
            <v>CNFPRP</v>
          </cell>
          <cell r="B1274" t="str">
            <v xml:space="preserve">  12380000609084632000000000000  0000NOK       0000</v>
          </cell>
          <cell r="C1274" t="str">
            <v>WS</v>
          </cell>
          <cell r="D1274" t="str">
            <v>QPADEV005L</v>
          </cell>
        </row>
        <row r="1275">
          <cell r="A1275" t="str">
            <v>CNFPRP</v>
          </cell>
          <cell r="B1275" t="str">
            <v xml:space="preserve">  12380000509085360000001000000  0000 OK       0000     TZ2 130D</v>
          </cell>
          <cell r="C1275" t="str">
            <v>WS</v>
          </cell>
          <cell r="D1275" t="str">
            <v>QPADEV005M</v>
          </cell>
        </row>
        <row r="1276">
          <cell r="A1276" t="str">
            <v>CNFPRP</v>
          </cell>
          <cell r="B1276" t="str">
            <v xml:space="preserve">  12380000509084821000000000000  0000 OK       0000</v>
          </cell>
          <cell r="C1276" t="str">
            <v>WS</v>
          </cell>
          <cell r="D1276" t="str">
            <v>QPADEV005N</v>
          </cell>
        </row>
        <row r="1277">
          <cell r="A1277" t="str">
            <v>CNFPRP</v>
          </cell>
          <cell r="B1277" t="str">
            <v xml:space="preserve">  KJL80000609084992000000000000  0000NOK       0000</v>
          </cell>
          <cell r="C1277" t="str">
            <v>WS</v>
          </cell>
          <cell r="D1277" t="str">
            <v>QPADEV005P</v>
          </cell>
        </row>
        <row r="1278">
          <cell r="A1278" t="str">
            <v>CNFPRP</v>
          </cell>
          <cell r="B1278" t="str">
            <v xml:space="preserve">  12380000609086427000000000000  0000 OK       0000</v>
          </cell>
          <cell r="C1278" t="str">
            <v>WS</v>
          </cell>
          <cell r="D1278" t="str">
            <v>QPADEV005Q</v>
          </cell>
        </row>
        <row r="1279">
          <cell r="A1279" t="str">
            <v>CNFPRP</v>
          </cell>
          <cell r="B1279" t="str">
            <v xml:space="preserve">  12380000509085829000000000000  0000 OK       0000</v>
          </cell>
          <cell r="C1279" t="str">
            <v>WS</v>
          </cell>
          <cell r="D1279" t="str">
            <v>QPADEV005R</v>
          </cell>
        </row>
        <row r="1280">
          <cell r="A1280" t="str">
            <v>CNFPRP</v>
          </cell>
          <cell r="B1280" t="str">
            <v xml:space="preserve">  12380000509085241000000000000  0000 OK       0000     MG4</v>
          </cell>
          <cell r="C1280" t="str">
            <v>WS</v>
          </cell>
          <cell r="D1280" t="str">
            <v>QPADEV005S</v>
          </cell>
        </row>
        <row r="1281">
          <cell r="A1281" t="str">
            <v>CNFPRP</v>
          </cell>
          <cell r="B1281" t="str">
            <v xml:space="preserve">  12380000509085225000000000000  0000 OK       0000     T130B</v>
          </cell>
          <cell r="C1281" t="str">
            <v>WS</v>
          </cell>
          <cell r="D1281" t="str">
            <v>QPADEV005T</v>
          </cell>
        </row>
        <row r="1282">
          <cell r="A1282" t="str">
            <v>CNFPRP</v>
          </cell>
          <cell r="B1282" t="str">
            <v xml:space="preserve">  12380000509085850000000000000  0000 OK       0000     MG4</v>
          </cell>
          <cell r="C1282" t="str">
            <v>WS</v>
          </cell>
          <cell r="D1282" t="str">
            <v>QPADEV005V</v>
          </cell>
        </row>
        <row r="1283">
          <cell r="A1283" t="str">
            <v>CNFPRP</v>
          </cell>
          <cell r="B1283" t="str">
            <v xml:space="preserve">  12380000609086196000000000000  0000 OK       0000</v>
          </cell>
          <cell r="C1283" t="str">
            <v>WS</v>
          </cell>
          <cell r="D1283" t="str">
            <v>QPADEV005W</v>
          </cell>
        </row>
        <row r="1284">
          <cell r="A1284" t="str">
            <v>CNFPRP</v>
          </cell>
          <cell r="B1284" t="str">
            <v xml:space="preserve">  12380000509084945000000000000  0000 OK       0000     MG4</v>
          </cell>
          <cell r="C1284" t="str">
            <v>WS</v>
          </cell>
          <cell r="D1284" t="str">
            <v>QPADEV005X</v>
          </cell>
        </row>
        <row r="1285">
          <cell r="A1285" t="str">
            <v>CNFPRP</v>
          </cell>
          <cell r="B1285" t="str">
            <v xml:space="preserve">  12380000609086888000000000000  0000 OK       0000</v>
          </cell>
          <cell r="C1285" t="str">
            <v>WS</v>
          </cell>
          <cell r="D1285" t="str">
            <v>QPADEV0050</v>
          </cell>
        </row>
        <row r="1286">
          <cell r="A1286" t="str">
            <v>CNFPRP</v>
          </cell>
          <cell r="B1286" t="str">
            <v xml:space="preserve">  12380000509085383000000000000  0000 OK       0000     BUC330A/B</v>
          </cell>
          <cell r="C1286" t="str">
            <v>WS</v>
          </cell>
          <cell r="D1286" t="str">
            <v>QPADEV0051</v>
          </cell>
        </row>
        <row r="1287">
          <cell r="A1287" t="str">
            <v>CNFPRP</v>
          </cell>
          <cell r="B1287" t="str">
            <v xml:space="preserve">  12380000509084087000000000000  0000 OK       0000     MG4</v>
          </cell>
          <cell r="C1287" t="str">
            <v>WS</v>
          </cell>
          <cell r="D1287" t="str">
            <v>QPADEV0053</v>
          </cell>
        </row>
        <row r="1288">
          <cell r="A1288" t="str">
            <v>CNFPRP</v>
          </cell>
          <cell r="B1288" t="str">
            <v xml:space="preserve">  12380000509085618000000000000  0000NOK       0000     VITRE MG3</v>
          </cell>
          <cell r="C1288" t="str">
            <v>WS</v>
          </cell>
          <cell r="D1288" t="str">
            <v>QPADEV0055</v>
          </cell>
        </row>
        <row r="1289">
          <cell r="A1289" t="str">
            <v>CNFPRP</v>
          </cell>
          <cell r="B1289" t="str">
            <v xml:space="preserve">  12380000609085103000000000000  0000 OK       0000</v>
          </cell>
          <cell r="C1289" t="str">
            <v>WS</v>
          </cell>
          <cell r="D1289" t="str">
            <v>QPADEV0056</v>
          </cell>
        </row>
        <row r="1290">
          <cell r="A1290" t="str">
            <v>CNFPRP</v>
          </cell>
          <cell r="B1290" t="str">
            <v xml:space="preserve">  12380000609084133000000000000  0000 OK       0000</v>
          </cell>
          <cell r="C1290" t="str">
            <v>WS</v>
          </cell>
          <cell r="D1290" t="str">
            <v>QPADEV0058</v>
          </cell>
        </row>
        <row r="1291">
          <cell r="A1291" t="str">
            <v>CNFPRP</v>
          </cell>
          <cell r="B1291" t="str">
            <v xml:space="preserve">  12380000609086813000000000000  0000NOK       0000</v>
          </cell>
          <cell r="C1291" t="str">
            <v>WS</v>
          </cell>
          <cell r="D1291" t="str">
            <v>QPADEV006D</v>
          </cell>
        </row>
        <row r="1292">
          <cell r="A1292" t="str">
            <v>CNFPRP</v>
          </cell>
          <cell r="B1292" t="str">
            <v xml:space="preserve">  KJL80000609085786000000000000  0000 OK       0000</v>
          </cell>
          <cell r="C1292" t="str">
            <v>WS</v>
          </cell>
          <cell r="D1292" t="str">
            <v>QPADEV006F</v>
          </cell>
        </row>
        <row r="1293">
          <cell r="A1293" t="str">
            <v>CNFPRP</v>
          </cell>
          <cell r="B1293" t="str">
            <v xml:space="preserve">  12380000509086434000000000000  0000 OK       0000     BUC190A</v>
          </cell>
          <cell r="C1293" t="str">
            <v>WS</v>
          </cell>
          <cell r="D1293" t="str">
            <v>QPADEV006G</v>
          </cell>
        </row>
        <row r="1294">
          <cell r="A1294" t="str">
            <v>CNFPRP</v>
          </cell>
          <cell r="B1294" t="str">
            <v xml:space="preserve">  12380000509086126000000000000  0000 OK       0000     BUC310E</v>
          </cell>
          <cell r="C1294" t="str">
            <v>WS</v>
          </cell>
          <cell r="D1294" t="str">
            <v>QPADEV006H</v>
          </cell>
        </row>
        <row r="1295">
          <cell r="A1295" t="str">
            <v>CNFPRP</v>
          </cell>
          <cell r="B1295" t="str">
            <v xml:space="preserve">  12380000509086222000000000000  0000NOK       0000     A100E</v>
          </cell>
          <cell r="C1295" t="str">
            <v>WS</v>
          </cell>
          <cell r="D1295" t="str">
            <v>QPADEV006K</v>
          </cell>
        </row>
        <row r="1296">
          <cell r="A1296" t="str">
            <v>CNFPRP</v>
          </cell>
          <cell r="B1296" t="str">
            <v xml:space="preserve">  12380000509085847000000000000  0000 OK       0000     TD100C</v>
          </cell>
          <cell r="C1296" t="str">
            <v>WS</v>
          </cell>
          <cell r="D1296" t="str">
            <v>QPADEV006L</v>
          </cell>
        </row>
        <row r="1297">
          <cell r="A1297" t="str">
            <v>CNFPRP</v>
          </cell>
          <cell r="B1297" t="str">
            <v xml:space="preserve">  12380000509086623000000000000  0000NOK       0000</v>
          </cell>
          <cell r="C1297" t="str">
            <v>WS</v>
          </cell>
          <cell r="D1297" t="str">
            <v>QPADEV006M</v>
          </cell>
        </row>
        <row r="1298">
          <cell r="A1298" t="str">
            <v>CNFPRP</v>
          </cell>
          <cell r="B1298" t="str">
            <v xml:space="preserve">  KJL80000609085771000000000000  0000 OK       0000</v>
          </cell>
          <cell r="C1298" t="str">
            <v>WS</v>
          </cell>
          <cell r="D1298" t="str">
            <v>QPADEV006Q</v>
          </cell>
        </row>
        <row r="1299">
          <cell r="A1299" t="str">
            <v>CNFPRP</v>
          </cell>
          <cell r="B1299" t="str">
            <v xml:space="preserve">  KJL80000609085606000000000000  0000NOK       0000</v>
          </cell>
          <cell r="C1299" t="str">
            <v>WS</v>
          </cell>
          <cell r="D1299" t="str">
            <v>QPADEV006S</v>
          </cell>
        </row>
        <row r="1300">
          <cell r="A1300" t="str">
            <v>CNFPRP</v>
          </cell>
          <cell r="B1300" t="str">
            <v xml:space="preserve">  12380000509085779000000000000  0000 OK       0000     MG4</v>
          </cell>
          <cell r="C1300" t="str">
            <v>WS</v>
          </cell>
          <cell r="D1300" t="str">
            <v>QPADEV006T</v>
          </cell>
        </row>
        <row r="1301">
          <cell r="A1301" t="str">
            <v>CNFPRP</v>
          </cell>
          <cell r="B1301" t="str">
            <v xml:space="preserve">  KJL80000609085741000000000000  0000 OK       0000</v>
          </cell>
          <cell r="C1301" t="str">
            <v>WS</v>
          </cell>
          <cell r="D1301" t="str">
            <v>QPADEV006V</v>
          </cell>
        </row>
        <row r="1302">
          <cell r="A1302" t="str">
            <v>CNFPRP</v>
          </cell>
          <cell r="B1302" t="str">
            <v xml:space="preserve">  KJL80000609085822000000000000  0000 OK       0000</v>
          </cell>
          <cell r="C1302" t="str">
            <v>WS</v>
          </cell>
          <cell r="D1302" t="str">
            <v>QPADEV006X</v>
          </cell>
        </row>
        <row r="1303">
          <cell r="A1303" t="str">
            <v>CNFPRP</v>
          </cell>
          <cell r="B1303" t="str">
            <v xml:space="preserve">  KJL80000609086820000000000000  0000 OK       0000</v>
          </cell>
          <cell r="C1303" t="str">
            <v>WS</v>
          </cell>
          <cell r="D1303" t="str">
            <v>QPADEV006Z</v>
          </cell>
        </row>
        <row r="1304">
          <cell r="A1304" t="str">
            <v>CNFPRP</v>
          </cell>
          <cell r="B1304" t="str">
            <v xml:space="preserve">  KJL80000609085374000000000000  0000NOK       0000</v>
          </cell>
          <cell r="C1304" t="str">
            <v>WS</v>
          </cell>
          <cell r="D1304" t="str">
            <v>QPADEV0061</v>
          </cell>
        </row>
        <row r="1305">
          <cell r="A1305" t="str">
            <v>CNFPRP</v>
          </cell>
          <cell r="B1305" t="str">
            <v xml:space="preserve">  12380000509085819000000000000  0000 OK       0000     TZ2 160C</v>
          </cell>
          <cell r="C1305" t="str">
            <v>WS</v>
          </cell>
          <cell r="D1305" t="str">
            <v>QPADEV0062</v>
          </cell>
        </row>
        <row r="1306">
          <cell r="A1306" t="str">
            <v>CNFPRP</v>
          </cell>
          <cell r="B1306" t="str">
            <v xml:space="preserve">  12380000509085870000000000000  0000 OK       0000     MG4</v>
          </cell>
          <cell r="C1306" t="str">
            <v>WS</v>
          </cell>
          <cell r="D1306" t="str">
            <v>QPADEV0069</v>
          </cell>
        </row>
        <row r="1307">
          <cell r="A1307" t="str">
            <v>CNFPRP</v>
          </cell>
          <cell r="B1307" t="str">
            <v xml:space="preserve">  12380000509086324000000000000  0000 OK       0000     BUP140D</v>
          </cell>
          <cell r="C1307" t="str">
            <v>WS</v>
          </cell>
          <cell r="D1307" t="str">
            <v>QPADEV007B</v>
          </cell>
        </row>
        <row r="1308">
          <cell r="A1308" t="str">
            <v>CNFPRP</v>
          </cell>
          <cell r="B1308" t="str">
            <v xml:space="preserve">  KJL80000609086576000000000000  0000NOK       0000</v>
          </cell>
          <cell r="C1308" t="str">
            <v>WS</v>
          </cell>
          <cell r="D1308" t="str">
            <v>QPADEV007H</v>
          </cell>
        </row>
        <row r="1309">
          <cell r="A1309" t="str">
            <v>CNFPRP</v>
          </cell>
          <cell r="B1309" t="str">
            <v xml:space="preserve">  KJL80000609086799000000000000  0000 OK       0000</v>
          </cell>
          <cell r="C1309" t="str">
            <v>WS</v>
          </cell>
          <cell r="D1309" t="str">
            <v>QPADEV007L</v>
          </cell>
        </row>
        <row r="1310">
          <cell r="A1310" t="str">
            <v>CNFPRP</v>
          </cell>
          <cell r="B1310" t="str">
            <v xml:space="preserve">  12380000219087560010001000000  0000NRETURN   0000     BUC270D</v>
          </cell>
          <cell r="C1310" t="str">
            <v>WS</v>
          </cell>
          <cell r="D1310" t="str">
            <v>QPADEV007P</v>
          </cell>
        </row>
        <row r="1311">
          <cell r="A1311" t="str">
            <v>CNFPRP</v>
          </cell>
          <cell r="B1311" t="str">
            <v xml:space="preserve">  12380000509087468000000000000  0000 OK       0000     BUC 100D</v>
          </cell>
          <cell r="C1311" t="str">
            <v>WS</v>
          </cell>
          <cell r="D1311" t="str">
            <v>QPADEV007R</v>
          </cell>
        </row>
        <row r="1312">
          <cell r="A1312" t="str">
            <v>CNFPRP</v>
          </cell>
          <cell r="B1312" t="str">
            <v xml:space="preserve">  12380000509087451000000000000  0000 OK       0000     BUC220B</v>
          </cell>
          <cell r="C1312" t="str">
            <v>WS</v>
          </cell>
          <cell r="D1312" t="str">
            <v>QPADEV007V</v>
          </cell>
        </row>
        <row r="1313">
          <cell r="A1313" t="str">
            <v>CNFPRP</v>
          </cell>
          <cell r="B1313" t="str">
            <v xml:space="preserve">  12380000229087355010000000000  0000 OK       0000     T190D</v>
          </cell>
          <cell r="C1313" t="str">
            <v>WS</v>
          </cell>
          <cell r="D1313" t="str">
            <v>QPADEV007W</v>
          </cell>
        </row>
        <row r="1314">
          <cell r="A1314" t="str">
            <v>CNFPRP</v>
          </cell>
          <cell r="B1314" t="str">
            <v xml:space="preserve">  12380000509087470000000000000  0000 OK       0000     BUC320E</v>
          </cell>
          <cell r="C1314" t="str">
            <v>WS</v>
          </cell>
          <cell r="D1314" t="str">
            <v>QPADEV007Z</v>
          </cell>
        </row>
        <row r="1315">
          <cell r="A1315" t="str">
            <v>CNFPRP</v>
          </cell>
          <cell r="B1315" t="str">
            <v xml:space="preserve">  KJL80000609086474000000000000  0000 OK       0000</v>
          </cell>
          <cell r="C1315" t="str">
            <v>WS</v>
          </cell>
          <cell r="D1315" t="str">
            <v>QPADEV0070</v>
          </cell>
        </row>
        <row r="1316">
          <cell r="A1316" t="str">
            <v>CNFPRP</v>
          </cell>
          <cell r="B1316" t="str">
            <v xml:space="preserve">  12380000509087369000000000000  0000 OK       0000     MG4</v>
          </cell>
          <cell r="C1316" t="str">
            <v>WS</v>
          </cell>
          <cell r="D1316" t="str">
            <v>QPADEV0071</v>
          </cell>
        </row>
        <row r="1317">
          <cell r="A1317" t="str">
            <v>CNFPRP</v>
          </cell>
          <cell r="B1317" t="str">
            <v xml:space="preserve">  12380000509086542000000000000  0000 OK       0000     TD100E</v>
          </cell>
          <cell r="C1317" t="str">
            <v>WS</v>
          </cell>
          <cell r="D1317" t="str">
            <v>QPADEV0072</v>
          </cell>
        </row>
        <row r="1318">
          <cell r="A1318" t="str">
            <v>CNFPRP</v>
          </cell>
          <cell r="B1318" t="str">
            <v xml:space="preserve">  12380000509086021000000000000  0000 OK       0000     BUC320D</v>
          </cell>
          <cell r="C1318" t="str">
            <v>WS</v>
          </cell>
          <cell r="D1318" t="str">
            <v>QPADEV0073</v>
          </cell>
        </row>
        <row r="1319">
          <cell r="A1319" t="str">
            <v>CNFPRP</v>
          </cell>
          <cell r="B1319" t="str">
            <v xml:space="preserve">  12380000509086142000000000000  0000 OK       0000     MG4</v>
          </cell>
          <cell r="C1319" t="str">
            <v>WS</v>
          </cell>
          <cell r="D1319" t="str">
            <v>QPADEV0074</v>
          </cell>
        </row>
        <row r="1320">
          <cell r="A1320" t="str">
            <v>CNFPRP</v>
          </cell>
          <cell r="B1320" t="str">
            <v xml:space="preserve">  12380000509086600000000000000  0000 OK       0000     MG4</v>
          </cell>
          <cell r="C1320" t="str">
            <v>WS</v>
          </cell>
          <cell r="D1320" t="str">
            <v>QPADEV0075</v>
          </cell>
        </row>
        <row r="1321">
          <cell r="A1321" t="str">
            <v>CNFPRP</v>
          </cell>
          <cell r="B1321" t="str">
            <v xml:space="preserve">  12380000509086480000000000000  0000 OK       0000     MG4</v>
          </cell>
          <cell r="C1321" t="str">
            <v>WS</v>
          </cell>
          <cell r="D1321" t="str">
            <v>QPADEV0076</v>
          </cell>
        </row>
        <row r="1322">
          <cell r="A1322" t="str">
            <v>CNFPRP</v>
          </cell>
          <cell r="B1322" t="str">
            <v xml:space="preserve">  12380000229089044010000000000  0000 OK       0000     BUC260C</v>
          </cell>
          <cell r="C1322" t="str">
            <v>WS</v>
          </cell>
          <cell r="D1322" t="str">
            <v>QPADEV008G</v>
          </cell>
        </row>
        <row r="1323">
          <cell r="A1323" t="str">
            <v>CNFPRP</v>
          </cell>
          <cell r="B1323" t="str">
            <v xml:space="preserve">  12380000509089032000000000000  0000 OK       0000     T190C</v>
          </cell>
          <cell r="C1323" t="str">
            <v>WS</v>
          </cell>
          <cell r="D1323" t="str">
            <v>QPADEV008K</v>
          </cell>
        </row>
        <row r="1324">
          <cell r="A1324" t="str">
            <v>CNFPRP</v>
          </cell>
          <cell r="B1324" t="str">
            <v xml:space="preserve">  12380000509088921000000000000  0000 OK       0000     T120A</v>
          </cell>
          <cell r="C1324" t="str">
            <v>WS</v>
          </cell>
          <cell r="D1324" t="str">
            <v>QPADEV008M</v>
          </cell>
        </row>
        <row r="1325">
          <cell r="A1325" t="str">
            <v>CNFPRP</v>
          </cell>
          <cell r="B1325" t="str">
            <v xml:space="preserve">  12380000509089057000000000000  0000 OK       0000     MG4L6</v>
          </cell>
          <cell r="C1325" t="str">
            <v>WS</v>
          </cell>
          <cell r="D1325" t="str">
            <v>QPADEV008P</v>
          </cell>
        </row>
        <row r="1326">
          <cell r="A1326" t="str">
            <v>CNFPRP</v>
          </cell>
          <cell r="B1326" t="str">
            <v xml:space="preserve">  12380000229088971010000000000  0000 OK       0000     R100D</v>
          </cell>
          <cell r="C1326" t="str">
            <v>WS</v>
          </cell>
          <cell r="D1326" t="str">
            <v>QPADEV008Q</v>
          </cell>
        </row>
        <row r="1327">
          <cell r="A1327" t="str">
            <v>CNFPRP</v>
          </cell>
          <cell r="B1327" t="str">
            <v xml:space="preserve">  12380000229089399010000000000  0000 OK       0000     T200D</v>
          </cell>
          <cell r="C1327" t="str">
            <v>WS</v>
          </cell>
          <cell r="D1327" t="str">
            <v>QPADEV008R</v>
          </cell>
        </row>
        <row r="1328">
          <cell r="A1328" t="str">
            <v>CNFPRP</v>
          </cell>
          <cell r="B1328" t="str">
            <v xml:space="preserve">  12380000229089188010000000000  0000 OK       0000     R120D</v>
          </cell>
          <cell r="C1328" t="str">
            <v>WS</v>
          </cell>
          <cell r="D1328" t="str">
            <v>QPADEV008S</v>
          </cell>
        </row>
        <row r="1329">
          <cell r="A1329" t="str">
            <v>CNFPRP</v>
          </cell>
          <cell r="B1329" t="str">
            <v xml:space="preserve">  12380000509088393000000000000  0000 OK       0000     VITRINE</v>
          </cell>
          <cell r="C1329" t="str">
            <v>WS</v>
          </cell>
          <cell r="D1329" t="str">
            <v>QPADEV008V</v>
          </cell>
        </row>
        <row r="1330">
          <cell r="A1330" t="str">
            <v>CNFPRP</v>
          </cell>
          <cell r="B1330" t="str">
            <v xml:space="preserve">  12380000509089955000000000000  0000 OK       0000     BUP 110D</v>
          </cell>
          <cell r="C1330" t="str">
            <v>WS</v>
          </cell>
          <cell r="D1330" t="str">
            <v>QPADEV008W</v>
          </cell>
        </row>
        <row r="1331">
          <cell r="A1331" t="str">
            <v>CNFPRP</v>
          </cell>
          <cell r="B1331" t="str">
            <v xml:space="preserve">  12380000229087425010000000000  0000 OK       0000     BUC300D</v>
          </cell>
          <cell r="C1331" t="str">
            <v>WS</v>
          </cell>
          <cell r="D1331" t="str">
            <v>QPADEV0081</v>
          </cell>
        </row>
        <row r="1332">
          <cell r="A1332" t="str">
            <v>CNFPRP</v>
          </cell>
          <cell r="B1332" t="str">
            <v xml:space="preserve">  12380000509087373000000000000  0000 OK       0000     T160A</v>
          </cell>
          <cell r="C1332" t="str">
            <v>WS</v>
          </cell>
          <cell r="D1332" t="str">
            <v>QPADEV0084</v>
          </cell>
        </row>
        <row r="1333">
          <cell r="A1333" t="str">
            <v>CNFPRP</v>
          </cell>
          <cell r="B1333" t="str">
            <v xml:space="preserve">  12380000509087440000000000000  0000NOK       0000     BUC150D</v>
          </cell>
          <cell r="C1333" t="str">
            <v>WS</v>
          </cell>
          <cell r="D1333" t="str">
            <v>QPADEV0085</v>
          </cell>
        </row>
        <row r="1334">
          <cell r="A1334" t="str">
            <v>CNFPRP</v>
          </cell>
          <cell r="B1334" t="str">
            <v xml:space="preserve">  AMI80000509087352000001000000  0000NRETURN   0000     MG4</v>
          </cell>
          <cell r="C1334" t="str">
            <v>WS</v>
          </cell>
          <cell r="D1334" t="str">
            <v>QPADEV0086</v>
          </cell>
        </row>
        <row r="1335">
          <cell r="A1335" t="str">
            <v>CNFPRP</v>
          </cell>
          <cell r="B1335" t="str">
            <v xml:space="preserve">  12380000509089834000000000000  0000 OK       0000</v>
          </cell>
          <cell r="C1335" t="str">
            <v>WS</v>
          </cell>
          <cell r="D1335" t="str">
            <v>QPADEV009F</v>
          </cell>
        </row>
        <row r="1336">
          <cell r="A1336" t="str">
            <v>CNFPRP</v>
          </cell>
          <cell r="B1336" t="str">
            <v xml:space="preserve">  12380000509089965000000000000  0000 OK       0000</v>
          </cell>
          <cell r="C1336" t="str">
            <v>WS</v>
          </cell>
          <cell r="D1336" t="str">
            <v>QPADEV009G</v>
          </cell>
        </row>
        <row r="1337">
          <cell r="A1337" t="str">
            <v>CNFPRP</v>
          </cell>
          <cell r="B1337" t="str">
            <v xml:space="preserve">  12380000509089466000000000000  0000 OK       0000</v>
          </cell>
          <cell r="C1337" t="str">
            <v>WS</v>
          </cell>
          <cell r="D1337" t="str">
            <v>QPADEV009H</v>
          </cell>
        </row>
        <row r="1338">
          <cell r="A1338" t="str">
            <v>CNFPRP</v>
          </cell>
          <cell r="B1338" t="str">
            <v xml:space="preserve">  12380000509089415000000000000  0000 OK       0000</v>
          </cell>
          <cell r="C1338" t="str">
            <v>WS</v>
          </cell>
          <cell r="D1338" t="str">
            <v>QPADEV009J</v>
          </cell>
        </row>
        <row r="1339">
          <cell r="A1339" t="str">
            <v>CNFPRP</v>
          </cell>
          <cell r="B1339" t="str">
            <v xml:space="preserve">  12380000509089304000000000000  0000 OK       0000     MG4L3</v>
          </cell>
          <cell r="C1339" t="str">
            <v>WS</v>
          </cell>
          <cell r="D1339" t="str">
            <v>QPADEV009L</v>
          </cell>
        </row>
        <row r="1340">
          <cell r="A1340" t="str">
            <v>CNFPRP</v>
          </cell>
          <cell r="B1340" t="str">
            <v xml:space="preserve">  12380000509089655000000000000  0000 OK       0000     MG4L6</v>
          </cell>
          <cell r="C1340" t="str">
            <v>WS</v>
          </cell>
          <cell r="D1340" t="str">
            <v>QPADEV009P</v>
          </cell>
        </row>
        <row r="1341">
          <cell r="A1341" t="str">
            <v>CNFPRP</v>
          </cell>
          <cell r="B1341" t="str">
            <v xml:space="preserve">  12380000219089452010000000000  0000 OK       0000</v>
          </cell>
          <cell r="C1341" t="str">
            <v>WS</v>
          </cell>
          <cell r="D1341" t="str">
            <v>QPADEV009Q</v>
          </cell>
        </row>
        <row r="1342">
          <cell r="A1342" t="str">
            <v>CNFPRP</v>
          </cell>
          <cell r="B1342" t="str">
            <v xml:space="preserve">  12380000509089051000000000000  0000 OK       0000     MG4L6</v>
          </cell>
          <cell r="C1342" t="str">
            <v>WS</v>
          </cell>
          <cell r="D1342" t="str">
            <v>QPADEV0091</v>
          </cell>
        </row>
        <row r="1343">
          <cell r="A1343" t="str">
            <v>CNFPRP</v>
          </cell>
          <cell r="B1343" t="str">
            <v xml:space="preserve">  12380000509089519000000000000  0000 OK       0000     PLT1MG3</v>
          </cell>
          <cell r="C1343" t="str">
            <v>WS</v>
          </cell>
          <cell r="D1343" t="str">
            <v>QPADEV0093</v>
          </cell>
        </row>
        <row r="1344">
          <cell r="A1344" t="str">
            <v>CNFPRP</v>
          </cell>
          <cell r="B1344" t="str">
            <v xml:space="preserve">  12380000509089056000000000000  0000 OK       0000     MG4</v>
          </cell>
          <cell r="C1344" t="str">
            <v>WS</v>
          </cell>
          <cell r="D1344" t="str">
            <v>QPADEV0094</v>
          </cell>
        </row>
        <row r="1345">
          <cell r="A1345" t="str">
            <v>CNFPRP</v>
          </cell>
          <cell r="B1345" t="str">
            <v xml:space="preserve">  12380000509089123000000000000  0000 OK       0000     MG4L6</v>
          </cell>
          <cell r="C1345" t="str">
            <v>WS</v>
          </cell>
          <cell r="D1345" t="str">
            <v>QPADEV0095</v>
          </cell>
        </row>
        <row r="1346">
          <cell r="A1346" t="str">
            <v>CNFPRP</v>
          </cell>
          <cell r="B1346" t="str">
            <v xml:space="preserve">  12380000229089150010000000000  0000 OK       0000     T200D</v>
          </cell>
          <cell r="C1346" t="str">
            <v>WS</v>
          </cell>
          <cell r="D1346" t="str">
            <v>QPADEV0097</v>
          </cell>
        </row>
        <row r="1347">
          <cell r="A1347" t="str">
            <v>CNFPRP</v>
          </cell>
          <cell r="B1347" t="str">
            <v xml:space="preserve">  12380000509089194000000000000  0000 OK       0000     A100D</v>
          </cell>
          <cell r="C1347" t="str">
            <v>WS</v>
          </cell>
          <cell r="D1347" t="str">
            <v>QPADEV0098</v>
          </cell>
        </row>
        <row r="1348">
          <cell r="A1348" t="str">
            <v>CNFPRP</v>
          </cell>
          <cell r="B1348" t="str">
            <v xml:space="preserve">  12380000509089640000000000000  0000 OK       0000</v>
          </cell>
          <cell r="C1348" t="str">
            <v>WS</v>
          </cell>
          <cell r="D1348" t="str">
            <v>QPADEV0099</v>
          </cell>
        </row>
        <row r="1349">
          <cell r="A1349" t="str">
            <v>CNFPRP</v>
          </cell>
          <cell r="B1349" t="str">
            <v xml:space="preserve">  BOL80000509061068010000000000  0000NRETURN   0000     CA130D</v>
          </cell>
          <cell r="C1349" t="str">
            <v>WS</v>
          </cell>
          <cell r="D1349" t="str">
            <v>RANNOU1</v>
          </cell>
        </row>
        <row r="1350">
          <cell r="A1350" t="str">
            <v>CNFPRP</v>
          </cell>
          <cell r="B1350" t="str">
            <v xml:space="preserve">  DMA80000509060454010000000000  0000NCANCEL   0000</v>
          </cell>
          <cell r="C1350" t="str">
            <v>WS</v>
          </cell>
          <cell r="D1350" t="str">
            <v>RANNOU3</v>
          </cell>
        </row>
        <row r="1351">
          <cell r="A1351" t="str">
            <v>CNFPRP</v>
          </cell>
          <cell r="B1351" t="str">
            <v xml:space="preserve">  BEK80000509064395000000000000  0000 OK       0000     MG4</v>
          </cell>
          <cell r="C1351" t="str">
            <v>WS</v>
          </cell>
          <cell r="D1351" t="str">
            <v>ROCCO</v>
          </cell>
        </row>
        <row r="1352">
          <cell r="A1352" t="str">
            <v>CNFPRP</v>
          </cell>
          <cell r="B1352" t="str">
            <v xml:space="preserve">  IPA80000719051048010000000000  0000NCANCEL   0000</v>
          </cell>
          <cell r="C1352" t="str">
            <v>WS</v>
          </cell>
          <cell r="D1352" t="str">
            <v>SF3£</v>
          </cell>
        </row>
        <row r="1353">
          <cell r="A1353" t="str">
            <v>CNFPRP</v>
          </cell>
          <cell r="B1353" t="str">
            <v xml:space="preserve">  IPA80000719060299010000000000  0000 OK       0000     T300</v>
          </cell>
          <cell r="C1353" t="str">
            <v>WS</v>
          </cell>
          <cell r="D1353" t="str">
            <v>SF5</v>
          </cell>
        </row>
        <row r="1354">
          <cell r="A1354" t="str">
            <v>CNFPRP</v>
          </cell>
          <cell r="B1354" t="str">
            <v xml:space="preserve">  JIF80000509060254010001000000  0000 OK       0000</v>
          </cell>
          <cell r="C1354" t="str">
            <v>WS</v>
          </cell>
          <cell r="D1354" t="str">
            <v>SKITT</v>
          </cell>
        </row>
        <row r="1355">
          <cell r="A1355" t="str">
            <v>CNFPRP</v>
          </cell>
          <cell r="B1355" t="str">
            <v xml:space="preserve">  MBJ80000509062014010000000000  0000NRETURN   0000     MG4</v>
          </cell>
          <cell r="C1355" t="str">
            <v>WS</v>
          </cell>
          <cell r="D1355" t="str">
            <v>SKITT1</v>
          </cell>
        </row>
        <row r="1356">
          <cell r="A1356" t="str">
            <v>CNFPRP</v>
          </cell>
          <cell r="B1356" t="str">
            <v xml:space="preserve">  IND80000609027557010000250299  0299NRETURN   0000</v>
          </cell>
          <cell r="C1356" t="str">
            <v>WS</v>
          </cell>
          <cell r="D1356" t="str">
            <v>TEC5DSP0E</v>
          </cell>
        </row>
        <row r="1357">
          <cell r="A1357" t="str">
            <v>CNFPRP</v>
          </cell>
          <cell r="B1357" t="str">
            <v xml:space="preserve">  IND80000609045597010000000000  0000 OK       0000     49-B</v>
          </cell>
          <cell r="C1357" t="str">
            <v>WS</v>
          </cell>
          <cell r="D1357" t="str">
            <v>TEC5DSP0F</v>
          </cell>
        </row>
        <row r="1358">
          <cell r="A1358" t="str">
            <v>CNFPRP</v>
          </cell>
          <cell r="B1358" t="str">
            <v xml:space="preserve">  IND80000609025682010000241298  1298 OK       0000     38</v>
          </cell>
          <cell r="C1358" t="str">
            <v>WS</v>
          </cell>
          <cell r="D1358" t="str">
            <v>TEC5DSP12</v>
          </cell>
        </row>
        <row r="1359">
          <cell r="A1359" t="str">
            <v>CNFPRP</v>
          </cell>
          <cell r="B1359" t="str">
            <v xml:space="preserve">  IND80000119023189010000300998  0998NOK       0000     31</v>
          </cell>
          <cell r="C1359" t="str">
            <v>WS</v>
          </cell>
          <cell r="D1359" t="str">
            <v>TEC5DSP15</v>
          </cell>
        </row>
        <row r="1360">
          <cell r="A1360" t="str">
            <v>CNFPRP</v>
          </cell>
          <cell r="B1360" t="str">
            <v xml:space="preserve">  IND80000119023534010000091098  1098 OK       0000     13</v>
          </cell>
          <cell r="C1360" t="str">
            <v>WS</v>
          </cell>
          <cell r="D1360" t="str">
            <v>TEC5DSP17</v>
          </cell>
        </row>
        <row r="1361">
          <cell r="A1361" t="str">
            <v>CNFPRP</v>
          </cell>
          <cell r="B1361" t="str">
            <v xml:space="preserve">  IND80000119046768010000000000  0000 OK       0000     27-F</v>
          </cell>
          <cell r="C1361" t="str">
            <v>WS</v>
          </cell>
          <cell r="D1361" t="str">
            <v>TEMANAST</v>
          </cell>
        </row>
        <row r="1362">
          <cell r="A1362" t="str">
            <v>CNFPRP</v>
          </cell>
          <cell r="B1362" t="str">
            <v xml:space="preserve">  12380000509088350000000000000  0000 OK       0000     MG4L3</v>
          </cell>
          <cell r="C1362" t="str">
            <v>WS</v>
          </cell>
          <cell r="D1362" t="str">
            <v>TEMBA</v>
          </cell>
        </row>
        <row r="1363">
          <cell r="A1363" t="str">
            <v>CNFPRP</v>
          </cell>
          <cell r="B1363" t="str">
            <v xml:space="preserve">  12380000509087424000000000000  0000 OK       0000</v>
          </cell>
          <cell r="C1363" t="str">
            <v>WS</v>
          </cell>
          <cell r="D1363" t="str">
            <v>TEMBAA1</v>
          </cell>
        </row>
        <row r="1364">
          <cell r="A1364" t="str">
            <v>CNFPRP</v>
          </cell>
          <cell r="B1364" t="str">
            <v xml:space="preserve">  MBJ80000509062014010000000000  0000NCANCEL   0000     MG4</v>
          </cell>
          <cell r="C1364" t="str">
            <v>WS</v>
          </cell>
          <cell r="D1364" t="str">
            <v>THEO3</v>
          </cell>
        </row>
        <row r="1365">
          <cell r="A1365" t="str">
            <v>CNFPRP</v>
          </cell>
          <cell r="B1365" t="str">
            <v xml:space="preserve">  ALX80000109047547010000000000  0000NOK       0000     B21B03</v>
          </cell>
          <cell r="C1365" t="str">
            <v>WS</v>
          </cell>
          <cell r="D1365" t="str">
            <v>TOURET</v>
          </cell>
        </row>
        <row r="1366">
          <cell r="A1366" t="str">
            <v>CNFPRP</v>
          </cell>
          <cell r="B1366" t="str">
            <v xml:space="preserve">  MBJ80000609067511000000000000  0000 OK       0000</v>
          </cell>
          <cell r="C1366" t="str">
            <v>WS</v>
          </cell>
          <cell r="D1366" t="str">
            <v>TSIBA</v>
          </cell>
        </row>
        <row r="1367">
          <cell r="A1367" t="str">
            <v>CNFPRP</v>
          </cell>
          <cell r="B1367" t="str">
            <v xml:space="preserve">  BEK80000509068672000000000000  0000 OK       0000     VITRINE MG</v>
          </cell>
          <cell r="C1367" t="str">
            <v>WS</v>
          </cell>
          <cell r="D1367" t="str">
            <v>TSIBA1</v>
          </cell>
        </row>
        <row r="1368">
          <cell r="A1368" t="str">
            <v>CNFPRP</v>
          </cell>
          <cell r="B1368" t="str">
            <v xml:space="preserve">  BEK80000509072496000000000000  0000 OK       0000</v>
          </cell>
          <cell r="C1368" t="str">
            <v>WS</v>
          </cell>
          <cell r="D1368" t="str">
            <v>TYDFRD</v>
          </cell>
        </row>
        <row r="1369">
          <cell r="A1369" t="str">
            <v>CODFACTC</v>
          </cell>
          <cell r="B1369" t="str">
            <v>Contrat</v>
          </cell>
          <cell r="C1369">
            <v>0</v>
          </cell>
          <cell r="D1369">
            <v>0</v>
          </cell>
        </row>
        <row r="1370">
          <cell r="A1370" t="str">
            <v>CODFACTF</v>
          </cell>
          <cell r="B1370" t="str">
            <v>Coûts des contrats (OT)</v>
          </cell>
          <cell r="C1370">
            <v>0</v>
          </cell>
          <cell r="D1370">
            <v>0</v>
          </cell>
        </row>
        <row r="1371">
          <cell r="A1371" t="str">
            <v>CODFACTL</v>
          </cell>
          <cell r="B1371" t="str">
            <v>Coûts des contrats (LEASING)</v>
          </cell>
          <cell r="C1371">
            <v>0</v>
          </cell>
          <cell r="D1371">
            <v>0</v>
          </cell>
        </row>
        <row r="1372">
          <cell r="A1372" t="str">
            <v>CODFACTR</v>
          </cell>
          <cell r="B1372" t="str">
            <v>Ajout de revient.                                                       I</v>
          </cell>
          <cell r="C1372">
            <v>0</v>
          </cell>
          <cell r="D1372">
            <v>0</v>
          </cell>
        </row>
        <row r="1373">
          <cell r="A1373" t="str">
            <v>CODFACT1</v>
          </cell>
          <cell r="B1373" t="str">
            <v>Comptant.                                                               E</v>
          </cell>
          <cell r="C1373">
            <v>0</v>
          </cell>
          <cell r="D1373">
            <v>0</v>
          </cell>
        </row>
        <row r="1374">
          <cell r="A1374" t="str">
            <v>CODFACT2</v>
          </cell>
          <cell r="B1374" t="str">
            <v>Terme.                                                                  E</v>
          </cell>
          <cell r="C1374">
            <v>0</v>
          </cell>
          <cell r="D1374">
            <v>0</v>
          </cell>
        </row>
        <row r="1375">
          <cell r="A1375" t="str">
            <v>CODFACT3</v>
          </cell>
          <cell r="B1375" t="str">
            <v>Cessions internes.                                                      I</v>
          </cell>
          <cell r="C1375">
            <v>0</v>
          </cell>
          <cell r="D1375">
            <v>0</v>
          </cell>
        </row>
        <row r="1376">
          <cell r="A1376" t="str">
            <v>CODFACT4</v>
          </cell>
          <cell r="B1376" t="str">
            <v>Consommations internes.                                                 I</v>
          </cell>
          <cell r="C1376">
            <v>0</v>
          </cell>
          <cell r="D1376">
            <v>0</v>
          </cell>
        </row>
        <row r="1377">
          <cell r="A1377" t="str">
            <v>CODFACT5</v>
          </cell>
          <cell r="B1377" t="str">
            <v>Cessions inter-villes.                                                  I</v>
          </cell>
          <cell r="C1377">
            <v>0</v>
          </cell>
          <cell r="D1377">
            <v>0</v>
          </cell>
        </row>
        <row r="1378">
          <cell r="A1378" t="str">
            <v>CODFACT6</v>
          </cell>
          <cell r="B1378" t="str">
            <v>Cessions SAV.                                                           I</v>
          </cell>
          <cell r="C1378">
            <v>0</v>
          </cell>
          <cell r="D1378">
            <v>0</v>
          </cell>
        </row>
        <row r="1379">
          <cell r="A1379" t="str">
            <v>CODFACT7</v>
          </cell>
          <cell r="B1379" t="str">
            <v>Ventes groupe.                                                          E</v>
          </cell>
          <cell r="C1379">
            <v>0</v>
          </cell>
          <cell r="D1379">
            <v>0</v>
          </cell>
        </row>
        <row r="1380">
          <cell r="A1380" t="str">
            <v>CODFACT8</v>
          </cell>
          <cell r="B1380" t="str">
            <v>Claims de garanties                                                     I</v>
          </cell>
          <cell r="C1380">
            <v>0</v>
          </cell>
          <cell r="D1380">
            <v>0</v>
          </cell>
        </row>
        <row r="1381">
          <cell r="A1381" t="str">
            <v>CODTARA1</v>
          </cell>
          <cell r="B1381" t="str">
            <v>Retour en atelier              005000                                                      *</v>
          </cell>
          <cell r="C1381">
            <v>0</v>
          </cell>
          <cell r="D1381">
            <v>0</v>
          </cell>
        </row>
        <row r="1382">
          <cell r="A1382" t="str">
            <v>CODTARI1</v>
          </cell>
          <cell r="B1382" t="str">
            <v>Intervention sous 2h           020000                                                      *</v>
          </cell>
          <cell r="C1382">
            <v>0</v>
          </cell>
          <cell r="D1382">
            <v>0</v>
          </cell>
        </row>
        <row r="1383">
          <cell r="A1383" t="str">
            <v>CODTARI3</v>
          </cell>
          <cell r="B1383" t="str">
            <v>Interventions sous 4h          015000                                                      *</v>
          </cell>
          <cell r="C1383">
            <v>0</v>
          </cell>
          <cell r="D1383">
            <v>0</v>
          </cell>
        </row>
        <row r="1384">
          <cell r="A1384" t="str">
            <v>CODTARI5</v>
          </cell>
          <cell r="B1384" t="str">
            <v>Intervention sous 8h           010000                                                      *</v>
          </cell>
          <cell r="C1384">
            <v>0</v>
          </cell>
          <cell r="D1384">
            <v>0</v>
          </cell>
        </row>
        <row r="1385">
          <cell r="A1385" t="str">
            <v>CODTARI7</v>
          </cell>
          <cell r="B1385" t="str">
            <v>Interventions sous 24h         008000                                                      *</v>
          </cell>
          <cell r="C1385">
            <v>0</v>
          </cell>
          <cell r="D1385">
            <v>0</v>
          </cell>
        </row>
        <row r="1386">
          <cell r="A1386" t="str">
            <v>CODTARI9</v>
          </cell>
          <cell r="B1386" t="str">
            <v>Interventions sous 36h         006000                                                      *</v>
          </cell>
          <cell r="C1386">
            <v>0</v>
          </cell>
          <cell r="D1386">
            <v>0</v>
          </cell>
        </row>
        <row r="1387">
          <cell r="A1387" t="str">
            <v>CODTARR1</v>
          </cell>
          <cell r="B1387" t="str">
            <v>Remise en service sous 2h      030000                                                      *</v>
          </cell>
          <cell r="C1387">
            <v>0</v>
          </cell>
          <cell r="D1387">
            <v>0</v>
          </cell>
        </row>
        <row r="1388">
          <cell r="A1388" t="str">
            <v>CODTARR3</v>
          </cell>
          <cell r="B1388" t="str">
            <v>Remise en service sous 4h      020000                                                      *</v>
          </cell>
          <cell r="C1388">
            <v>0</v>
          </cell>
          <cell r="D1388">
            <v>0</v>
          </cell>
        </row>
        <row r="1389">
          <cell r="A1389" t="str">
            <v>CODTARR5</v>
          </cell>
          <cell r="B1389" t="str">
            <v>Remise en service sous 8h      015000                                                      *</v>
          </cell>
          <cell r="C1389">
            <v>0</v>
          </cell>
          <cell r="D1389">
            <v>0</v>
          </cell>
        </row>
        <row r="1390">
          <cell r="A1390" t="str">
            <v>CODTARR7</v>
          </cell>
          <cell r="B1390" t="str">
            <v>Remise en service sous 24h     010000                                                      *</v>
          </cell>
          <cell r="C1390">
            <v>0</v>
          </cell>
          <cell r="D1390">
            <v>0</v>
          </cell>
        </row>
        <row r="1391">
          <cell r="A1391" t="str">
            <v>CODTARSP</v>
          </cell>
          <cell r="B1391" t="str">
            <v>Technicien(s) sur place        050000                                                      *</v>
          </cell>
          <cell r="C1391">
            <v>0</v>
          </cell>
          <cell r="D1391">
            <v>0</v>
          </cell>
        </row>
        <row r="1392">
          <cell r="A1392" t="str">
            <v>CONCUHPB</v>
          </cell>
          <cell r="B1392" t="str">
            <v>HP Bureautique</v>
          </cell>
          <cell r="C1392">
            <v>0</v>
          </cell>
          <cell r="D1392">
            <v>0</v>
          </cell>
        </row>
        <row r="1393">
          <cell r="A1393" t="str">
            <v>CONCUHPS</v>
          </cell>
          <cell r="B1393" t="str">
            <v>HP Server</v>
          </cell>
          <cell r="C1393">
            <v>0</v>
          </cell>
          <cell r="D1393">
            <v>0</v>
          </cell>
        </row>
        <row r="1394">
          <cell r="A1394" t="str">
            <v>CRECLI</v>
          </cell>
          <cell r="B1394" t="str">
            <v xml:space="preserve">            0000000</v>
          </cell>
          <cell r="C1394">
            <v>0</v>
          </cell>
          <cell r="D1394">
            <v>0</v>
          </cell>
        </row>
        <row r="1395">
          <cell r="A1395" t="str">
            <v>CREFIFO</v>
          </cell>
          <cell r="B1395">
            <v>0</v>
          </cell>
          <cell r="C1395">
            <v>0</v>
          </cell>
          <cell r="D1395">
            <v>0</v>
          </cell>
        </row>
        <row r="1396">
          <cell r="A1396" t="str">
            <v>CREFOU</v>
          </cell>
          <cell r="B1396">
            <v>0</v>
          </cell>
          <cell r="C1396">
            <v>0</v>
          </cell>
          <cell r="D1396">
            <v>0</v>
          </cell>
        </row>
        <row r="1397">
          <cell r="A1397" t="str">
            <v>CREMAT</v>
          </cell>
          <cell r="B1397">
            <v>0</v>
          </cell>
          <cell r="C1397">
            <v>0</v>
          </cell>
          <cell r="D1397">
            <v>0</v>
          </cell>
        </row>
        <row r="1398">
          <cell r="A1398" t="str">
            <v>CRETARIF</v>
          </cell>
          <cell r="B1398" t="str">
            <v xml:space="preserve">  02809</v>
          </cell>
          <cell r="C1398">
            <v>0</v>
          </cell>
          <cell r="D1398">
            <v>0</v>
          </cell>
        </row>
        <row r="1399">
          <cell r="A1399" t="str">
            <v>CSO02</v>
          </cell>
          <cell r="B1399" t="str">
            <v>?</v>
          </cell>
          <cell r="C1399">
            <v>0</v>
          </cell>
          <cell r="D1399">
            <v>0</v>
          </cell>
        </row>
        <row r="1400">
          <cell r="A1400" t="str">
            <v>CSO25</v>
          </cell>
          <cell r="B1400" t="str">
            <v>Citroën</v>
          </cell>
          <cell r="C1400">
            <v>0</v>
          </cell>
          <cell r="D1400">
            <v>0</v>
          </cell>
        </row>
        <row r="1401">
          <cell r="A1401" t="str">
            <v>CSO26</v>
          </cell>
          <cell r="B1401" t="str">
            <v>Peugeot</v>
          </cell>
          <cell r="C1401">
            <v>0</v>
          </cell>
          <cell r="D1401">
            <v>0</v>
          </cell>
        </row>
        <row r="1402">
          <cell r="A1402" t="str">
            <v>CSO27</v>
          </cell>
          <cell r="B1402" t="str">
            <v>RVI</v>
          </cell>
          <cell r="C1402">
            <v>0</v>
          </cell>
          <cell r="D1402">
            <v>0</v>
          </cell>
        </row>
        <row r="1403">
          <cell r="A1403" t="str">
            <v>CSO28</v>
          </cell>
          <cell r="B1403" t="str">
            <v>Suzuki</v>
          </cell>
          <cell r="C1403">
            <v>0</v>
          </cell>
          <cell r="D1403">
            <v>0</v>
          </cell>
        </row>
        <row r="1404">
          <cell r="A1404" t="str">
            <v>CSO30</v>
          </cell>
          <cell r="B1404" t="str">
            <v>Accessoires</v>
          </cell>
          <cell r="C1404">
            <v>0</v>
          </cell>
          <cell r="D1404">
            <v>0</v>
          </cell>
        </row>
        <row r="1405">
          <cell r="A1405" t="str">
            <v>CSO31</v>
          </cell>
          <cell r="B1405" t="str">
            <v>Pneus</v>
          </cell>
          <cell r="C1405">
            <v>0</v>
          </cell>
          <cell r="D1405">
            <v>0</v>
          </cell>
        </row>
        <row r="1406">
          <cell r="A1406" t="str">
            <v>CSO32</v>
          </cell>
          <cell r="B1406" t="str">
            <v>Divers</v>
          </cell>
          <cell r="C1406">
            <v>0</v>
          </cell>
          <cell r="D1406">
            <v>0</v>
          </cell>
        </row>
        <row r="1407">
          <cell r="A1407" t="str">
            <v>CSO33</v>
          </cell>
          <cell r="B1407" t="str">
            <v>Batteries</v>
          </cell>
          <cell r="C1407">
            <v>0</v>
          </cell>
          <cell r="D1407">
            <v>0</v>
          </cell>
        </row>
        <row r="1408">
          <cell r="A1408" t="str">
            <v>CSO34</v>
          </cell>
          <cell r="B1408" t="str">
            <v>Lubrifiants</v>
          </cell>
          <cell r="C1408">
            <v>0</v>
          </cell>
          <cell r="D1408">
            <v>0</v>
          </cell>
        </row>
        <row r="1409">
          <cell r="A1409" t="str">
            <v>CSO44</v>
          </cell>
          <cell r="B1409" t="str">
            <v>Massey-Ferguson</v>
          </cell>
          <cell r="C1409">
            <v>0</v>
          </cell>
          <cell r="D1409">
            <v>0</v>
          </cell>
        </row>
        <row r="1410">
          <cell r="A1410" t="str">
            <v>CSO51</v>
          </cell>
          <cell r="B1410" t="str">
            <v>Nissan Motors</v>
          </cell>
          <cell r="C1410">
            <v>0</v>
          </cell>
          <cell r="D1410">
            <v>0</v>
          </cell>
        </row>
        <row r="1411">
          <cell r="A1411" t="str">
            <v>CSO52</v>
          </cell>
          <cell r="B1411" t="str">
            <v>Nissan Diesel</v>
          </cell>
          <cell r="C1411">
            <v>0</v>
          </cell>
          <cell r="D1411">
            <v>0</v>
          </cell>
        </row>
        <row r="1412">
          <cell r="A1412" t="str">
            <v>CSO53</v>
          </cell>
          <cell r="B1412" t="str">
            <v>M.A.N</v>
          </cell>
          <cell r="C1412">
            <v>0</v>
          </cell>
          <cell r="D1412">
            <v>0</v>
          </cell>
        </row>
        <row r="1413">
          <cell r="A1413" t="str">
            <v>CSO54</v>
          </cell>
          <cell r="B1413" t="str">
            <v>Hyster</v>
          </cell>
          <cell r="C1413">
            <v>0</v>
          </cell>
          <cell r="D1413">
            <v>0</v>
          </cell>
        </row>
        <row r="1414">
          <cell r="A1414" t="str">
            <v>CSO55</v>
          </cell>
          <cell r="B1414" t="str">
            <v>Bridgestone</v>
          </cell>
          <cell r="C1414">
            <v>0</v>
          </cell>
          <cell r="D1414">
            <v>0</v>
          </cell>
        </row>
        <row r="1415">
          <cell r="A1415" t="str">
            <v>CSO57</v>
          </cell>
          <cell r="B1415" t="str">
            <v>Divers</v>
          </cell>
          <cell r="C1415">
            <v>0</v>
          </cell>
          <cell r="D1415">
            <v>0</v>
          </cell>
        </row>
        <row r="1416">
          <cell r="A1416" t="str">
            <v>CSO61</v>
          </cell>
          <cell r="B1416" t="str">
            <v>Nissan Europe</v>
          </cell>
          <cell r="C1416">
            <v>0</v>
          </cell>
          <cell r="D1416">
            <v>0</v>
          </cell>
        </row>
        <row r="1417">
          <cell r="A1417" t="str">
            <v>CSO62</v>
          </cell>
          <cell r="B1417" t="str">
            <v>Tatamobile</v>
          </cell>
          <cell r="C1417">
            <v>0</v>
          </cell>
          <cell r="D1417">
            <v>0</v>
          </cell>
        </row>
        <row r="1418">
          <cell r="A1418" t="str">
            <v>CTFINHT</v>
          </cell>
          <cell r="B1418" t="str">
            <v>HORS TAXE</v>
          </cell>
          <cell r="C1418">
            <v>0</v>
          </cell>
          <cell r="D1418">
            <v>0</v>
          </cell>
        </row>
        <row r="1419">
          <cell r="A1419" t="str">
            <v>CTFINTVA</v>
          </cell>
          <cell r="B1419" t="str">
            <v>TVA</v>
          </cell>
          <cell r="C1419">
            <v>0</v>
          </cell>
          <cell r="D1419">
            <v>0</v>
          </cell>
        </row>
        <row r="1420">
          <cell r="A1420" t="str">
            <v>CTRBAS</v>
          </cell>
          <cell r="B1420" t="str">
            <v xml:space="preserve">    00001001</v>
          </cell>
          <cell r="C1420">
            <v>0</v>
          </cell>
          <cell r="D1420">
            <v>0</v>
          </cell>
        </row>
        <row r="1421">
          <cell r="A1421" t="str">
            <v>CTRDFA_A</v>
          </cell>
          <cell r="B1421" t="str">
            <v xml:space="preserve">                                0093134</v>
          </cell>
          <cell r="C1421">
            <v>0</v>
          </cell>
          <cell r="D1421">
            <v>0</v>
          </cell>
        </row>
        <row r="1422">
          <cell r="A1422" t="str">
            <v>CTRDFA_C</v>
          </cell>
          <cell r="B1422" t="str">
            <v xml:space="preserve">                                0093134</v>
          </cell>
          <cell r="C1422">
            <v>0</v>
          </cell>
          <cell r="D1422">
            <v>0</v>
          </cell>
        </row>
        <row r="1423">
          <cell r="A1423" t="str">
            <v>CTRDFA_D</v>
          </cell>
          <cell r="B1423" t="str">
            <v xml:space="preserve">                                0093134</v>
          </cell>
          <cell r="C1423">
            <v>0</v>
          </cell>
          <cell r="D1423">
            <v>0</v>
          </cell>
        </row>
        <row r="1424">
          <cell r="A1424" t="str">
            <v>CTRDFA_E</v>
          </cell>
          <cell r="B1424">
            <v>0</v>
          </cell>
          <cell r="C1424">
            <v>0</v>
          </cell>
          <cell r="D1424">
            <v>0</v>
          </cell>
        </row>
        <row r="1425">
          <cell r="A1425" t="str">
            <v>CTRDFA_L</v>
          </cell>
          <cell r="B1425" t="str">
            <v xml:space="preserve">                                0093134</v>
          </cell>
          <cell r="C1425">
            <v>0</v>
          </cell>
          <cell r="D1425">
            <v>0</v>
          </cell>
        </row>
        <row r="1426">
          <cell r="A1426" t="str">
            <v>CTRDFA_T</v>
          </cell>
          <cell r="B1426" t="str">
            <v xml:space="preserve">                             O  0093134</v>
          </cell>
          <cell r="C1426">
            <v>0</v>
          </cell>
          <cell r="D1426">
            <v>0</v>
          </cell>
        </row>
        <row r="1427">
          <cell r="A1427" t="str">
            <v>C21ABONN</v>
          </cell>
          <cell r="B1427" t="str">
            <v>Abonnement                     D  0000000BASE      FABONN</v>
          </cell>
          <cell r="C1427">
            <v>0</v>
          </cell>
          <cell r="D1427">
            <v>0</v>
          </cell>
        </row>
        <row r="1428">
          <cell r="A1428" t="str">
            <v>C21COPIE</v>
          </cell>
          <cell r="B1428" t="str">
            <v>A la copie                     T  0000000BASE      FCOPIE</v>
          </cell>
          <cell r="C1428">
            <v>0</v>
          </cell>
          <cell r="D1428">
            <v>0</v>
          </cell>
        </row>
        <row r="1429">
          <cell r="A1429" t="str">
            <v>C21FORIN</v>
          </cell>
          <cell r="B1429" t="str">
            <v>Forfait d'intervention         C  0000000BASE      FFORIN</v>
          </cell>
          <cell r="C1429">
            <v>0</v>
          </cell>
          <cell r="D1429">
            <v>0</v>
          </cell>
        </row>
        <row r="1430">
          <cell r="A1430" t="str">
            <v>C21MANU</v>
          </cell>
          <cell r="B1430" t="str">
            <v>Facturation manuelle           E  0000000BASE</v>
          </cell>
          <cell r="C1430">
            <v>0</v>
          </cell>
          <cell r="D1430">
            <v>0</v>
          </cell>
        </row>
        <row r="1431">
          <cell r="A1431" t="str">
            <v>C21PARC</v>
          </cell>
          <cell r="B1431" t="str">
            <v>Au parc                        A  0000000BASE      FPARC</v>
          </cell>
          <cell r="C1431">
            <v>0</v>
          </cell>
          <cell r="D1431">
            <v>0</v>
          </cell>
        </row>
        <row r="1432">
          <cell r="A1432" t="str">
            <v>DATPUR</v>
          </cell>
          <cell r="B1432" t="str">
            <v>Cdes cli: 31122001 Factures: 31122001 Dossier Imp: 31122001 Cde four: 31122001 Mvt stock: 31122001 FIFO: 31122001 Réception: 31122001 Ctl facture: 31122001</v>
          </cell>
          <cell r="C1432">
            <v>0</v>
          </cell>
          <cell r="D1432">
            <v>0</v>
          </cell>
        </row>
        <row r="1433">
          <cell r="A1433" t="str">
            <v>DATPURNT</v>
          </cell>
          <cell r="B1433" t="str">
            <v>Cdes cli: 31122001 Factures: 31122001 Dossier Imp: 31122001 Cde four: 31122001 Mvt stock: 31122001 FIFO: 31122001 Réception: 31122001 Ctl facture: 31122001</v>
          </cell>
          <cell r="C1433">
            <v>0</v>
          </cell>
          <cell r="D1433">
            <v>0</v>
          </cell>
        </row>
        <row r="1434">
          <cell r="A1434" t="str">
            <v>DELINT A</v>
          </cell>
          <cell r="B1434" t="str">
            <v>Retour en atelier</v>
          </cell>
          <cell r="C1434">
            <v>0</v>
          </cell>
          <cell r="D1434">
            <v>0</v>
          </cell>
        </row>
        <row r="1435">
          <cell r="A1435" t="str">
            <v>DELINT I</v>
          </cell>
          <cell r="B1435" t="str">
            <v>Délai d'intervention</v>
          </cell>
          <cell r="C1435">
            <v>0</v>
          </cell>
          <cell r="D1435">
            <v>0</v>
          </cell>
        </row>
        <row r="1436">
          <cell r="A1436" t="str">
            <v>DELINT R</v>
          </cell>
          <cell r="B1436" t="str">
            <v>Délai de remise en service</v>
          </cell>
          <cell r="C1436">
            <v>0</v>
          </cell>
          <cell r="D1436">
            <v>0</v>
          </cell>
        </row>
        <row r="1437">
          <cell r="A1437" t="str">
            <v>DELUNI H</v>
          </cell>
          <cell r="B1437" t="str">
            <v>Heure</v>
          </cell>
          <cell r="C1437">
            <v>0</v>
          </cell>
          <cell r="D1437">
            <v>0</v>
          </cell>
        </row>
        <row r="1438">
          <cell r="A1438" t="str">
            <v>DERDOF</v>
          </cell>
          <cell r="B1438" t="str">
            <v>0051679</v>
          </cell>
          <cell r="C1438">
            <v>0</v>
          </cell>
          <cell r="D1438">
            <v>0</v>
          </cell>
        </row>
        <row r="1439">
          <cell r="A1439" t="str">
            <v>DERDOS</v>
          </cell>
          <cell r="B1439" t="str">
            <v>0787836</v>
          </cell>
          <cell r="C1439">
            <v>0</v>
          </cell>
          <cell r="D1439">
            <v>0</v>
          </cell>
        </row>
        <row r="1440">
          <cell r="A1440" t="str">
            <v>DERIL</v>
          </cell>
          <cell r="B1440" t="str">
            <v>0016156</v>
          </cell>
          <cell r="C1440">
            <v>0</v>
          </cell>
          <cell r="D1440">
            <v>0</v>
          </cell>
        </row>
        <row r="1441">
          <cell r="A1441" t="str">
            <v>DERSAV</v>
          </cell>
          <cell r="B1441" t="str">
            <v>1080852</v>
          </cell>
          <cell r="C1441">
            <v>0</v>
          </cell>
          <cell r="D1441">
            <v>0</v>
          </cell>
        </row>
        <row r="1442">
          <cell r="A1442" t="str">
            <v>DETENT</v>
          </cell>
          <cell r="B1442" t="str">
            <v>Stock                                                                                      *</v>
          </cell>
          <cell r="C1442">
            <v>0</v>
          </cell>
          <cell r="D1442">
            <v>0</v>
          </cell>
        </row>
        <row r="1443">
          <cell r="A1443" t="str">
            <v>DETENT P</v>
          </cell>
          <cell r="B1443" t="str">
            <v>Prêt                                                                                       *</v>
          </cell>
          <cell r="C1443">
            <v>0</v>
          </cell>
          <cell r="D1443">
            <v>0</v>
          </cell>
        </row>
        <row r="1444">
          <cell r="A1444" t="str">
            <v>DETENT S</v>
          </cell>
          <cell r="B1444" t="str">
            <v>Attente suppression                                                                        *</v>
          </cell>
          <cell r="C1444">
            <v>0</v>
          </cell>
          <cell r="D1444">
            <v>0</v>
          </cell>
        </row>
        <row r="1445">
          <cell r="A1445" t="str">
            <v>DETENT V</v>
          </cell>
          <cell r="B1445" t="str">
            <v>Vendu                                                                                      *</v>
          </cell>
          <cell r="C1445">
            <v>0</v>
          </cell>
          <cell r="D1445">
            <v>0</v>
          </cell>
        </row>
        <row r="1446">
          <cell r="A1446" t="str">
            <v>DETENT X</v>
          </cell>
          <cell r="B1446" t="str">
            <v>Indisponible Stock                                                                         *</v>
          </cell>
          <cell r="C1446">
            <v>0</v>
          </cell>
          <cell r="D1446">
            <v>0</v>
          </cell>
        </row>
        <row r="1447">
          <cell r="A1447" t="str">
            <v>DETEN2 P</v>
          </cell>
          <cell r="B1447" t="str">
            <v>Préparation</v>
          </cell>
          <cell r="C1447">
            <v>0</v>
          </cell>
          <cell r="D1447">
            <v>0</v>
          </cell>
        </row>
        <row r="1448">
          <cell r="A1448" t="str">
            <v>DETEN2 R</v>
          </cell>
          <cell r="B1448" t="str">
            <v>Réservé</v>
          </cell>
          <cell r="C1448">
            <v>0</v>
          </cell>
          <cell r="D1448">
            <v>0</v>
          </cell>
        </row>
        <row r="1449">
          <cell r="A1449" t="str">
            <v>DEVISCFA</v>
          </cell>
          <cell r="B1449" t="str">
            <v xml:space="preserve"> 0000100000 Franc CFA.              311002                                                 *</v>
          </cell>
          <cell r="C1449">
            <v>0</v>
          </cell>
          <cell r="D1449">
            <v>0</v>
          </cell>
        </row>
        <row r="1450">
          <cell r="A1450" t="str">
            <v>DEVISDEM</v>
          </cell>
          <cell r="B1450" t="str">
            <v xml:space="preserve"> 2035000000 Deutsch Mark            010703                                                 *</v>
          </cell>
          <cell r="C1450">
            <v>0</v>
          </cell>
          <cell r="D1450">
            <v>0</v>
          </cell>
        </row>
        <row r="1451">
          <cell r="A1451" t="str">
            <v>DEVISEUR</v>
          </cell>
          <cell r="B1451" t="str">
            <v xml:space="preserve"> 2065595700 EURO                    270603                                                 *</v>
          </cell>
          <cell r="C1451">
            <v>0</v>
          </cell>
          <cell r="D1451">
            <v>0</v>
          </cell>
        </row>
        <row r="1452">
          <cell r="A1452" t="str">
            <v>DEVISFLG</v>
          </cell>
          <cell r="B1452" t="str">
            <v xml:space="preserve"> 2029800000 Florins                 010703                                                 *</v>
          </cell>
          <cell r="C1452">
            <v>0</v>
          </cell>
          <cell r="D1452">
            <v>0</v>
          </cell>
        </row>
        <row r="1453">
          <cell r="A1453" t="str">
            <v>DEVISFRF</v>
          </cell>
          <cell r="B1453" t="str">
            <v xml:space="preserve"> 2010000000 Franc français          270603                                                 *</v>
          </cell>
          <cell r="C1453">
            <v>0</v>
          </cell>
          <cell r="D1453">
            <v>0</v>
          </cell>
        </row>
        <row r="1454">
          <cell r="A1454" t="str">
            <v>DEVISGBP</v>
          </cell>
          <cell r="B1454" t="str">
            <v xml:space="preserve"> 2080000000 Livre sterling          010703                                                 *</v>
          </cell>
          <cell r="C1454">
            <v>0</v>
          </cell>
          <cell r="D1454">
            <v>0</v>
          </cell>
        </row>
        <row r="1455">
          <cell r="A1455" t="str">
            <v>DEVISJPY</v>
          </cell>
          <cell r="B1455" t="str">
            <v xml:space="preserve"> 0000710000 Yen                     010703                                                 *</v>
          </cell>
          <cell r="C1455">
            <v>0</v>
          </cell>
          <cell r="D1455">
            <v>0</v>
          </cell>
        </row>
        <row r="1456">
          <cell r="A1456" t="str">
            <v>DEVISLIT</v>
          </cell>
          <cell r="B1456" t="str">
            <v xml:space="preserve"> 0000033600 Lire italienne          010703                                                 *</v>
          </cell>
          <cell r="C1456">
            <v>0</v>
          </cell>
          <cell r="D1456">
            <v>0</v>
          </cell>
        </row>
        <row r="1457">
          <cell r="A1457" t="str">
            <v>DEVISUSD</v>
          </cell>
          <cell r="B1457" t="str">
            <v xml:space="preserve"> 2077080000 Dollar US.              010703                                                 *</v>
          </cell>
          <cell r="C1457">
            <v>0</v>
          </cell>
          <cell r="D1457">
            <v>0</v>
          </cell>
        </row>
        <row r="1458">
          <cell r="A1458" t="str">
            <v>DIVCFF</v>
          </cell>
          <cell r="B1458" t="str">
            <v>ON00        N00        NN00000000000000000000000000</v>
          </cell>
          <cell r="C1458">
            <v>0</v>
          </cell>
          <cell r="D1458">
            <v>0</v>
          </cell>
        </row>
        <row r="1459">
          <cell r="A1459" t="str">
            <v>DIVERFAC</v>
          </cell>
          <cell r="B1459" t="str">
            <v xml:space="preserve"> 000000000000000000000000000000                 00000                                      *          000000000000000000000000000000000000000000000000000000000000000000000000000000</v>
          </cell>
          <cell r="C1459">
            <v>0</v>
          </cell>
          <cell r="D1459">
            <v>0</v>
          </cell>
        </row>
        <row r="1460">
          <cell r="A1460" t="str">
            <v>DVTACDAO</v>
          </cell>
          <cell r="B1460" t="str">
            <v xml:space="preserve">                         Retrait d'appel d'offre</v>
          </cell>
          <cell r="C1460">
            <v>0</v>
          </cell>
          <cell r="D1460">
            <v>0</v>
          </cell>
        </row>
        <row r="1461">
          <cell r="A1461" t="str">
            <v>DVTACRAO</v>
          </cell>
          <cell r="B1461" t="str">
            <v xml:space="preserve">                         Remise d'appel d'offre</v>
          </cell>
          <cell r="C1461">
            <v>0</v>
          </cell>
          <cell r="D1461">
            <v>0</v>
          </cell>
        </row>
        <row r="1462">
          <cell r="A1462" t="str">
            <v>DVTTVETA</v>
          </cell>
          <cell r="B1462" t="str">
            <v xml:space="preserve"> chgetat                 Changement d'état commercial</v>
          </cell>
          <cell r="C1462">
            <v>0</v>
          </cell>
          <cell r="D1462">
            <v>0</v>
          </cell>
        </row>
        <row r="1463">
          <cell r="A1463" t="str">
            <v>DVTTVRDV</v>
          </cell>
          <cell r="B1463" t="str">
            <v xml:space="preserve"> RDV                     Rendez-vous</v>
          </cell>
          <cell r="C1463">
            <v>0</v>
          </cell>
          <cell r="D1463">
            <v>0</v>
          </cell>
        </row>
        <row r="1464">
          <cell r="A1464" t="str">
            <v>ENTET_AR</v>
          </cell>
          <cell r="B1464" t="str">
            <v xml:space="preserve">  00000000000000000000000000000000000000000000000000000000000000000000000000000000</v>
          </cell>
          <cell r="C1464">
            <v>0</v>
          </cell>
          <cell r="D1464">
            <v>0</v>
          </cell>
        </row>
        <row r="1465">
          <cell r="A1465" t="str">
            <v>ENTET_CC</v>
          </cell>
          <cell r="B1465" t="str">
            <v xml:space="preserve">  02000000000000000000000000000000000000000000000000000000000000000000000000000000</v>
          </cell>
          <cell r="C1465">
            <v>0</v>
          </cell>
          <cell r="D1465">
            <v>0</v>
          </cell>
        </row>
        <row r="1466">
          <cell r="A1466" t="str">
            <v>ENTET_MA</v>
          </cell>
          <cell r="B1466" t="str">
            <v xml:space="preserve">  00000000000000000000000000000000000000000000000000000000000000000000000000000000</v>
          </cell>
          <cell r="C1466">
            <v>0</v>
          </cell>
          <cell r="D1466">
            <v>0</v>
          </cell>
        </row>
        <row r="1467">
          <cell r="A1467" t="str">
            <v>ENTET_PF</v>
          </cell>
          <cell r="B1467" t="str">
            <v xml:space="preserve">  02000000000000000000000000000000000000000000000000000000000000000000000000000000</v>
          </cell>
          <cell r="C1467">
            <v>0</v>
          </cell>
          <cell r="D1467">
            <v>0</v>
          </cell>
        </row>
        <row r="1468">
          <cell r="A1468" t="str">
            <v>ENTET_PS</v>
          </cell>
          <cell r="B1468" t="str">
            <v xml:space="preserve">  02000000000000000000000000000000000000000000000000000000000000000000000000000000</v>
          </cell>
          <cell r="C1468">
            <v>0</v>
          </cell>
          <cell r="D1468">
            <v>0</v>
          </cell>
        </row>
        <row r="1469">
          <cell r="A1469" t="str">
            <v>ENTETRUB</v>
          </cell>
          <cell r="B1469" t="str">
            <v xml:space="preserve">  00000000000000000000000000000000000000000000000000000000000000000000000000000000</v>
          </cell>
          <cell r="C1469">
            <v>0</v>
          </cell>
          <cell r="D1469">
            <v>0</v>
          </cell>
        </row>
        <row r="1470">
          <cell r="A1470" t="str">
            <v>ENTSGB01</v>
          </cell>
          <cell r="B1470" t="str">
            <v xml:space="preserve">                                                                                           *</v>
          </cell>
          <cell r="C1470">
            <v>0</v>
          </cell>
          <cell r="D1470">
            <v>0</v>
          </cell>
        </row>
        <row r="1471">
          <cell r="A1471" t="str">
            <v>ENTSGB02</v>
          </cell>
          <cell r="B1471" t="str">
            <v xml:space="preserve">                  C F A O                                                                  *</v>
          </cell>
          <cell r="C1471">
            <v>0</v>
          </cell>
          <cell r="D1471">
            <v>0</v>
          </cell>
        </row>
        <row r="1472">
          <cell r="A1472" t="str">
            <v>ENTSGB03</v>
          </cell>
          <cell r="B1472" t="str">
            <v xml:space="preserve">                                                                                           *</v>
          </cell>
          <cell r="C1472">
            <v>0</v>
          </cell>
          <cell r="D1472">
            <v>0</v>
          </cell>
        </row>
        <row r="1473">
          <cell r="A1473" t="str">
            <v>ENTSGB04</v>
          </cell>
          <cell r="B1473" t="str">
            <v xml:space="preserve">                 G A B O N                                                                 *</v>
          </cell>
          <cell r="C1473">
            <v>0</v>
          </cell>
          <cell r="D1473">
            <v>0</v>
          </cell>
        </row>
        <row r="1474">
          <cell r="A1474" t="str">
            <v>ENTSGB05</v>
          </cell>
          <cell r="B1474" t="str">
            <v xml:space="preserve">                                                                                           *</v>
          </cell>
          <cell r="C1474">
            <v>0</v>
          </cell>
          <cell r="D1474">
            <v>0</v>
          </cell>
        </row>
        <row r="1475">
          <cell r="A1475" t="str">
            <v>ENTSGB06</v>
          </cell>
          <cell r="B1475" t="str">
            <v xml:space="preserve">                                                                                           *</v>
          </cell>
          <cell r="C1475">
            <v>0</v>
          </cell>
          <cell r="D1475">
            <v>0</v>
          </cell>
        </row>
        <row r="1476">
          <cell r="A1476" t="str">
            <v>EQ1§§</v>
          </cell>
          <cell r="B1476" t="str">
            <v>9Z</v>
          </cell>
          <cell r="C1476">
            <v>0</v>
          </cell>
          <cell r="D1476">
            <v>0</v>
          </cell>
        </row>
        <row r="1477">
          <cell r="A1477" t="str">
            <v>EQ1$+</v>
          </cell>
          <cell r="B1477" t="str">
            <v>9Z</v>
          </cell>
          <cell r="C1477">
            <v>0</v>
          </cell>
          <cell r="D1477">
            <v>0</v>
          </cell>
        </row>
        <row r="1478">
          <cell r="A1478" t="str">
            <v>EQ1$-</v>
          </cell>
          <cell r="B1478" t="str">
            <v>9Z</v>
          </cell>
          <cell r="C1478">
            <v>0</v>
          </cell>
          <cell r="D1478">
            <v>0</v>
          </cell>
        </row>
        <row r="1479">
          <cell r="A1479" t="str">
            <v>EQ1AS</v>
          </cell>
          <cell r="B1479" t="str">
            <v>1B</v>
          </cell>
          <cell r="C1479">
            <v>0</v>
          </cell>
          <cell r="D1479">
            <v>0</v>
          </cell>
        </row>
        <row r="1480">
          <cell r="A1480" t="str">
            <v>EQ1AV</v>
          </cell>
          <cell r="B1480" t="str">
            <v>2D</v>
          </cell>
          <cell r="C1480">
            <v>0</v>
          </cell>
          <cell r="D1480">
            <v>0</v>
          </cell>
        </row>
        <row r="1481">
          <cell r="A1481" t="str">
            <v>EQ1CP</v>
          </cell>
          <cell r="B1481" t="str">
            <v>3F</v>
          </cell>
          <cell r="C1481">
            <v>0</v>
          </cell>
          <cell r="D1481">
            <v>0</v>
          </cell>
        </row>
        <row r="1482">
          <cell r="A1482" t="str">
            <v>EQ1CS</v>
          </cell>
          <cell r="B1482" t="str">
            <v>2E</v>
          </cell>
          <cell r="C1482">
            <v>0</v>
          </cell>
          <cell r="D1482">
            <v>0</v>
          </cell>
        </row>
        <row r="1483">
          <cell r="A1483" t="str">
            <v>EQ1E+</v>
          </cell>
          <cell r="B1483" t="str">
            <v>9Z</v>
          </cell>
          <cell r="C1483">
            <v>0</v>
          </cell>
          <cell r="D1483">
            <v>0</v>
          </cell>
        </row>
        <row r="1484">
          <cell r="A1484" t="str">
            <v>EQ1E-</v>
          </cell>
          <cell r="B1484" t="str">
            <v>9Z</v>
          </cell>
          <cell r="C1484">
            <v>0</v>
          </cell>
          <cell r="D1484">
            <v>0</v>
          </cell>
        </row>
        <row r="1485">
          <cell r="A1485" t="str">
            <v>EQ1EM</v>
          </cell>
          <cell r="B1485" t="str">
            <v>9Z</v>
          </cell>
          <cell r="C1485">
            <v>0</v>
          </cell>
          <cell r="D1485">
            <v>0</v>
          </cell>
        </row>
        <row r="1486">
          <cell r="A1486" t="str">
            <v>EQ1FA</v>
          </cell>
          <cell r="B1486" t="str">
            <v>2C</v>
          </cell>
          <cell r="C1486">
            <v>0</v>
          </cell>
          <cell r="D1486">
            <v>0</v>
          </cell>
        </row>
        <row r="1487">
          <cell r="A1487" t="str">
            <v>EQ1I+</v>
          </cell>
          <cell r="B1487" t="str">
            <v>9Z</v>
          </cell>
          <cell r="C1487">
            <v>0</v>
          </cell>
          <cell r="D1487">
            <v>0</v>
          </cell>
        </row>
        <row r="1488">
          <cell r="A1488" t="str">
            <v>EQ1I-</v>
          </cell>
          <cell r="B1488" t="str">
            <v>9Z</v>
          </cell>
          <cell r="C1488">
            <v>0</v>
          </cell>
          <cell r="D1488">
            <v>0</v>
          </cell>
        </row>
        <row r="1489">
          <cell r="A1489" t="str">
            <v>EQ1M+</v>
          </cell>
          <cell r="B1489" t="str">
            <v>5K</v>
          </cell>
          <cell r="C1489">
            <v>0</v>
          </cell>
          <cell r="D1489">
            <v>0</v>
          </cell>
        </row>
        <row r="1490">
          <cell r="A1490" t="str">
            <v>EQ1M-</v>
          </cell>
          <cell r="B1490" t="str">
            <v>5L</v>
          </cell>
          <cell r="C1490">
            <v>0</v>
          </cell>
          <cell r="D1490">
            <v>0</v>
          </cell>
        </row>
        <row r="1491">
          <cell r="A1491" t="str">
            <v>EQ1P+</v>
          </cell>
          <cell r="B1491" t="str">
            <v>9Z</v>
          </cell>
          <cell r="C1491">
            <v>0</v>
          </cell>
          <cell r="D1491">
            <v>0</v>
          </cell>
        </row>
        <row r="1492">
          <cell r="A1492" t="str">
            <v>EQ1P-</v>
          </cell>
          <cell r="B1492" t="str">
            <v>9Z</v>
          </cell>
          <cell r="C1492">
            <v>0</v>
          </cell>
          <cell r="D1492">
            <v>0</v>
          </cell>
        </row>
        <row r="1493">
          <cell r="A1493" t="str">
            <v>EQ1RA</v>
          </cell>
          <cell r="B1493" t="str">
            <v>9Z</v>
          </cell>
          <cell r="C1493">
            <v>0</v>
          </cell>
          <cell r="D1493">
            <v>0</v>
          </cell>
        </row>
        <row r="1494">
          <cell r="A1494" t="str">
            <v>EQ1RD</v>
          </cell>
          <cell r="B1494" t="str">
            <v>1A</v>
          </cell>
          <cell r="C1494">
            <v>0</v>
          </cell>
          <cell r="D1494">
            <v>0</v>
          </cell>
        </row>
        <row r="1495">
          <cell r="A1495" t="str">
            <v>EQ1RF</v>
          </cell>
          <cell r="B1495" t="str">
            <v>1A</v>
          </cell>
          <cell r="C1495">
            <v>0</v>
          </cell>
          <cell r="D1495">
            <v>0</v>
          </cell>
        </row>
        <row r="1496">
          <cell r="A1496" t="str">
            <v>EQ1RM</v>
          </cell>
          <cell r="B1496" t="str">
            <v>9Z</v>
          </cell>
          <cell r="C1496">
            <v>0</v>
          </cell>
          <cell r="D1496">
            <v>0</v>
          </cell>
        </row>
        <row r="1497">
          <cell r="A1497" t="str">
            <v>EQ1S+</v>
          </cell>
          <cell r="B1497" t="str">
            <v>9Z</v>
          </cell>
          <cell r="C1497">
            <v>0</v>
          </cell>
          <cell r="D1497">
            <v>0</v>
          </cell>
        </row>
        <row r="1498">
          <cell r="A1498" t="str">
            <v>EQ1SM</v>
          </cell>
          <cell r="B1498" t="str">
            <v>9Z</v>
          </cell>
          <cell r="C1498">
            <v>0</v>
          </cell>
          <cell r="D1498">
            <v>0</v>
          </cell>
        </row>
        <row r="1499">
          <cell r="A1499" t="str">
            <v>EQ1T+</v>
          </cell>
          <cell r="B1499" t="str">
            <v>4I</v>
          </cell>
          <cell r="C1499">
            <v>0</v>
          </cell>
          <cell r="D1499">
            <v>0</v>
          </cell>
        </row>
        <row r="1500">
          <cell r="A1500" t="str">
            <v>EQ1T-</v>
          </cell>
          <cell r="B1500" t="str">
            <v>4-</v>
          </cell>
          <cell r="C1500">
            <v>0</v>
          </cell>
          <cell r="D1500">
            <v>0</v>
          </cell>
        </row>
        <row r="1501">
          <cell r="A1501" t="str">
            <v>EQ1XC</v>
          </cell>
          <cell r="B1501" t="str">
            <v>3H</v>
          </cell>
          <cell r="C1501">
            <v>0</v>
          </cell>
          <cell r="D1501">
            <v>0</v>
          </cell>
        </row>
        <row r="1502">
          <cell r="A1502" t="str">
            <v>EQ1XF</v>
          </cell>
          <cell r="B1502" t="str">
            <v>9Z</v>
          </cell>
          <cell r="C1502">
            <v>0</v>
          </cell>
          <cell r="D1502">
            <v>0</v>
          </cell>
        </row>
        <row r="1503">
          <cell r="A1503" t="str">
            <v>EQ101</v>
          </cell>
          <cell r="B1503" t="str">
            <v>9Z</v>
          </cell>
          <cell r="C1503">
            <v>0</v>
          </cell>
          <cell r="D1503">
            <v>0</v>
          </cell>
        </row>
        <row r="1504">
          <cell r="A1504" t="str">
            <v>EQ102</v>
          </cell>
          <cell r="B1504" t="str">
            <v>9Z</v>
          </cell>
          <cell r="C1504">
            <v>0</v>
          </cell>
          <cell r="D1504">
            <v>0</v>
          </cell>
        </row>
        <row r="1505">
          <cell r="A1505" t="str">
            <v>EQ103</v>
          </cell>
          <cell r="B1505" t="str">
            <v>9Z</v>
          </cell>
          <cell r="C1505">
            <v>0</v>
          </cell>
          <cell r="D1505">
            <v>0</v>
          </cell>
        </row>
        <row r="1506">
          <cell r="A1506" t="str">
            <v>EQ104</v>
          </cell>
          <cell r="B1506" t="str">
            <v>9Z</v>
          </cell>
          <cell r="C1506">
            <v>0</v>
          </cell>
          <cell r="D1506">
            <v>0</v>
          </cell>
        </row>
        <row r="1507">
          <cell r="A1507" t="str">
            <v>EQ105</v>
          </cell>
          <cell r="B1507" t="str">
            <v>9Z</v>
          </cell>
          <cell r="C1507">
            <v>0</v>
          </cell>
          <cell r="D1507">
            <v>0</v>
          </cell>
        </row>
        <row r="1508">
          <cell r="A1508" t="str">
            <v>EQ21</v>
          </cell>
          <cell r="B1508" t="str">
            <v>Achats.</v>
          </cell>
          <cell r="C1508">
            <v>0</v>
          </cell>
          <cell r="D1508">
            <v>0</v>
          </cell>
        </row>
        <row r="1509">
          <cell r="A1509" t="str">
            <v>EQ22</v>
          </cell>
          <cell r="B1509" t="str">
            <v>Ventes.</v>
          </cell>
          <cell r="C1509">
            <v>0</v>
          </cell>
          <cell r="D1509">
            <v>0</v>
          </cell>
        </row>
        <row r="1510">
          <cell r="A1510" t="str">
            <v>EQ23</v>
          </cell>
          <cell r="B1510" t="str">
            <v>Tsf SAV.</v>
          </cell>
          <cell r="C1510">
            <v>0</v>
          </cell>
          <cell r="D1510">
            <v>0</v>
          </cell>
        </row>
        <row r="1511">
          <cell r="A1511" t="str">
            <v>EQ24</v>
          </cell>
          <cell r="B1511" t="str">
            <v>Transfert.</v>
          </cell>
          <cell r="C1511">
            <v>0</v>
          </cell>
          <cell r="D1511">
            <v>0</v>
          </cell>
        </row>
        <row r="1512">
          <cell r="A1512" t="str">
            <v>EQ25</v>
          </cell>
          <cell r="B1512" t="str">
            <v>Mutations.</v>
          </cell>
          <cell r="C1512">
            <v>0</v>
          </cell>
          <cell r="D1512">
            <v>0</v>
          </cell>
        </row>
        <row r="1513">
          <cell r="A1513" t="str">
            <v>EQ29</v>
          </cell>
          <cell r="B1513" t="str">
            <v>Mvts Divers.</v>
          </cell>
          <cell r="C1513">
            <v>0</v>
          </cell>
          <cell r="D1513">
            <v>0</v>
          </cell>
        </row>
        <row r="1514">
          <cell r="A1514" t="str">
            <v>EQ3A</v>
          </cell>
          <cell r="B1514" t="str">
            <v>Achats Imports</v>
          </cell>
          <cell r="C1514">
            <v>0</v>
          </cell>
          <cell r="D1514">
            <v>0</v>
          </cell>
        </row>
        <row r="1515">
          <cell r="A1515" t="str">
            <v>EQ3B</v>
          </cell>
          <cell r="B1515" t="str">
            <v>Asp.</v>
          </cell>
          <cell r="C1515">
            <v>0</v>
          </cell>
          <cell r="D1515">
            <v>0</v>
          </cell>
        </row>
        <row r="1516">
          <cell r="A1516" t="str">
            <v>EQ3C</v>
          </cell>
          <cell r="B1516" t="str">
            <v>Factures.</v>
          </cell>
          <cell r="C1516">
            <v>0</v>
          </cell>
          <cell r="D1516">
            <v>0</v>
          </cell>
        </row>
        <row r="1517">
          <cell r="A1517" t="str">
            <v>EQ3D</v>
          </cell>
          <cell r="B1517" t="str">
            <v>Avoirs.</v>
          </cell>
          <cell r="C1517">
            <v>0</v>
          </cell>
          <cell r="D1517">
            <v>0</v>
          </cell>
        </row>
        <row r="1518">
          <cell r="A1518" t="str">
            <v>EQ3E</v>
          </cell>
          <cell r="B1518" t="str">
            <v>Fact. SAV.</v>
          </cell>
          <cell r="C1518">
            <v>0</v>
          </cell>
          <cell r="D1518">
            <v>0</v>
          </cell>
        </row>
        <row r="1519">
          <cell r="A1519" t="str">
            <v>EQ3F</v>
          </cell>
          <cell r="B1519" t="str">
            <v>Livraison au SAV.</v>
          </cell>
          <cell r="C1519">
            <v>0</v>
          </cell>
          <cell r="D1519">
            <v>0</v>
          </cell>
        </row>
        <row r="1520">
          <cell r="A1520" t="str">
            <v>EQ3G</v>
          </cell>
          <cell r="B1520" t="str">
            <v>Reception par SAV.</v>
          </cell>
          <cell r="C1520">
            <v>0</v>
          </cell>
          <cell r="D1520">
            <v>0</v>
          </cell>
        </row>
        <row r="1521">
          <cell r="A1521" t="str">
            <v>EQ3H</v>
          </cell>
          <cell r="B1521" t="str">
            <v>Retour du SAV.</v>
          </cell>
          <cell r="C1521">
            <v>0</v>
          </cell>
          <cell r="D1521">
            <v>0</v>
          </cell>
        </row>
        <row r="1522">
          <cell r="A1522" t="str">
            <v>EQ3I</v>
          </cell>
          <cell r="B1522" t="str">
            <v>Entrées.</v>
          </cell>
          <cell r="C1522">
            <v>0</v>
          </cell>
          <cell r="D1522">
            <v>0</v>
          </cell>
        </row>
        <row r="1523">
          <cell r="A1523" t="str">
            <v>EQ3J</v>
          </cell>
          <cell r="B1523" t="str">
            <v>Sorties.</v>
          </cell>
          <cell r="C1523">
            <v>0</v>
          </cell>
          <cell r="D1523">
            <v>0</v>
          </cell>
        </row>
        <row r="1524">
          <cell r="A1524" t="str">
            <v>EQ3K</v>
          </cell>
          <cell r="B1524" t="str">
            <v>Entrées.</v>
          </cell>
          <cell r="C1524">
            <v>0</v>
          </cell>
          <cell r="D1524">
            <v>0</v>
          </cell>
        </row>
        <row r="1525">
          <cell r="A1525" t="str">
            <v>EQ3L</v>
          </cell>
          <cell r="B1525" t="str">
            <v>Sorties.</v>
          </cell>
          <cell r="C1525">
            <v>0</v>
          </cell>
          <cell r="D1525">
            <v>0</v>
          </cell>
        </row>
        <row r="1526">
          <cell r="A1526" t="str">
            <v>EQ3Z</v>
          </cell>
          <cell r="B1526" t="str">
            <v>Divers.</v>
          </cell>
          <cell r="C1526">
            <v>0</v>
          </cell>
          <cell r="D1526">
            <v>0</v>
          </cell>
        </row>
        <row r="1527">
          <cell r="A1527" t="str">
            <v>ETABLIFR</v>
          </cell>
          <cell r="B1527" t="str">
            <v xml:space="preserve">  FRANCEVILLE                  GB</v>
          </cell>
          <cell r="C1527">
            <v>0</v>
          </cell>
          <cell r="D1527">
            <v>0</v>
          </cell>
        </row>
        <row r="1528">
          <cell r="A1528" t="str">
            <v>ETABLILI</v>
          </cell>
          <cell r="B1528" t="str">
            <v xml:space="preserve">  LIBREVILLE                   GB</v>
          </cell>
          <cell r="C1528">
            <v>0</v>
          </cell>
          <cell r="D1528">
            <v>0</v>
          </cell>
        </row>
        <row r="1529">
          <cell r="A1529" t="str">
            <v>ETABLIPO</v>
          </cell>
          <cell r="B1529" t="str">
            <v xml:space="preserve">  PORT GENTIL                  GB</v>
          </cell>
          <cell r="C1529">
            <v>0</v>
          </cell>
          <cell r="D1529">
            <v>0</v>
          </cell>
        </row>
        <row r="1530">
          <cell r="A1530" t="str">
            <v>ETAPEIL</v>
          </cell>
          <cell r="B1530" t="str">
            <v>0140493</v>
          </cell>
          <cell r="C1530">
            <v>0</v>
          </cell>
          <cell r="D1530">
            <v>0</v>
          </cell>
        </row>
        <row r="1531">
          <cell r="A1531" t="str">
            <v>ETAT1</v>
          </cell>
          <cell r="B1531" t="str">
            <v>Ouvert      O</v>
          </cell>
          <cell r="C1531">
            <v>0</v>
          </cell>
          <cell r="D1531">
            <v>0</v>
          </cell>
        </row>
        <row r="1532">
          <cell r="A1532" t="str">
            <v>ETAT1  F</v>
          </cell>
          <cell r="B1532" t="str">
            <v>Fermé       N</v>
          </cell>
          <cell r="C1532">
            <v>0</v>
          </cell>
          <cell r="D1532">
            <v>0</v>
          </cell>
        </row>
        <row r="1533">
          <cell r="A1533" t="str">
            <v>ETAT1  O</v>
          </cell>
          <cell r="B1533" t="str">
            <v>Ouvert      O</v>
          </cell>
          <cell r="C1533">
            <v>0</v>
          </cell>
          <cell r="D1533">
            <v>0</v>
          </cell>
        </row>
        <row r="1534">
          <cell r="A1534" t="str">
            <v>ETAT1  P</v>
          </cell>
          <cell r="B1534" t="str">
            <v>Prospect.</v>
          </cell>
          <cell r="C1534">
            <v>0</v>
          </cell>
          <cell r="D1534">
            <v>0</v>
          </cell>
        </row>
        <row r="1535">
          <cell r="A1535" t="str">
            <v>ETIMPARF</v>
          </cell>
          <cell r="B1535" t="str">
            <v>Attendu recu / fictif     EDO</v>
          </cell>
          <cell r="C1535">
            <v>0</v>
          </cell>
          <cell r="D1535">
            <v>0</v>
          </cell>
        </row>
        <row r="1536">
          <cell r="A1536" t="str">
            <v>ETIMPARS</v>
          </cell>
          <cell r="B1536" t="str">
            <v>Attendu recu / stock com  EDO</v>
          </cell>
          <cell r="C1536">
            <v>0</v>
          </cell>
          <cell r="D1536">
            <v>0</v>
          </cell>
        </row>
        <row r="1537">
          <cell r="A1537" t="str">
            <v>ETIMPASG</v>
          </cell>
          <cell r="B1537" t="str">
            <v>Attestation SGS           RDN</v>
          </cell>
          <cell r="C1537">
            <v>0</v>
          </cell>
          <cell r="D1537">
            <v>0</v>
          </cell>
        </row>
        <row r="1538">
          <cell r="A1538" t="str">
            <v>ETIMPBRC</v>
          </cell>
          <cell r="B1538" t="str">
            <v>Ed. des revients/conso.   BRN</v>
          </cell>
          <cell r="C1538">
            <v>0</v>
          </cell>
          <cell r="D1538">
            <v>0</v>
          </cell>
        </row>
        <row r="1539">
          <cell r="A1539" t="str">
            <v>ETIMPBRF</v>
          </cell>
          <cell r="B1539" t="str">
            <v>Ed. des revients/fictif   BR</v>
          </cell>
          <cell r="C1539">
            <v>0</v>
          </cell>
          <cell r="D1539">
            <v>0</v>
          </cell>
        </row>
        <row r="1540">
          <cell r="A1540" t="str">
            <v>ETIMPBRG</v>
          </cell>
          <cell r="B1540" t="str">
            <v>Ed. borderau revient / FG BRN    FG FAC</v>
          </cell>
          <cell r="C1540">
            <v>0</v>
          </cell>
          <cell r="D1540">
            <v>0</v>
          </cell>
        </row>
        <row r="1541">
          <cell r="A1541" t="str">
            <v>ETIMPCNS</v>
          </cell>
          <cell r="B1541" t="str">
            <v>Connaissement             RD</v>
          </cell>
          <cell r="C1541">
            <v>0</v>
          </cell>
          <cell r="D1541">
            <v>0</v>
          </cell>
        </row>
        <row r="1542">
          <cell r="A1542" t="str">
            <v>ETIMPDDD</v>
          </cell>
          <cell r="B1542" t="str">
            <v>Dossier dédouanement      RD</v>
          </cell>
          <cell r="C1542">
            <v>0</v>
          </cell>
          <cell r="D1542">
            <v>0</v>
          </cell>
        </row>
        <row r="1543">
          <cell r="A1543" t="str">
            <v>ETIMPDOM</v>
          </cell>
          <cell r="B1543" t="str">
            <v>Domiciliation bancaire    EDO</v>
          </cell>
          <cell r="C1543">
            <v>0</v>
          </cell>
          <cell r="D1543">
            <v>0</v>
          </cell>
        </row>
        <row r="1544">
          <cell r="A1544" t="str">
            <v>ETIMPESC</v>
          </cell>
          <cell r="B1544" t="str">
            <v>Stock commercial          ESN           OO</v>
          </cell>
          <cell r="C1544">
            <v>0</v>
          </cell>
          <cell r="D1544">
            <v>0</v>
          </cell>
        </row>
        <row r="1545">
          <cell r="A1545" t="str">
            <v>ETIMPEST</v>
          </cell>
          <cell r="B1545" t="str">
            <v>Entrée Fictif MiMa        ESN  TF</v>
          </cell>
          <cell r="C1545">
            <v>0</v>
          </cell>
          <cell r="D1545">
            <v>0</v>
          </cell>
        </row>
        <row r="1546">
          <cell r="A1546" t="str">
            <v>ETIMPES1</v>
          </cell>
          <cell r="B1546" t="str">
            <v>Entrée fictif SOMEMAGA.   ESN  SF</v>
          </cell>
          <cell r="C1546">
            <v>0</v>
          </cell>
          <cell r="D1546">
            <v>0</v>
          </cell>
        </row>
        <row r="1547">
          <cell r="A1547" t="str">
            <v>ETIMPES2</v>
          </cell>
          <cell r="B1547" t="str">
            <v>Entrée fictif AC.         ESN  CF</v>
          </cell>
          <cell r="C1547">
            <v>0</v>
          </cell>
          <cell r="D1547">
            <v>0</v>
          </cell>
        </row>
        <row r="1548">
          <cell r="A1548" t="str">
            <v>ETIMPFAC</v>
          </cell>
          <cell r="B1548" t="str">
            <v>Saisie Facture SFCE       RD           NOO</v>
          </cell>
          <cell r="C1548">
            <v>0</v>
          </cell>
          <cell r="D1548">
            <v>0</v>
          </cell>
        </row>
        <row r="1549">
          <cell r="A1549" t="str">
            <v>ETIMPFG</v>
          </cell>
          <cell r="B1549" t="str">
            <v>Saisie frais / CAF        SFN          NOO</v>
          </cell>
          <cell r="C1549">
            <v>0</v>
          </cell>
          <cell r="D1549">
            <v>0</v>
          </cell>
        </row>
        <row r="1550">
          <cell r="A1550" t="str">
            <v>ETIMPFIN</v>
          </cell>
          <cell r="B1550" t="str">
            <v>Cloture de l'IL           RD</v>
          </cell>
          <cell r="C1550">
            <v>0</v>
          </cell>
          <cell r="D1550">
            <v>0</v>
          </cell>
        </row>
        <row r="1551">
          <cell r="A1551" t="str">
            <v>ETIMPFMF</v>
          </cell>
          <cell r="B1551" t="str">
            <v>Frais / mise en fictif    SF</v>
          </cell>
          <cell r="C1551">
            <v>0</v>
          </cell>
          <cell r="D1551">
            <v>0</v>
          </cell>
        </row>
        <row r="1552">
          <cell r="A1552" t="str">
            <v>ETIMPFMS</v>
          </cell>
          <cell r="B1552" t="str">
            <v>Frais / mise en stock     SF           NOO</v>
          </cell>
          <cell r="C1552">
            <v>0</v>
          </cell>
          <cell r="D1552">
            <v>0</v>
          </cell>
        </row>
        <row r="1553">
          <cell r="A1553" t="str">
            <v>ETIMPLTA</v>
          </cell>
          <cell r="B1553" t="str">
            <v>Lettre transport aérien   RD</v>
          </cell>
          <cell r="C1553">
            <v>0</v>
          </cell>
          <cell r="D1553">
            <v>0</v>
          </cell>
        </row>
        <row r="1554">
          <cell r="A1554" t="str">
            <v>ETIMPMTD</v>
          </cell>
          <cell r="B1554" t="str">
            <v>Montant Théorique DOUANE  TDN</v>
          </cell>
          <cell r="C1554">
            <v>0</v>
          </cell>
          <cell r="D1554">
            <v>0</v>
          </cell>
        </row>
        <row r="1555">
          <cell r="A1555" t="str">
            <v>ETIMPOT</v>
          </cell>
          <cell r="B1555" t="str">
            <v>Transit. Mise à Conso     EDO          OOO</v>
          </cell>
          <cell r="C1555">
            <v>0</v>
          </cell>
          <cell r="D1555">
            <v>0</v>
          </cell>
        </row>
        <row r="1556">
          <cell r="A1556" t="str">
            <v>ETIMPOTF</v>
          </cell>
          <cell r="B1556" t="str">
            <v>Transit. Mise en Fictif.  EDO          OOO</v>
          </cell>
          <cell r="C1556">
            <v>0</v>
          </cell>
          <cell r="D1556">
            <v>0</v>
          </cell>
        </row>
        <row r="1557">
          <cell r="A1557" t="str">
            <v>ETIMPPRO</v>
          </cell>
          <cell r="B1557" t="str">
            <v>Proforma SFCE             RDN</v>
          </cell>
          <cell r="C1557">
            <v>0</v>
          </cell>
          <cell r="D1557">
            <v>0</v>
          </cell>
        </row>
        <row r="1558">
          <cell r="A1558" t="str">
            <v>ETIMPSGS</v>
          </cell>
          <cell r="B1558" t="str">
            <v>Demande SGS               EDO</v>
          </cell>
          <cell r="C1558">
            <v>0</v>
          </cell>
          <cell r="D1558">
            <v>0</v>
          </cell>
        </row>
        <row r="1559">
          <cell r="A1559" t="str">
            <v>ETIMPVFC</v>
          </cell>
          <cell r="B1559" t="str">
            <v>Valid Frais Mise en Stock VFN    FMSOT</v>
          </cell>
          <cell r="C1559">
            <v>0</v>
          </cell>
          <cell r="D1559">
            <v>0</v>
          </cell>
        </row>
        <row r="1560">
          <cell r="A1560" t="str">
            <v>ETIMPVFF</v>
          </cell>
          <cell r="B1560" t="str">
            <v>Valid Frais Mise / Fictif VFN    FMFOTF</v>
          </cell>
          <cell r="C1560">
            <v>0</v>
          </cell>
          <cell r="D1560">
            <v>0</v>
          </cell>
        </row>
        <row r="1561">
          <cell r="A1561" t="str">
            <v>ETIMPVFG</v>
          </cell>
          <cell r="B1561" t="str">
            <v>Validation Frais / CAF    VFN    FG FAC</v>
          </cell>
          <cell r="C1561">
            <v>0</v>
          </cell>
          <cell r="D1561">
            <v>0</v>
          </cell>
        </row>
        <row r="1562">
          <cell r="A1562" t="str">
            <v>FACCTR</v>
          </cell>
          <cell r="B1562" t="str">
            <v xml:space="preserve">           0004177  0003929   00021568</v>
          </cell>
          <cell r="C1562">
            <v>0</v>
          </cell>
          <cell r="D1562">
            <v>0</v>
          </cell>
        </row>
        <row r="1563">
          <cell r="A1563" t="str">
            <v>FACINT</v>
          </cell>
          <cell r="B1563" t="str">
            <v xml:space="preserve">                     084282</v>
          </cell>
          <cell r="C1563">
            <v>0</v>
          </cell>
          <cell r="D1563">
            <v>0</v>
          </cell>
        </row>
        <row r="1564">
          <cell r="A1564" t="str">
            <v>FACTUR</v>
          </cell>
          <cell r="B1564" t="str">
            <v xml:space="preserve">      1295</v>
          </cell>
          <cell r="C1564">
            <v>0</v>
          </cell>
          <cell r="D1564">
            <v>0</v>
          </cell>
        </row>
        <row r="1565">
          <cell r="A1565" t="str">
            <v>FACTYP A</v>
          </cell>
          <cell r="B1565" t="str">
            <v>ENTRETIEN AU PARC</v>
          </cell>
          <cell r="C1565">
            <v>0</v>
          </cell>
          <cell r="D1565">
            <v>0</v>
          </cell>
        </row>
        <row r="1566">
          <cell r="A1566" t="str">
            <v>FACTYP C</v>
          </cell>
          <cell r="B1566" t="str">
            <v>FORFAIT D'INTERVENTION</v>
          </cell>
          <cell r="C1566">
            <v>0</v>
          </cell>
          <cell r="D1566">
            <v>0</v>
          </cell>
        </row>
        <row r="1567">
          <cell r="A1567" t="str">
            <v>FACTYP D</v>
          </cell>
          <cell r="B1567" t="str">
            <v>ABONNEMENT D'ENTRETIEN          Abon.</v>
          </cell>
          <cell r="C1567">
            <v>0</v>
          </cell>
          <cell r="D1567">
            <v>0</v>
          </cell>
        </row>
        <row r="1568">
          <cell r="A1568" t="str">
            <v>FACTYP E</v>
          </cell>
          <cell r="B1568" t="str">
            <v>FACTURATION MANUELLE</v>
          </cell>
          <cell r="C1568">
            <v>0</v>
          </cell>
          <cell r="D1568">
            <v>0</v>
          </cell>
        </row>
        <row r="1569">
          <cell r="A1569" t="str">
            <v>FACTYP L</v>
          </cell>
          <cell r="B1569" t="str">
            <v>LOCATION &amp; MAINTENANCE</v>
          </cell>
          <cell r="C1569">
            <v>0</v>
          </cell>
          <cell r="D1569">
            <v>0</v>
          </cell>
        </row>
        <row r="1570">
          <cell r="A1570" t="str">
            <v>FACTYP T</v>
          </cell>
          <cell r="B1570" t="str">
            <v>Contrat à la copie              Copie     O</v>
          </cell>
          <cell r="C1570">
            <v>0</v>
          </cell>
          <cell r="D1570">
            <v>0</v>
          </cell>
        </row>
        <row r="1571">
          <cell r="A1571" t="str">
            <v>FAMREM01</v>
          </cell>
          <cell r="B1571" t="str">
            <v>PRIX NETS                                                                                  *</v>
          </cell>
          <cell r="C1571">
            <v>0</v>
          </cell>
          <cell r="D1571">
            <v>0</v>
          </cell>
        </row>
        <row r="1572">
          <cell r="A1572" t="str">
            <v>FAMREM98</v>
          </cell>
          <cell r="B1572" t="str">
            <v>Fam. Remise Promo                                                                          *</v>
          </cell>
          <cell r="C1572">
            <v>0</v>
          </cell>
          <cell r="D1572">
            <v>0</v>
          </cell>
        </row>
        <row r="1573">
          <cell r="A1573" t="str">
            <v>FAMREM99</v>
          </cell>
          <cell r="B1573" t="str">
            <v>Famille globale.                                                                           *</v>
          </cell>
          <cell r="C1573">
            <v>0</v>
          </cell>
          <cell r="D1573">
            <v>0</v>
          </cell>
        </row>
        <row r="1574">
          <cell r="A1574" t="str">
            <v>FIMCOL01</v>
          </cell>
          <cell r="B1574" t="str">
            <v>Fournisseur</v>
          </cell>
          <cell r="C1574">
            <v>0</v>
          </cell>
          <cell r="D1574">
            <v>0</v>
          </cell>
        </row>
        <row r="1575">
          <cell r="A1575" t="str">
            <v>FIMCOL02</v>
          </cell>
          <cell r="B1575" t="str">
            <v>Achats march.</v>
          </cell>
          <cell r="C1575">
            <v>0</v>
          </cell>
          <cell r="D1575">
            <v>0</v>
          </cell>
        </row>
        <row r="1576">
          <cell r="A1576" t="str">
            <v>FIMCOL03</v>
          </cell>
          <cell r="B1576" t="str">
            <v>ASP prest.</v>
          </cell>
          <cell r="C1576">
            <v>0</v>
          </cell>
          <cell r="D1576">
            <v>0</v>
          </cell>
        </row>
        <row r="1577">
          <cell r="A1577" t="str">
            <v>FIMCOL04</v>
          </cell>
          <cell r="B1577" t="str">
            <v>Fret</v>
          </cell>
          <cell r="C1577">
            <v>0</v>
          </cell>
          <cell r="D1577">
            <v>0</v>
          </cell>
        </row>
        <row r="1578">
          <cell r="A1578" t="str">
            <v>FIMCOL05</v>
          </cell>
          <cell r="B1578" t="str">
            <v>Douanes</v>
          </cell>
          <cell r="C1578">
            <v>0</v>
          </cell>
          <cell r="D1578">
            <v>0</v>
          </cell>
        </row>
        <row r="1579">
          <cell r="A1579" t="str">
            <v>FIMCOL06</v>
          </cell>
          <cell r="B1579" t="str">
            <v>Transit</v>
          </cell>
          <cell r="C1579">
            <v>0</v>
          </cell>
          <cell r="D1579">
            <v>0</v>
          </cell>
        </row>
        <row r="1580">
          <cell r="A1580" t="str">
            <v>FIMCOL07</v>
          </cell>
          <cell r="B1580" t="str">
            <v>Garantie/Pub.</v>
          </cell>
          <cell r="C1580">
            <v>0</v>
          </cell>
          <cell r="D1580">
            <v>0</v>
          </cell>
        </row>
        <row r="1581">
          <cell r="A1581" t="str">
            <v>FIMCOL08</v>
          </cell>
          <cell r="B1581" t="str">
            <v>Divers</v>
          </cell>
          <cell r="C1581">
            <v>0</v>
          </cell>
          <cell r="D1581">
            <v>0</v>
          </cell>
        </row>
        <row r="1582">
          <cell r="A1582" t="str">
            <v>FIMCOL09</v>
          </cell>
          <cell r="B1582" t="str">
            <v>TVA</v>
          </cell>
          <cell r="C1582">
            <v>0</v>
          </cell>
          <cell r="D1582">
            <v>0</v>
          </cell>
        </row>
        <row r="1583">
          <cell r="A1583" t="str">
            <v>FOU90</v>
          </cell>
          <cell r="B1583" t="str">
            <v>STADO</v>
          </cell>
          <cell r="C1583" t="str">
            <v>WS</v>
          </cell>
          <cell r="D1583" t="str">
            <v>ADOLPHE</v>
          </cell>
        </row>
        <row r="1584">
          <cell r="A1584" t="str">
            <v>FOU90</v>
          </cell>
          <cell r="B1584" t="str">
            <v>STIPA</v>
          </cell>
          <cell r="C1584" t="str">
            <v>WS</v>
          </cell>
          <cell r="D1584" t="str">
            <v>AIBINGA</v>
          </cell>
        </row>
        <row r="1585">
          <cell r="A1585" t="str">
            <v>FOU90</v>
          </cell>
          <cell r="B1585" t="str">
            <v>STASK</v>
          </cell>
          <cell r="C1585" t="str">
            <v>WS</v>
          </cell>
          <cell r="D1585" t="str">
            <v>ALEX</v>
          </cell>
        </row>
        <row r="1586">
          <cell r="A1586" t="str">
            <v>FOU90</v>
          </cell>
          <cell r="B1586" t="str">
            <v>STASK</v>
          </cell>
          <cell r="C1586" t="str">
            <v>WS</v>
          </cell>
          <cell r="D1586" t="str">
            <v>ALEX1</v>
          </cell>
        </row>
        <row r="1587">
          <cell r="A1587" t="str">
            <v>FOU90</v>
          </cell>
          <cell r="B1587" t="str">
            <v>STASK</v>
          </cell>
          <cell r="C1587" t="str">
            <v>WS</v>
          </cell>
          <cell r="D1587" t="str">
            <v>ALEX2</v>
          </cell>
        </row>
        <row r="1588">
          <cell r="A1588" t="str">
            <v>FOU90</v>
          </cell>
          <cell r="B1588" t="str">
            <v>STASK</v>
          </cell>
          <cell r="C1588" t="str">
            <v>WS</v>
          </cell>
          <cell r="D1588" t="str">
            <v>ALEX4</v>
          </cell>
        </row>
        <row r="1589">
          <cell r="A1589" t="str">
            <v>FOU90</v>
          </cell>
          <cell r="B1589" t="str">
            <v>STTEM</v>
          </cell>
          <cell r="C1589" t="str">
            <v>WS</v>
          </cell>
          <cell r="D1589" t="str">
            <v>ANASTASIE</v>
          </cell>
        </row>
        <row r="1590">
          <cell r="A1590" t="str">
            <v>FOU90</v>
          </cell>
          <cell r="B1590" t="str">
            <v>STBEK</v>
          </cell>
          <cell r="C1590" t="str">
            <v>WS</v>
          </cell>
          <cell r="D1590" t="str">
            <v>ANDONG</v>
          </cell>
        </row>
        <row r="1591">
          <cell r="A1591" t="str">
            <v>FOU90</v>
          </cell>
          <cell r="B1591" t="str">
            <v>DPBEK</v>
          </cell>
          <cell r="C1591" t="str">
            <v>WS</v>
          </cell>
          <cell r="D1591" t="str">
            <v>ANDONG1</v>
          </cell>
        </row>
        <row r="1592">
          <cell r="A1592" t="str">
            <v>FOU90</v>
          </cell>
          <cell r="B1592" t="str">
            <v>STBEK</v>
          </cell>
          <cell r="C1592" t="str">
            <v>WS</v>
          </cell>
          <cell r="D1592" t="str">
            <v>ANICET</v>
          </cell>
        </row>
        <row r="1593">
          <cell r="A1593" t="str">
            <v>FOU90</v>
          </cell>
          <cell r="B1593" t="str">
            <v>STIND</v>
          </cell>
          <cell r="C1593" t="str">
            <v>WS</v>
          </cell>
          <cell r="D1593" t="str">
            <v>APTIVA03S1</v>
          </cell>
        </row>
        <row r="1594">
          <cell r="A1594" t="str">
            <v>FOU90</v>
          </cell>
          <cell r="B1594" t="str">
            <v>DPIND</v>
          </cell>
          <cell r="C1594" t="str">
            <v>WS</v>
          </cell>
          <cell r="D1594" t="str">
            <v>APTIVA03S2</v>
          </cell>
        </row>
        <row r="1595">
          <cell r="A1595" t="str">
            <v>FOU90</v>
          </cell>
          <cell r="B1595" t="str">
            <v>STIND</v>
          </cell>
          <cell r="C1595" t="str">
            <v>WS</v>
          </cell>
          <cell r="D1595" t="str">
            <v>APTIVA03S3</v>
          </cell>
        </row>
        <row r="1596">
          <cell r="A1596" t="str">
            <v>FOU90</v>
          </cell>
          <cell r="B1596" t="str">
            <v>STIND</v>
          </cell>
          <cell r="C1596" t="str">
            <v>WS</v>
          </cell>
          <cell r="D1596" t="str">
            <v>APTIVA04S1</v>
          </cell>
        </row>
        <row r="1597">
          <cell r="A1597" t="str">
            <v>FOU90</v>
          </cell>
          <cell r="B1597" t="str">
            <v>STIND</v>
          </cell>
          <cell r="C1597" t="str">
            <v>WS</v>
          </cell>
          <cell r="D1597" t="str">
            <v>APTIVA04S2</v>
          </cell>
        </row>
        <row r="1598">
          <cell r="A1598" t="str">
            <v>FOU90</v>
          </cell>
          <cell r="B1598" t="str">
            <v>PAIND</v>
          </cell>
          <cell r="C1598" t="str">
            <v>WS</v>
          </cell>
          <cell r="D1598" t="str">
            <v>APTIVA06S1</v>
          </cell>
        </row>
        <row r="1599">
          <cell r="A1599" t="str">
            <v>FOU90</v>
          </cell>
          <cell r="B1599" t="str">
            <v>STIND</v>
          </cell>
          <cell r="C1599" t="str">
            <v>WS</v>
          </cell>
          <cell r="D1599" t="str">
            <v>APTIVA06S2</v>
          </cell>
        </row>
        <row r="1600">
          <cell r="A1600" t="str">
            <v>FOU90</v>
          </cell>
          <cell r="B1600" t="str">
            <v>DPIND</v>
          </cell>
          <cell r="C1600" t="str">
            <v>WS</v>
          </cell>
          <cell r="D1600" t="str">
            <v>APTIVA07S1</v>
          </cell>
        </row>
        <row r="1601">
          <cell r="A1601" t="str">
            <v>FOU90</v>
          </cell>
          <cell r="B1601" t="str">
            <v>STIPA</v>
          </cell>
          <cell r="C1601" t="str">
            <v>WS</v>
          </cell>
          <cell r="D1601" t="str">
            <v>AUDITEUR</v>
          </cell>
        </row>
        <row r="1602">
          <cell r="A1602" t="str">
            <v>FOU90</v>
          </cell>
          <cell r="B1602" t="str">
            <v>STIND</v>
          </cell>
          <cell r="C1602" t="str">
            <v>WS</v>
          </cell>
          <cell r="D1602" t="str">
            <v>BAYONNE</v>
          </cell>
        </row>
        <row r="1603">
          <cell r="A1603" t="str">
            <v>FOU90</v>
          </cell>
          <cell r="B1603" t="str">
            <v>TFTEM</v>
          </cell>
          <cell r="C1603" t="str">
            <v>WS</v>
          </cell>
          <cell r="D1603" t="str">
            <v>BEKALE</v>
          </cell>
        </row>
        <row r="1604">
          <cell r="A1604" t="str">
            <v>FOU90</v>
          </cell>
          <cell r="B1604" t="str">
            <v>STIND</v>
          </cell>
          <cell r="C1604" t="str">
            <v>WS</v>
          </cell>
          <cell r="D1604" t="str">
            <v>BOCKSTAELE</v>
          </cell>
        </row>
        <row r="1605">
          <cell r="A1605" t="str">
            <v>FOU90</v>
          </cell>
          <cell r="B1605" t="str">
            <v>STIND</v>
          </cell>
          <cell r="C1605" t="str">
            <v>WS</v>
          </cell>
          <cell r="D1605" t="str">
            <v>BOURG</v>
          </cell>
        </row>
        <row r="1606">
          <cell r="A1606" t="str">
            <v>FOU90</v>
          </cell>
          <cell r="B1606" t="str">
            <v>STBOU</v>
          </cell>
          <cell r="C1606" t="str">
            <v>WS</v>
          </cell>
          <cell r="D1606" t="str">
            <v>BOUTRY</v>
          </cell>
        </row>
        <row r="1607">
          <cell r="A1607" t="str">
            <v>FOU90</v>
          </cell>
          <cell r="B1607" t="str">
            <v>STBOU</v>
          </cell>
          <cell r="C1607" t="str">
            <v>WS</v>
          </cell>
          <cell r="D1607" t="str">
            <v>BOUTRY2</v>
          </cell>
        </row>
        <row r="1608">
          <cell r="A1608" t="str">
            <v>FOU90</v>
          </cell>
          <cell r="B1608" t="str">
            <v>TFBEK</v>
          </cell>
          <cell r="C1608" t="str">
            <v>WS</v>
          </cell>
          <cell r="D1608" t="str">
            <v>B1</v>
          </cell>
        </row>
        <row r="1609">
          <cell r="A1609" t="str">
            <v>FOU90</v>
          </cell>
          <cell r="B1609" t="str">
            <v>TFIND</v>
          </cell>
          <cell r="C1609" t="str">
            <v>WS</v>
          </cell>
          <cell r="D1609" t="str">
            <v>CONSOLE1</v>
          </cell>
        </row>
        <row r="1610">
          <cell r="A1610" t="str">
            <v>FOU90</v>
          </cell>
          <cell r="B1610" t="str">
            <v>TFIND</v>
          </cell>
          <cell r="C1610" t="str">
            <v>WS</v>
          </cell>
          <cell r="D1610" t="str">
            <v>CONSOLE2</v>
          </cell>
        </row>
        <row r="1611">
          <cell r="A1611" t="str">
            <v>FOU90</v>
          </cell>
          <cell r="B1611" t="str">
            <v>TFBEK</v>
          </cell>
          <cell r="C1611" t="str">
            <v>WS</v>
          </cell>
          <cell r="D1611" t="str">
            <v>C1</v>
          </cell>
        </row>
        <row r="1612">
          <cell r="A1612" t="str">
            <v>FOU90</v>
          </cell>
          <cell r="B1612" t="str">
            <v>STIND</v>
          </cell>
          <cell r="C1612" t="str">
            <v>WS</v>
          </cell>
          <cell r="D1612" t="str">
            <v>DAFS1</v>
          </cell>
        </row>
        <row r="1613">
          <cell r="A1613" t="str">
            <v>FOU90</v>
          </cell>
          <cell r="B1613" t="str">
            <v>TFIND</v>
          </cell>
          <cell r="C1613" t="str">
            <v>WS</v>
          </cell>
          <cell r="D1613" t="str">
            <v>DELL00S1</v>
          </cell>
        </row>
        <row r="1614">
          <cell r="A1614" t="str">
            <v>FOU90</v>
          </cell>
          <cell r="B1614" t="str">
            <v>TFIND</v>
          </cell>
          <cell r="C1614" t="str">
            <v>WS</v>
          </cell>
          <cell r="D1614" t="str">
            <v>DELL00S2</v>
          </cell>
        </row>
        <row r="1615">
          <cell r="A1615" t="str">
            <v>FOU90</v>
          </cell>
          <cell r="B1615" t="str">
            <v>TFIND</v>
          </cell>
          <cell r="C1615" t="str">
            <v>WS</v>
          </cell>
          <cell r="D1615" t="str">
            <v>DELL00S3</v>
          </cell>
        </row>
        <row r="1616">
          <cell r="A1616" t="str">
            <v>FOU90</v>
          </cell>
          <cell r="B1616" t="str">
            <v>STIND</v>
          </cell>
          <cell r="C1616" t="str">
            <v>WS</v>
          </cell>
          <cell r="D1616" t="str">
            <v>DELL02S1</v>
          </cell>
        </row>
        <row r="1617">
          <cell r="A1617" t="str">
            <v>FOU90</v>
          </cell>
          <cell r="B1617" t="str">
            <v>TFIND</v>
          </cell>
          <cell r="C1617" t="str">
            <v>WS</v>
          </cell>
          <cell r="D1617" t="str">
            <v>DELL02S2</v>
          </cell>
        </row>
        <row r="1618">
          <cell r="A1618" t="str">
            <v>FOU90</v>
          </cell>
          <cell r="B1618" t="str">
            <v>DPMAN</v>
          </cell>
          <cell r="C1618" t="str">
            <v>WS</v>
          </cell>
          <cell r="D1618" t="str">
            <v>DELL03S1</v>
          </cell>
        </row>
        <row r="1619">
          <cell r="A1619" t="str">
            <v>FOU90</v>
          </cell>
          <cell r="B1619" t="str">
            <v>STMAN</v>
          </cell>
          <cell r="C1619" t="str">
            <v>WS</v>
          </cell>
          <cell r="D1619" t="str">
            <v>DELL03S2</v>
          </cell>
        </row>
        <row r="1620">
          <cell r="A1620" t="str">
            <v>FOU90</v>
          </cell>
          <cell r="B1620" t="str">
            <v>STIND</v>
          </cell>
          <cell r="C1620" t="str">
            <v>WS</v>
          </cell>
          <cell r="D1620" t="str">
            <v>DELL05S1</v>
          </cell>
        </row>
        <row r="1621">
          <cell r="A1621" t="str">
            <v>FOU90</v>
          </cell>
          <cell r="B1621" t="str">
            <v>STIND</v>
          </cell>
          <cell r="C1621" t="str">
            <v>WS</v>
          </cell>
          <cell r="D1621" t="str">
            <v>DELL05S2</v>
          </cell>
        </row>
        <row r="1622">
          <cell r="A1622" t="str">
            <v>FOU90</v>
          </cell>
          <cell r="B1622" t="str">
            <v>STIND</v>
          </cell>
          <cell r="C1622" t="str">
            <v>WS</v>
          </cell>
          <cell r="D1622" t="str">
            <v>DELL07S1</v>
          </cell>
        </row>
        <row r="1623">
          <cell r="A1623" t="str">
            <v>FOU90</v>
          </cell>
          <cell r="B1623" t="str">
            <v>TFBEK</v>
          </cell>
          <cell r="C1623" t="str">
            <v>WS</v>
          </cell>
          <cell r="D1623" t="str">
            <v>DIANE</v>
          </cell>
        </row>
        <row r="1624">
          <cell r="A1624" t="str">
            <v>FOU90</v>
          </cell>
          <cell r="B1624" t="str">
            <v>STBEK</v>
          </cell>
          <cell r="C1624" t="str">
            <v>WS</v>
          </cell>
          <cell r="D1624" t="str">
            <v>DSPYR01</v>
          </cell>
        </row>
        <row r="1625">
          <cell r="A1625" t="str">
            <v>FOU90</v>
          </cell>
          <cell r="B1625" t="str">
            <v>STBOU</v>
          </cell>
          <cell r="C1625" t="str">
            <v>WS</v>
          </cell>
          <cell r="D1625" t="str">
            <v>DSP01</v>
          </cell>
        </row>
        <row r="1626">
          <cell r="A1626" t="str">
            <v>FOU90</v>
          </cell>
          <cell r="B1626" t="str">
            <v>STBOU</v>
          </cell>
          <cell r="C1626" t="str">
            <v>WS</v>
          </cell>
          <cell r="D1626" t="str">
            <v>DSP010103</v>
          </cell>
        </row>
        <row r="1627">
          <cell r="A1627" t="str">
            <v>FOU90</v>
          </cell>
          <cell r="B1627" t="str">
            <v>STADO</v>
          </cell>
          <cell r="C1627" t="str">
            <v>WS</v>
          </cell>
          <cell r="D1627" t="str">
            <v>DSP010204</v>
          </cell>
        </row>
        <row r="1628">
          <cell r="A1628" t="str">
            <v>FOU90</v>
          </cell>
          <cell r="B1628" t="str">
            <v>DPMAN</v>
          </cell>
          <cell r="C1628" t="str">
            <v>WS</v>
          </cell>
          <cell r="D1628" t="str">
            <v>DSP010206</v>
          </cell>
        </row>
        <row r="1629">
          <cell r="A1629" t="str">
            <v>FOU90</v>
          </cell>
          <cell r="B1629" t="str">
            <v>STADO</v>
          </cell>
          <cell r="C1629" t="str">
            <v>WS</v>
          </cell>
          <cell r="D1629" t="str">
            <v>DSP010304</v>
          </cell>
        </row>
        <row r="1630">
          <cell r="A1630" t="str">
            <v>FOU90</v>
          </cell>
          <cell r="B1630" t="str">
            <v>STNNB</v>
          </cell>
          <cell r="C1630" t="str">
            <v>WS</v>
          </cell>
          <cell r="D1630" t="str">
            <v>DSP010403</v>
          </cell>
        </row>
        <row r="1631">
          <cell r="A1631" t="str">
            <v>FOU90</v>
          </cell>
          <cell r="B1631" t="str">
            <v>STPAP</v>
          </cell>
          <cell r="C1631" t="str">
            <v>WS</v>
          </cell>
          <cell r="D1631" t="str">
            <v>DSP010500</v>
          </cell>
        </row>
        <row r="1632">
          <cell r="A1632" t="str">
            <v>FOU90</v>
          </cell>
          <cell r="B1632" t="str">
            <v>STIND</v>
          </cell>
          <cell r="C1632" t="str">
            <v>WS</v>
          </cell>
          <cell r="D1632" t="str">
            <v>DSP010501</v>
          </cell>
        </row>
        <row r="1633">
          <cell r="A1633" t="str">
            <v>FOU90</v>
          </cell>
          <cell r="B1633" t="str">
            <v>TFIND</v>
          </cell>
          <cell r="C1633" t="str">
            <v>WS</v>
          </cell>
          <cell r="D1633" t="str">
            <v>DSP010601</v>
          </cell>
        </row>
        <row r="1634">
          <cell r="A1634" t="str">
            <v>FOU90</v>
          </cell>
          <cell r="B1634" t="str">
            <v>DPIND</v>
          </cell>
          <cell r="C1634" t="str">
            <v>WS</v>
          </cell>
          <cell r="D1634" t="str">
            <v>DSP010603</v>
          </cell>
        </row>
        <row r="1635">
          <cell r="A1635" t="str">
            <v>FOU90</v>
          </cell>
          <cell r="B1635" t="str">
            <v>DPIND</v>
          </cell>
          <cell r="C1635" t="str">
            <v>WS</v>
          </cell>
          <cell r="D1635" t="str">
            <v>DSP010606</v>
          </cell>
        </row>
        <row r="1636">
          <cell r="A1636" t="str">
            <v>FOU90</v>
          </cell>
          <cell r="B1636" t="str">
            <v>TFBOU</v>
          </cell>
          <cell r="C1636" t="str">
            <v>WS</v>
          </cell>
          <cell r="D1636" t="str">
            <v>DSP02</v>
          </cell>
        </row>
        <row r="1637">
          <cell r="A1637" t="str">
            <v>FOU90</v>
          </cell>
          <cell r="B1637" t="str">
            <v>DAIND</v>
          </cell>
          <cell r="C1637" t="str">
            <v>WS</v>
          </cell>
          <cell r="D1637" t="str">
            <v>DSP030000</v>
          </cell>
        </row>
        <row r="1638">
          <cell r="A1638" t="str">
            <v>FOU90</v>
          </cell>
          <cell r="B1638" t="str">
            <v>STIND</v>
          </cell>
          <cell r="C1638" t="str">
            <v>WS</v>
          </cell>
          <cell r="D1638" t="str">
            <v>DSP030001</v>
          </cell>
        </row>
        <row r="1639">
          <cell r="A1639" t="str">
            <v>FOU90</v>
          </cell>
          <cell r="B1639" t="str">
            <v>TFIND</v>
          </cell>
          <cell r="C1639" t="str">
            <v>WS</v>
          </cell>
          <cell r="D1639" t="str">
            <v>DSP030003</v>
          </cell>
        </row>
        <row r="1640">
          <cell r="A1640" t="str">
            <v>FOU90</v>
          </cell>
          <cell r="B1640" t="str">
            <v>STIND</v>
          </cell>
          <cell r="C1640" t="str">
            <v>WS</v>
          </cell>
          <cell r="D1640" t="str">
            <v>DSP030005</v>
          </cell>
        </row>
        <row r="1641">
          <cell r="A1641" t="str">
            <v>FOU90</v>
          </cell>
          <cell r="B1641" t="str">
            <v>DPIND</v>
          </cell>
          <cell r="C1641" t="str">
            <v>WS</v>
          </cell>
          <cell r="D1641" t="str">
            <v>DSP030202</v>
          </cell>
        </row>
        <row r="1642">
          <cell r="A1642" t="str">
            <v>FOU90</v>
          </cell>
          <cell r="B1642" t="str">
            <v>DPIND</v>
          </cell>
          <cell r="C1642" t="str">
            <v>WS</v>
          </cell>
          <cell r="D1642" t="str">
            <v>DSP030203</v>
          </cell>
        </row>
        <row r="1643">
          <cell r="A1643" t="str">
            <v>FOU90</v>
          </cell>
          <cell r="B1643" t="str">
            <v>DPIND</v>
          </cell>
          <cell r="C1643" t="str">
            <v>WS</v>
          </cell>
          <cell r="D1643" t="str">
            <v>DSP030204</v>
          </cell>
        </row>
        <row r="1644">
          <cell r="A1644" t="str">
            <v>FOU90</v>
          </cell>
          <cell r="B1644" t="str">
            <v>DPIND</v>
          </cell>
          <cell r="C1644" t="str">
            <v>WS</v>
          </cell>
          <cell r="D1644" t="str">
            <v>DSP030205</v>
          </cell>
        </row>
        <row r="1645">
          <cell r="A1645" t="str">
            <v>FOU90</v>
          </cell>
          <cell r="B1645" t="str">
            <v>DPIND</v>
          </cell>
          <cell r="C1645" t="str">
            <v>WS</v>
          </cell>
          <cell r="D1645" t="str">
            <v>DSP030303</v>
          </cell>
        </row>
        <row r="1646">
          <cell r="A1646" t="str">
            <v>FOU90</v>
          </cell>
          <cell r="B1646" t="str">
            <v>STIND</v>
          </cell>
          <cell r="C1646" t="str">
            <v>WS</v>
          </cell>
          <cell r="D1646" t="str">
            <v>DSP030304</v>
          </cell>
        </row>
        <row r="1647">
          <cell r="A1647" t="str">
            <v>FOU90</v>
          </cell>
          <cell r="B1647" t="str">
            <v>STIND</v>
          </cell>
          <cell r="C1647" t="str">
            <v>WS</v>
          </cell>
          <cell r="D1647" t="str">
            <v>DSP030500</v>
          </cell>
        </row>
        <row r="1648">
          <cell r="A1648" t="str">
            <v>FOU90</v>
          </cell>
          <cell r="B1648" t="str">
            <v>DPMAN</v>
          </cell>
          <cell r="C1648" t="str">
            <v>WS</v>
          </cell>
          <cell r="D1648" t="str">
            <v>DSP030501</v>
          </cell>
        </row>
        <row r="1649">
          <cell r="A1649" t="str">
            <v>FOU90</v>
          </cell>
          <cell r="B1649" t="str">
            <v>TFIND</v>
          </cell>
          <cell r="C1649" t="str">
            <v>WS</v>
          </cell>
          <cell r="D1649" t="str">
            <v>DSP030701</v>
          </cell>
        </row>
        <row r="1650">
          <cell r="A1650" t="str">
            <v>FOU90</v>
          </cell>
          <cell r="B1650" t="str">
            <v>DPIND</v>
          </cell>
          <cell r="C1650" t="str">
            <v>WS</v>
          </cell>
          <cell r="D1650" t="str">
            <v>DSP030702</v>
          </cell>
        </row>
        <row r="1651">
          <cell r="A1651" t="str">
            <v>FOU90</v>
          </cell>
          <cell r="B1651" t="str">
            <v>TFIND</v>
          </cell>
          <cell r="C1651" t="str">
            <v>WS</v>
          </cell>
          <cell r="D1651" t="str">
            <v>DSP030705</v>
          </cell>
        </row>
        <row r="1652">
          <cell r="A1652" t="str">
            <v>FOU90</v>
          </cell>
          <cell r="B1652" t="str">
            <v>DPSIA</v>
          </cell>
          <cell r="C1652" t="str">
            <v>WS</v>
          </cell>
          <cell r="D1652" t="str">
            <v>DSP030706</v>
          </cell>
        </row>
        <row r="1653">
          <cell r="A1653" t="str">
            <v>FOU90</v>
          </cell>
          <cell r="B1653" t="str">
            <v>STIPA</v>
          </cell>
          <cell r="C1653" t="str">
            <v>WS</v>
          </cell>
          <cell r="D1653" t="str">
            <v>DSP04</v>
          </cell>
        </row>
        <row r="1654">
          <cell r="A1654" t="str">
            <v>FOU90</v>
          </cell>
          <cell r="B1654" t="str">
            <v>DPBOU</v>
          </cell>
          <cell r="C1654" t="str">
            <v>WS</v>
          </cell>
          <cell r="D1654" t="str">
            <v>DSP05</v>
          </cell>
        </row>
        <row r="1655">
          <cell r="A1655" t="str">
            <v>FOU90</v>
          </cell>
          <cell r="B1655" t="str">
            <v>STFAR</v>
          </cell>
          <cell r="C1655" t="str">
            <v>WS</v>
          </cell>
          <cell r="D1655" t="str">
            <v>DSP06</v>
          </cell>
        </row>
        <row r="1656">
          <cell r="A1656" t="str">
            <v>FOU90</v>
          </cell>
          <cell r="B1656" t="str">
            <v>STIPA</v>
          </cell>
          <cell r="C1656" t="str">
            <v>WS</v>
          </cell>
          <cell r="D1656" t="str">
            <v>DSP07</v>
          </cell>
        </row>
        <row r="1657">
          <cell r="A1657" t="str">
            <v>FOU90</v>
          </cell>
          <cell r="B1657" t="str">
            <v>STIPA</v>
          </cell>
          <cell r="C1657" t="str">
            <v>WS</v>
          </cell>
          <cell r="D1657" t="str">
            <v>DSP08</v>
          </cell>
        </row>
        <row r="1658">
          <cell r="A1658" t="str">
            <v>FOU90</v>
          </cell>
          <cell r="B1658" t="str">
            <v>STMAN</v>
          </cell>
          <cell r="C1658" t="str">
            <v>WS</v>
          </cell>
          <cell r="D1658" t="str">
            <v>DSP09</v>
          </cell>
        </row>
        <row r="1659">
          <cell r="A1659" t="str">
            <v>FOU90</v>
          </cell>
          <cell r="B1659" t="str">
            <v>TFNDO</v>
          </cell>
          <cell r="C1659" t="str">
            <v>WS</v>
          </cell>
          <cell r="D1659" t="str">
            <v>DSP10</v>
          </cell>
        </row>
        <row r="1660">
          <cell r="A1660" t="str">
            <v>FOU90</v>
          </cell>
          <cell r="B1660" t="str">
            <v>STPAP</v>
          </cell>
          <cell r="C1660" t="str">
            <v>WS</v>
          </cell>
          <cell r="D1660" t="str">
            <v>DSP11</v>
          </cell>
        </row>
        <row r="1661">
          <cell r="A1661" t="str">
            <v>FOU90</v>
          </cell>
          <cell r="B1661" t="str">
            <v>DASIA</v>
          </cell>
          <cell r="C1661" t="str">
            <v>WS</v>
          </cell>
          <cell r="D1661" t="str">
            <v>DSP12</v>
          </cell>
        </row>
        <row r="1662">
          <cell r="A1662" t="str">
            <v>FOU90</v>
          </cell>
          <cell r="B1662" t="str">
            <v>DPMOA</v>
          </cell>
          <cell r="C1662" t="str">
            <v>WS</v>
          </cell>
          <cell r="D1662" t="str">
            <v>DSP13</v>
          </cell>
        </row>
        <row r="1663">
          <cell r="A1663" t="str">
            <v>FOU90</v>
          </cell>
          <cell r="B1663" t="str">
            <v>STFAR</v>
          </cell>
          <cell r="C1663" t="str">
            <v>WS</v>
          </cell>
          <cell r="D1663" t="str">
            <v>DSP15</v>
          </cell>
        </row>
        <row r="1664">
          <cell r="A1664" t="str">
            <v>FOU90</v>
          </cell>
          <cell r="B1664" t="str">
            <v>STNYA</v>
          </cell>
          <cell r="C1664" t="str">
            <v>WS</v>
          </cell>
          <cell r="D1664" t="str">
            <v>DSP21</v>
          </cell>
        </row>
        <row r="1665">
          <cell r="A1665" t="str">
            <v>FOU90</v>
          </cell>
          <cell r="B1665" t="str">
            <v>STSER</v>
          </cell>
          <cell r="C1665" t="str">
            <v>WS</v>
          </cell>
          <cell r="D1665" t="str">
            <v>DSP22</v>
          </cell>
        </row>
        <row r="1666">
          <cell r="A1666" t="str">
            <v>FOU90</v>
          </cell>
          <cell r="B1666" t="str">
            <v>TFIND</v>
          </cell>
          <cell r="C1666" t="str">
            <v>WS</v>
          </cell>
          <cell r="D1666" t="str">
            <v>DSP23</v>
          </cell>
        </row>
        <row r="1667">
          <cell r="A1667" t="str">
            <v>FOU90</v>
          </cell>
          <cell r="B1667" t="str">
            <v>DPSIA</v>
          </cell>
          <cell r="C1667" t="str">
            <v>WS</v>
          </cell>
          <cell r="D1667" t="str">
            <v>DSP25</v>
          </cell>
        </row>
        <row r="1668">
          <cell r="A1668" t="str">
            <v>FOU90</v>
          </cell>
          <cell r="B1668" t="str">
            <v>TFIND</v>
          </cell>
          <cell r="C1668" t="str">
            <v>WS</v>
          </cell>
          <cell r="D1668" t="str">
            <v>DSP27</v>
          </cell>
        </row>
        <row r="1669">
          <cell r="A1669" t="str">
            <v>FOU90</v>
          </cell>
          <cell r="B1669" t="str">
            <v>DPIND</v>
          </cell>
          <cell r="C1669" t="str">
            <v>WS</v>
          </cell>
          <cell r="D1669" t="str">
            <v>DSP28</v>
          </cell>
        </row>
        <row r="1670">
          <cell r="A1670" t="str">
            <v>FOU90</v>
          </cell>
          <cell r="B1670" t="str">
            <v>DPSIA</v>
          </cell>
          <cell r="C1670" t="str">
            <v>WS</v>
          </cell>
          <cell r="D1670" t="str">
            <v>DSP29</v>
          </cell>
        </row>
        <row r="1671">
          <cell r="A1671" t="str">
            <v>FOU90</v>
          </cell>
          <cell r="B1671" t="str">
            <v>TFADO</v>
          </cell>
          <cell r="C1671" t="str">
            <v>WS</v>
          </cell>
          <cell r="D1671" t="str">
            <v>DSP30</v>
          </cell>
        </row>
        <row r="1672">
          <cell r="A1672" t="str">
            <v>FOU90</v>
          </cell>
          <cell r="B1672" t="str">
            <v>DPSIA</v>
          </cell>
          <cell r="C1672" t="str">
            <v>WS</v>
          </cell>
          <cell r="D1672" t="str">
            <v>DSP32</v>
          </cell>
        </row>
        <row r="1673">
          <cell r="A1673" t="str">
            <v>FOU90</v>
          </cell>
          <cell r="B1673" t="str">
            <v>STFAR</v>
          </cell>
          <cell r="C1673" t="str">
            <v>WS</v>
          </cell>
          <cell r="D1673" t="str">
            <v>DSP33</v>
          </cell>
        </row>
        <row r="1674">
          <cell r="A1674" t="str">
            <v>FOU90</v>
          </cell>
          <cell r="B1674" t="str">
            <v>DPFAR</v>
          </cell>
          <cell r="C1674" t="str">
            <v>WS</v>
          </cell>
          <cell r="D1674" t="str">
            <v>DSP34</v>
          </cell>
        </row>
        <row r="1675">
          <cell r="A1675" t="str">
            <v>FOU90</v>
          </cell>
          <cell r="B1675" t="str">
            <v>STNNB</v>
          </cell>
          <cell r="C1675" t="str">
            <v>WS</v>
          </cell>
          <cell r="D1675" t="str">
            <v>DSP35</v>
          </cell>
        </row>
        <row r="1676">
          <cell r="A1676" t="str">
            <v>FOU90</v>
          </cell>
          <cell r="B1676" t="str">
            <v>STADO</v>
          </cell>
          <cell r="C1676" t="str">
            <v>WS</v>
          </cell>
          <cell r="D1676" t="str">
            <v>DSP39</v>
          </cell>
        </row>
        <row r="1677">
          <cell r="A1677" t="str">
            <v>FOU90</v>
          </cell>
          <cell r="B1677" t="str">
            <v>STFAR</v>
          </cell>
          <cell r="C1677" t="str">
            <v>WS</v>
          </cell>
          <cell r="D1677" t="str">
            <v>DSP44</v>
          </cell>
        </row>
        <row r="1678">
          <cell r="A1678" t="str">
            <v>FOU90</v>
          </cell>
          <cell r="B1678" t="str">
            <v>DASIA</v>
          </cell>
          <cell r="C1678" t="str">
            <v>WS</v>
          </cell>
          <cell r="D1678" t="str">
            <v>DSP45</v>
          </cell>
        </row>
        <row r="1679">
          <cell r="A1679" t="str">
            <v>FOU90</v>
          </cell>
          <cell r="B1679" t="str">
            <v>STADO</v>
          </cell>
          <cell r="C1679" t="str">
            <v>WS</v>
          </cell>
          <cell r="D1679" t="str">
            <v>DUMASB1</v>
          </cell>
        </row>
        <row r="1680">
          <cell r="A1680" t="str">
            <v>FOU90</v>
          </cell>
          <cell r="B1680" t="str">
            <v>DPADO</v>
          </cell>
          <cell r="C1680" t="str">
            <v>WS</v>
          </cell>
          <cell r="D1680" t="str">
            <v>DUMASC1</v>
          </cell>
        </row>
        <row r="1681">
          <cell r="A1681" t="str">
            <v>FOU90</v>
          </cell>
          <cell r="B1681" t="str">
            <v>TFBOU</v>
          </cell>
          <cell r="C1681" t="str">
            <v>WS</v>
          </cell>
          <cell r="D1681" t="str">
            <v>DUMASL1</v>
          </cell>
        </row>
        <row r="1682">
          <cell r="A1682" t="str">
            <v>FOU90</v>
          </cell>
          <cell r="B1682" t="str">
            <v>STSIA</v>
          </cell>
          <cell r="C1682" t="str">
            <v>WS</v>
          </cell>
          <cell r="D1682" t="str">
            <v>ECL011</v>
          </cell>
        </row>
        <row r="1683">
          <cell r="A1683" t="str">
            <v>FOU90</v>
          </cell>
          <cell r="B1683" t="str">
            <v>DPNDO</v>
          </cell>
          <cell r="C1683" t="str">
            <v>WS</v>
          </cell>
          <cell r="D1683" t="str">
            <v>ECL013</v>
          </cell>
        </row>
        <row r="1684">
          <cell r="A1684" t="str">
            <v>FOU90</v>
          </cell>
          <cell r="B1684" t="str">
            <v>STNNB</v>
          </cell>
          <cell r="C1684" t="str">
            <v>WS</v>
          </cell>
          <cell r="D1684" t="str">
            <v>ECL014</v>
          </cell>
        </row>
        <row r="1685">
          <cell r="A1685" t="str">
            <v>FOU90</v>
          </cell>
          <cell r="B1685" t="str">
            <v>STPAP</v>
          </cell>
          <cell r="C1685" t="str">
            <v>WS</v>
          </cell>
          <cell r="D1685" t="str">
            <v>ECP101</v>
          </cell>
        </row>
        <row r="1686">
          <cell r="A1686" t="str">
            <v>FOU90</v>
          </cell>
          <cell r="B1686" t="str">
            <v>STIND</v>
          </cell>
          <cell r="C1686" t="str">
            <v>WS</v>
          </cell>
          <cell r="D1686" t="str">
            <v>ECP105</v>
          </cell>
        </row>
        <row r="1687">
          <cell r="A1687" t="str">
            <v>FOU90</v>
          </cell>
          <cell r="B1687" t="str">
            <v>STIND</v>
          </cell>
          <cell r="C1687" t="str">
            <v>WS</v>
          </cell>
          <cell r="D1687" t="str">
            <v>ECP106</v>
          </cell>
        </row>
        <row r="1688">
          <cell r="A1688" t="str">
            <v>FOU90</v>
          </cell>
          <cell r="B1688" t="str">
            <v>STIND</v>
          </cell>
          <cell r="C1688" t="str">
            <v>WS</v>
          </cell>
          <cell r="D1688" t="str">
            <v>ECP107</v>
          </cell>
        </row>
        <row r="1689">
          <cell r="A1689" t="str">
            <v>FOU90</v>
          </cell>
          <cell r="B1689" t="str">
            <v>STIND</v>
          </cell>
          <cell r="C1689" t="str">
            <v>WS</v>
          </cell>
          <cell r="D1689" t="str">
            <v>ECP108</v>
          </cell>
        </row>
        <row r="1690">
          <cell r="A1690" t="str">
            <v>FOU90</v>
          </cell>
          <cell r="B1690" t="str">
            <v>DPIND</v>
          </cell>
          <cell r="C1690" t="str">
            <v>WS</v>
          </cell>
          <cell r="D1690" t="str">
            <v>ECP109</v>
          </cell>
        </row>
        <row r="1691">
          <cell r="A1691" t="str">
            <v>FOU90</v>
          </cell>
          <cell r="B1691" t="str">
            <v>STIND</v>
          </cell>
          <cell r="C1691" t="str">
            <v>WS</v>
          </cell>
          <cell r="D1691" t="str">
            <v>ECP110</v>
          </cell>
        </row>
        <row r="1692">
          <cell r="A1692" t="str">
            <v>FOU90</v>
          </cell>
          <cell r="B1692" t="str">
            <v>TFIND</v>
          </cell>
          <cell r="C1692" t="str">
            <v>WS</v>
          </cell>
          <cell r="D1692" t="str">
            <v>EEH201</v>
          </cell>
        </row>
        <row r="1693">
          <cell r="A1693" t="str">
            <v>FOU90</v>
          </cell>
          <cell r="B1693" t="str">
            <v>STIND</v>
          </cell>
          <cell r="C1693" t="str">
            <v>WS</v>
          </cell>
          <cell r="D1693" t="str">
            <v>EEH202</v>
          </cell>
        </row>
        <row r="1694">
          <cell r="A1694" t="str">
            <v>FOU90</v>
          </cell>
          <cell r="B1694" t="str">
            <v>TFIND</v>
          </cell>
          <cell r="C1694" t="str">
            <v>WS</v>
          </cell>
          <cell r="D1694" t="str">
            <v>EIN00A</v>
          </cell>
        </row>
        <row r="1695">
          <cell r="A1695" t="str">
            <v>FOU90</v>
          </cell>
          <cell r="B1695" t="str">
            <v>STIND</v>
          </cell>
          <cell r="C1695" t="str">
            <v>WS</v>
          </cell>
          <cell r="D1695" t="str">
            <v>EIN001</v>
          </cell>
        </row>
        <row r="1696">
          <cell r="A1696" t="str">
            <v>FOU90</v>
          </cell>
          <cell r="B1696" t="str">
            <v>STIND</v>
          </cell>
          <cell r="C1696" t="str">
            <v>WS</v>
          </cell>
          <cell r="D1696" t="str">
            <v>EIN002</v>
          </cell>
        </row>
        <row r="1697">
          <cell r="A1697" t="str">
            <v>FOU90</v>
          </cell>
          <cell r="B1697" t="str">
            <v>STIND</v>
          </cell>
          <cell r="C1697" t="str">
            <v>WS</v>
          </cell>
          <cell r="D1697" t="str">
            <v>EIN004</v>
          </cell>
        </row>
        <row r="1698">
          <cell r="A1698" t="str">
            <v>FOU90</v>
          </cell>
          <cell r="B1698" t="str">
            <v>STIND</v>
          </cell>
          <cell r="C1698" t="str">
            <v>WS</v>
          </cell>
          <cell r="D1698" t="str">
            <v>EIN010</v>
          </cell>
        </row>
        <row r="1699">
          <cell r="A1699" t="str">
            <v>FOU90</v>
          </cell>
          <cell r="B1699" t="str">
            <v>STIND</v>
          </cell>
          <cell r="C1699" t="str">
            <v>WS</v>
          </cell>
          <cell r="D1699" t="str">
            <v>ELT301</v>
          </cell>
        </row>
        <row r="1700">
          <cell r="A1700" t="str">
            <v>FOU90</v>
          </cell>
          <cell r="B1700" t="str">
            <v>TFIND</v>
          </cell>
          <cell r="C1700" t="str">
            <v>WS</v>
          </cell>
          <cell r="D1700" t="str">
            <v>ELT302</v>
          </cell>
        </row>
        <row r="1701">
          <cell r="A1701" t="str">
            <v>FOU90</v>
          </cell>
          <cell r="B1701" t="str">
            <v>STIND</v>
          </cell>
          <cell r="C1701" t="str">
            <v>WS</v>
          </cell>
          <cell r="D1701" t="str">
            <v>ESA190</v>
          </cell>
        </row>
        <row r="1702">
          <cell r="A1702" t="str">
            <v>FOU90</v>
          </cell>
          <cell r="B1702" t="str">
            <v>STIND</v>
          </cell>
          <cell r="C1702" t="str">
            <v>WS</v>
          </cell>
          <cell r="D1702" t="str">
            <v>ESA191</v>
          </cell>
        </row>
        <row r="1703">
          <cell r="A1703" t="str">
            <v>FOU90</v>
          </cell>
          <cell r="B1703" t="str">
            <v>STIND</v>
          </cell>
          <cell r="C1703" t="str">
            <v>WS</v>
          </cell>
          <cell r="D1703" t="str">
            <v>ESA192</v>
          </cell>
        </row>
        <row r="1704">
          <cell r="A1704" t="str">
            <v>FOU90</v>
          </cell>
          <cell r="B1704" t="str">
            <v>TFIND</v>
          </cell>
          <cell r="C1704" t="str">
            <v>WS</v>
          </cell>
          <cell r="D1704" t="str">
            <v>ESA193</v>
          </cell>
        </row>
        <row r="1705">
          <cell r="A1705" t="str">
            <v>FOU90</v>
          </cell>
          <cell r="B1705" t="str">
            <v>STIND</v>
          </cell>
          <cell r="C1705" t="str">
            <v>WS</v>
          </cell>
          <cell r="D1705" t="str">
            <v>ESA194</v>
          </cell>
        </row>
        <row r="1706">
          <cell r="A1706" t="str">
            <v>FOU90</v>
          </cell>
          <cell r="B1706" t="str">
            <v>STIND</v>
          </cell>
          <cell r="C1706" t="str">
            <v>WS</v>
          </cell>
          <cell r="D1706" t="str">
            <v>ESA195</v>
          </cell>
        </row>
        <row r="1707">
          <cell r="A1707" t="str">
            <v>FOU90</v>
          </cell>
          <cell r="B1707" t="str">
            <v>STIND</v>
          </cell>
          <cell r="C1707" t="str">
            <v>WS</v>
          </cell>
          <cell r="D1707" t="str">
            <v>ESA196</v>
          </cell>
        </row>
        <row r="1708">
          <cell r="A1708" t="str">
            <v>FOU90</v>
          </cell>
          <cell r="B1708" t="str">
            <v>TFIND</v>
          </cell>
          <cell r="C1708" t="str">
            <v>WS</v>
          </cell>
          <cell r="D1708" t="str">
            <v>ETC030</v>
          </cell>
        </row>
        <row r="1709">
          <cell r="A1709" t="str">
            <v>FOU90</v>
          </cell>
          <cell r="B1709" t="str">
            <v>TFIND</v>
          </cell>
          <cell r="C1709" t="str">
            <v>WS</v>
          </cell>
          <cell r="D1709" t="str">
            <v>ETC031</v>
          </cell>
        </row>
        <row r="1710">
          <cell r="A1710" t="str">
            <v>FOU90</v>
          </cell>
          <cell r="B1710" t="str">
            <v>DPIND</v>
          </cell>
          <cell r="C1710" t="str">
            <v>WS</v>
          </cell>
          <cell r="D1710" t="str">
            <v>ETC032</v>
          </cell>
        </row>
        <row r="1711">
          <cell r="A1711" t="str">
            <v>FOU90</v>
          </cell>
          <cell r="B1711" t="str">
            <v>TFIND</v>
          </cell>
          <cell r="C1711" t="str">
            <v>WS</v>
          </cell>
          <cell r="D1711" t="str">
            <v>ETC033</v>
          </cell>
        </row>
        <row r="1712">
          <cell r="A1712" t="str">
            <v>FOU90</v>
          </cell>
          <cell r="B1712" t="str">
            <v>STIND</v>
          </cell>
          <cell r="C1712" t="str">
            <v>WS</v>
          </cell>
          <cell r="D1712" t="str">
            <v>ETC034</v>
          </cell>
        </row>
        <row r="1713">
          <cell r="A1713" t="str">
            <v>FOU90</v>
          </cell>
          <cell r="B1713" t="str">
            <v>STIND</v>
          </cell>
          <cell r="C1713" t="str">
            <v>WS</v>
          </cell>
          <cell r="D1713" t="str">
            <v>ETC035</v>
          </cell>
        </row>
        <row r="1714">
          <cell r="A1714" t="str">
            <v>FOU90</v>
          </cell>
          <cell r="B1714" t="str">
            <v>STIND</v>
          </cell>
          <cell r="C1714" t="str">
            <v>WS</v>
          </cell>
          <cell r="D1714" t="str">
            <v>ETC036</v>
          </cell>
        </row>
        <row r="1715">
          <cell r="A1715" t="str">
            <v>FOU90</v>
          </cell>
          <cell r="B1715" t="str">
            <v>TFIND</v>
          </cell>
          <cell r="C1715" t="str">
            <v>WS</v>
          </cell>
          <cell r="D1715" t="str">
            <v>ETC039</v>
          </cell>
        </row>
        <row r="1716">
          <cell r="A1716" t="str">
            <v>FOU90</v>
          </cell>
          <cell r="B1716" t="str">
            <v>STIND</v>
          </cell>
          <cell r="C1716" t="str">
            <v>WS</v>
          </cell>
          <cell r="D1716" t="str">
            <v>ETC040</v>
          </cell>
        </row>
        <row r="1717">
          <cell r="A1717" t="str">
            <v>FOU90</v>
          </cell>
          <cell r="B1717" t="str">
            <v>TFIND</v>
          </cell>
          <cell r="C1717" t="str">
            <v>WS</v>
          </cell>
          <cell r="D1717" t="str">
            <v>ETC041</v>
          </cell>
        </row>
        <row r="1718">
          <cell r="A1718" t="str">
            <v>FOU90</v>
          </cell>
          <cell r="B1718" t="str">
            <v>STIND</v>
          </cell>
          <cell r="C1718" t="str">
            <v>WS</v>
          </cell>
          <cell r="D1718" t="str">
            <v>EVM01</v>
          </cell>
        </row>
        <row r="1719">
          <cell r="A1719" t="str">
            <v>FOU90</v>
          </cell>
          <cell r="B1719" t="str">
            <v>STIND</v>
          </cell>
          <cell r="C1719" t="str">
            <v>WS</v>
          </cell>
          <cell r="D1719" t="str">
            <v>EVM03</v>
          </cell>
        </row>
        <row r="1720">
          <cell r="A1720" t="str">
            <v>FOU90</v>
          </cell>
          <cell r="B1720" t="str">
            <v>STPRO</v>
          </cell>
          <cell r="C1720" t="str">
            <v>WS</v>
          </cell>
          <cell r="D1720" t="str">
            <v>FAUBERT</v>
          </cell>
        </row>
        <row r="1721">
          <cell r="A1721" t="str">
            <v>FOU90</v>
          </cell>
          <cell r="B1721" t="str">
            <v>STIPA</v>
          </cell>
          <cell r="C1721" t="str">
            <v>WS</v>
          </cell>
          <cell r="D1721" t="str">
            <v>FDGDG</v>
          </cell>
        </row>
        <row r="1722">
          <cell r="A1722" t="str">
            <v>FOU90</v>
          </cell>
          <cell r="B1722" t="str">
            <v>DPSIA</v>
          </cell>
          <cell r="C1722" t="str">
            <v>WS</v>
          </cell>
          <cell r="D1722" t="str">
            <v>HELENE</v>
          </cell>
        </row>
        <row r="1723">
          <cell r="A1723" t="str">
            <v>FOU90</v>
          </cell>
          <cell r="B1723" t="str">
            <v>STIPA</v>
          </cell>
          <cell r="C1723" t="str">
            <v>WS</v>
          </cell>
          <cell r="D1723" t="str">
            <v>IBINGA</v>
          </cell>
        </row>
        <row r="1724">
          <cell r="A1724" t="str">
            <v>FOU90</v>
          </cell>
          <cell r="B1724" t="str">
            <v>STIPA</v>
          </cell>
          <cell r="C1724" t="str">
            <v>WS</v>
          </cell>
          <cell r="D1724" t="str">
            <v>IBINGADVD</v>
          </cell>
        </row>
        <row r="1725">
          <cell r="A1725" t="str">
            <v>FOU90</v>
          </cell>
          <cell r="B1725" t="str">
            <v>STIPA</v>
          </cell>
          <cell r="C1725" t="str">
            <v>WS</v>
          </cell>
          <cell r="D1725" t="str">
            <v>IBINGA01</v>
          </cell>
        </row>
        <row r="1726">
          <cell r="A1726" t="str">
            <v>FOU90</v>
          </cell>
          <cell r="B1726" t="str">
            <v>STIPA</v>
          </cell>
          <cell r="C1726" t="str">
            <v>WS</v>
          </cell>
          <cell r="D1726" t="str">
            <v>IBINGA1</v>
          </cell>
        </row>
        <row r="1727">
          <cell r="A1727" t="str">
            <v>FOU90</v>
          </cell>
          <cell r="B1727" t="str">
            <v>STIPA</v>
          </cell>
          <cell r="C1727" t="str">
            <v>WS</v>
          </cell>
          <cell r="D1727" t="str">
            <v>IBINGA2</v>
          </cell>
        </row>
        <row r="1728">
          <cell r="A1728" t="str">
            <v>FOU90</v>
          </cell>
          <cell r="B1728" t="str">
            <v>STASK</v>
          </cell>
          <cell r="C1728" t="str">
            <v>WS</v>
          </cell>
          <cell r="D1728" t="str">
            <v>INVITE</v>
          </cell>
        </row>
        <row r="1729">
          <cell r="A1729" t="str">
            <v>FOU90</v>
          </cell>
          <cell r="B1729" t="str">
            <v>STASK</v>
          </cell>
          <cell r="C1729" t="str">
            <v>WS</v>
          </cell>
          <cell r="D1729" t="str">
            <v>INVITE1</v>
          </cell>
        </row>
        <row r="1730">
          <cell r="A1730" t="str">
            <v>FOU90</v>
          </cell>
          <cell r="B1730" t="str">
            <v>DPIND</v>
          </cell>
          <cell r="C1730" t="str">
            <v>WS</v>
          </cell>
          <cell r="D1730" t="str">
            <v>JEANF</v>
          </cell>
        </row>
        <row r="1731">
          <cell r="A1731" t="str">
            <v>FOU90</v>
          </cell>
          <cell r="B1731" t="str">
            <v>TFBEK</v>
          </cell>
          <cell r="C1731" t="str">
            <v>WS</v>
          </cell>
          <cell r="D1731" t="str">
            <v>JM£MBOUAC1</v>
          </cell>
        </row>
        <row r="1732">
          <cell r="A1732" t="str">
            <v>FOU90</v>
          </cell>
          <cell r="B1732" t="str">
            <v>TFBEK</v>
          </cell>
          <cell r="C1732" t="str">
            <v>WS</v>
          </cell>
          <cell r="D1732" t="str">
            <v>JM£MBOUAKA</v>
          </cell>
        </row>
        <row r="1733">
          <cell r="A1733" t="str">
            <v>FOU90</v>
          </cell>
          <cell r="B1733" t="str">
            <v>STASK</v>
          </cell>
          <cell r="C1733" t="str">
            <v>WS</v>
          </cell>
          <cell r="D1733" t="str">
            <v>KARINE</v>
          </cell>
        </row>
        <row r="1734">
          <cell r="A1734" t="str">
            <v>FOU90</v>
          </cell>
          <cell r="B1734" t="str">
            <v>TFBEK</v>
          </cell>
          <cell r="C1734" t="str">
            <v>WS</v>
          </cell>
          <cell r="D1734" t="str">
            <v>KOUMBA</v>
          </cell>
        </row>
        <row r="1735">
          <cell r="A1735" t="str">
            <v>FOU90</v>
          </cell>
          <cell r="B1735" t="str">
            <v>STIPA</v>
          </cell>
          <cell r="C1735" t="str">
            <v>WS</v>
          </cell>
          <cell r="D1735" t="str">
            <v>LAFARGUE</v>
          </cell>
        </row>
        <row r="1736">
          <cell r="A1736" t="str">
            <v>FOU90</v>
          </cell>
          <cell r="B1736" t="str">
            <v>STASK</v>
          </cell>
          <cell r="C1736" t="str">
            <v>WS</v>
          </cell>
          <cell r="D1736" t="str">
            <v>LAFARGUE1</v>
          </cell>
        </row>
        <row r="1737">
          <cell r="A1737" t="str">
            <v>FOU90</v>
          </cell>
          <cell r="B1737" t="str">
            <v>STBOU</v>
          </cell>
          <cell r="C1737" t="str">
            <v>WS</v>
          </cell>
          <cell r="D1737" t="str">
            <v>LAZARE</v>
          </cell>
        </row>
        <row r="1738">
          <cell r="A1738" t="str">
            <v>FOU90</v>
          </cell>
          <cell r="B1738" t="str">
            <v>STFAR</v>
          </cell>
          <cell r="C1738" t="str">
            <v>WS</v>
          </cell>
          <cell r="D1738" t="str">
            <v>LAZARE1</v>
          </cell>
        </row>
        <row r="1739">
          <cell r="A1739" t="str">
            <v>FOU90</v>
          </cell>
          <cell r="B1739" t="str">
            <v>DPMAN</v>
          </cell>
          <cell r="C1739" t="str">
            <v>WS</v>
          </cell>
          <cell r="D1739" t="str">
            <v>LOPEZ</v>
          </cell>
        </row>
        <row r="1740">
          <cell r="A1740" t="str">
            <v>FOU90</v>
          </cell>
          <cell r="B1740" t="str">
            <v>STJOS</v>
          </cell>
          <cell r="C1740" t="str">
            <v>WS</v>
          </cell>
          <cell r="D1740" t="str">
            <v>MANDARANO</v>
          </cell>
        </row>
        <row r="1741">
          <cell r="A1741" t="str">
            <v>FOU90</v>
          </cell>
          <cell r="B1741" t="str">
            <v>DAJOS</v>
          </cell>
          <cell r="C1741" t="str">
            <v>WS</v>
          </cell>
          <cell r="D1741" t="str">
            <v>MANDARANO1</v>
          </cell>
        </row>
        <row r="1742">
          <cell r="A1742" t="str">
            <v>FOU90</v>
          </cell>
          <cell r="B1742" t="str">
            <v>STMAN</v>
          </cell>
          <cell r="C1742" t="str">
            <v>WS</v>
          </cell>
          <cell r="D1742" t="str">
            <v>MANNERIE</v>
          </cell>
        </row>
        <row r="1743">
          <cell r="A1743" t="str">
            <v>FOU90</v>
          </cell>
          <cell r="B1743" t="str">
            <v>STMAN</v>
          </cell>
          <cell r="C1743" t="str">
            <v>WS</v>
          </cell>
          <cell r="D1743" t="str">
            <v>MANNERIE2</v>
          </cell>
        </row>
        <row r="1744">
          <cell r="A1744" t="str">
            <v>FOU90</v>
          </cell>
          <cell r="B1744" t="str">
            <v>STMNT</v>
          </cell>
          <cell r="C1744" t="str">
            <v>WS</v>
          </cell>
          <cell r="D1744" t="str">
            <v>MARIAM1</v>
          </cell>
        </row>
        <row r="1745">
          <cell r="A1745" t="str">
            <v>FOU90</v>
          </cell>
          <cell r="B1745" t="str">
            <v>STMNT</v>
          </cell>
          <cell r="C1745" t="str">
            <v>WS</v>
          </cell>
          <cell r="D1745" t="str">
            <v>MARIAM2</v>
          </cell>
        </row>
        <row r="1746">
          <cell r="A1746" t="str">
            <v>FOU90</v>
          </cell>
          <cell r="B1746" t="str">
            <v>STMAN</v>
          </cell>
          <cell r="C1746" t="str">
            <v>WS</v>
          </cell>
          <cell r="D1746" t="str">
            <v>MAVOUNGOU</v>
          </cell>
        </row>
        <row r="1747">
          <cell r="A1747" t="str">
            <v>FOU90</v>
          </cell>
          <cell r="B1747" t="str">
            <v>STBEK</v>
          </cell>
          <cell r="C1747" t="str">
            <v>WS</v>
          </cell>
          <cell r="D1747" t="str">
            <v>MBELE</v>
          </cell>
        </row>
        <row r="1748">
          <cell r="A1748" t="str">
            <v>FOU90</v>
          </cell>
          <cell r="B1748" t="str">
            <v>DPTEM</v>
          </cell>
          <cell r="C1748" t="str">
            <v>WS</v>
          </cell>
          <cell r="D1748" t="str">
            <v>MBINA</v>
          </cell>
        </row>
        <row r="1749">
          <cell r="A1749" t="str">
            <v>FOU90</v>
          </cell>
          <cell r="B1749" t="str">
            <v>DPIPA</v>
          </cell>
          <cell r="C1749" t="str">
            <v>WS</v>
          </cell>
          <cell r="D1749" t="str">
            <v>MBONGO</v>
          </cell>
        </row>
        <row r="1750">
          <cell r="A1750" t="str">
            <v>FOU90</v>
          </cell>
          <cell r="B1750" t="str">
            <v>STIPA</v>
          </cell>
          <cell r="C1750" t="str">
            <v>WS</v>
          </cell>
          <cell r="D1750" t="str">
            <v>MBONGO1</v>
          </cell>
        </row>
        <row r="1751">
          <cell r="A1751" t="str">
            <v>FOU90</v>
          </cell>
          <cell r="B1751" t="str">
            <v>TFBEK</v>
          </cell>
          <cell r="C1751" t="str">
            <v>WS</v>
          </cell>
          <cell r="D1751" t="str">
            <v>MBOUAKA</v>
          </cell>
        </row>
        <row r="1752">
          <cell r="A1752" t="str">
            <v>FOU90</v>
          </cell>
          <cell r="B1752" t="str">
            <v>TFBEK</v>
          </cell>
          <cell r="C1752" t="str">
            <v>WS</v>
          </cell>
          <cell r="D1752" t="str">
            <v>MBOUAKAC1</v>
          </cell>
        </row>
        <row r="1753">
          <cell r="A1753" t="str">
            <v>FOU90</v>
          </cell>
          <cell r="B1753" t="str">
            <v>TFIND</v>
          </cell>
          <cell r="C1753" t="str">
            <v>WS</v>
          </cell>
          <cell r="D1753" t="str">
            <v>MBOUMBA</v>
          </cell>
        </row>
        <row r="1754">
          <cell r="A1754" t="str">
            <v>FOU90</v>
          </cell>
          <cell r="B1754" t="str">
            <v>DPPRO</v>
          </cell>
          <cell r="C1754" t="str">
            <v>WS</v>
          </cell>
          <cell r="D1754" t="str">
            <v>MIYIMOU</v>
          </cell>
        </row>
        <row r="1755">
          <cell r="A1755" t="str">
            <v>FOU90</v>
          </cell>
          <cell r="B1755" t="str">
            <v>STADO</v>
          </cell>
          <cell r="C1755" t="str">
            <v>WS</v>
          </cell>
          <cell r="D1755" t="str">
            <v>MPNADOLPH</v>
          </cell>
        </row>
        <row r="1756">
          <cell r="A1756" t="str">
            <v>FOU90</v>
          </cell>
          <cell r="B1756" t="str">
            <v>STSER</v>
          </cell>
          <cell r="C1756" t="str">
            <v>WS</v>
          </cell>
          <cell r="D1756" t="str">
            <v>MPPSERGE</v>
          </cell>
        </row>
        <row r="1757">
          <cell r="A1757" t="str">
            <v>FOU90</v>
          </cell>
          <cell r="B1757" t="str">
            <v>STIPA</v>
          </cell>
          <cell r="C1757" t="str">
            <v>WS</v>
          </cell>
          <cell r="D1757" t="str">
            <v>NANDY</v>
          </cell>
        </row>
        <row r="1758">
          <cell r="A1758" t="str">
            <v>FOU90</v>
          </cell>
          <cell r="B1758" t="str">
            <v>TFBEK</v>
          </cell>
          <cell r="C1758" t="str">
            <v>WS</v>
          </cell>
          <cell r="D1758" t="str">
            <v>NDONG</v>
          </cell>
        </row>
        <row r="1759">
          <cell r="A1759" t="str">
            <v>FOU90</v>
          </cell>
          <cell r="B1759" t="str">
            <v>STNNB</v>
          </cell>
          <cell r="C1759" t="str">
            <v>WS</v>
          </cell>
          <cell r="D1759" t="str">
            <v>NDONGNNA</v>
          </cell>
        </row>
        <row r="1760">
          <cell r="A1760" t="str">
            <v>FOU90</v>
          </cell>
          <cell r="B1760" t="str">
            <v>STBEK</v>
          </cell>
          <cell r="C1760" t="str">
            <v>WS</v>
          </cell>
          <cell r="D1760" t="str">
            <v>NDONG1</v>
          </cell>
        </row>
        <row r="1761">
          <cell r="A1761" t="str">
            <v>FOU90</v>
          </cell>
          <cell r="B1761" t="str">
            <v>DPNDO</v>
          </cell>
          <cell r="C1761" t="str">
            <v>WS</v>
          </cell>
          <cell r="D1761" t="str">
            <v>NDOUANY1</v>
          </cell>
        </row>
        <row r="1762">
          <cell r="A1762" t="str">
            <v>FOU90</v>
          </cell>
          <cell r="B1762" t="str">
            <v>DPNDO</v>
          </cell>
          <cell r="C1762" t="str">
            <v>WS</v>
          </cell>
          <cell r="D1762" t="str">
            <v>NDOUANY2</v>
          </cell>
        </row>
        <row r="1763">
          <cell r="A1763" t="str">
            <v>FOU90</v>
          </cell>
          <cell r="B1763" t="str">
            <v>STSER</v>
          </cell>
          <cell r="C1763" t="str">
            <v>WS</v>
          </cell>
          <cell r="D1763" t="str">
            <v>NZAMBA</v>
          </cell>
        </row>
        <row r="1764">
          <cell r="A1764" t="str">
            <v>FOU90</v>
          </cell>
          <cell r="B1764" t="str">
            <v>STSER</v>
          </cell>
          <cell r="C1764" t="str">
            <v>WS</v>
          </cell>
          <cell r="D1764" t="str">
            <v>NZAMBA1</v>
          </cell>
        </row>
        <row r="1765">
          <cell r="A1765" t="str">
            <v>FOU90</v>
          </cell>
          <cell r="B1765" t="str">
            <v>DPPAP</v>
          </cell>
          <cell r="C1765" t="str">
            <v>WS</v>
          </cell>
          <cell r="D1765" t="str">
            <v>PAPIAU</v>
          </cell>
        </row>
        <row r="1766">
          <cell r="A1766" t="str">
            <v>FOU90</v>
          </cell>
          <cell r="B1766" t="str">
            <v>STPAP</v>
          </cell>
          <cell r="C1766" t="str">
            <v>WS</v>
          </cell>
          <cell r="D1766" t="str">
            <v>PAPIAU1</v>
          </cell>
        </row>
        <row r="1767">
          <cell r="A1767" t="str">
            <v>FOU90</v>
          </cell>
          <cell r="B1767" t="str">
            <v>STPAP</v>
          </cell>
          <cell r="C1767" t="str">
            <v>WS</v>
          </cell>
          <cell r="D1767" t="str">
            <v>PAPIAU2</v>
          </cell>
        </row>
        <row r="1768">
          <cell r="A1768" t="str">
            <v>FOU90</v>
          </cell>
          <cell r="B1768" t="str">
            <v>STIPA</v>
          </cell>
          <cell r="C1768" t="str">
            <v>WS</v>
          </cell>
          <cell r="D1768" t="str">
            <v>PCDIOP</v>
          </cell>
        </row>
        <row r="1769">
          <cell r="A1769" t="str">
            <v>FOU90</v>
          </cell>
          <cell r="B1769" t="str">
            <v>DAPRO</v>
          </cell>
          <cell r="C1769" t="str">
            <v>WS</v>
          </cell>
          <cell r="D1769" t="str">
            <v>PMIYIMOU</v>
          </cell>
        </row>
        <row r="1770">
          <cell r="A1770" t="str">
            <v>FOU90</v>
          </cell>
          <cell r="B1770" t="str">
            <v>STPRO</v>
          </cell>
          <cell r="C1770" t="str">
            <v>WS</v>
          </cell>
          <cell r="D1770" t="str">
            <v>PMIYIMOU2</v>
          </cell>
        </row>
        <row r="1771">
          <cell r="A1771" t="str">
            <v>FOU90</v>
          </cell>
          <cell r="B1771" t="str">
            <v>TFIND</v>
          </cell>
          <cell r="C1771" t="str">
            <v>WS</v>
          </cell>
          <cell r="D1771" t="str">
            <v>PSRS1</v>
          </cell>
        </row>
        <row r="1772">
          <cell r="A1772" t="str">
            <v>FOU90</v>
          </cell>
          <cell r="B1772" t="str">
            <v>DAIND</v>
          </cell>
          <cell r="C1772" t="str">
            <v>WS</v>
          </cell>
          <cell r="D1772" t="str">
            <v>PSRS2</v>
          </cell>
        </row>
        <row r="1773">
          <cell r="A1773" t="str">
            <v>FOU90</v>
          </cell>
          <cell r="B1773" t="str">
            <v>STIND</v>
          </cell>
          <cell r="C1773" t="str">
            <v>WS</v>
          </cell>
          <cell r="D1773" t="str">
            <v>PVN01</v>
          </cell>
        </row>
        <row r="1774">
          <cell r="A1774" t="str">
            <v>FOU90</v>
          </cell>
          <cell r="B1774" t="str">
            <v>TFBEK</v>
          </cell>
          <cell r="C1774" t="str">
            <v>WS</v>
          </cell>
          <cell r="D1774" t="str">
            <v>QPADEV00BF</v>
          </cell>
        </row>
        <row r="1775">
          <cell r="A1775" t="str">
            <v>FOU90</v>
          </cell>
          <cell r="B1775" t="str">
            <v>TFBEK</v>
          </cell>
          <cell r="C1775" t="str">
            <v>WS</v>
          </cell>
          <cell r="D1775" t="str">
            <v>QPADEV00BG</v>
          </cell>
        </row>
        <row r="1776">
          <cell r="A1776" t="str">
            <v>FOU90</v>
          </cell>
          <cell r="B1776" t="str">
            <v>STIPA</v>
          </cell>
          <cell r="C1776" t="str">
            <v>WS</v>
          </cell>
          <cell r="D1776" t="str">
            <v>QPADEV00BH</v>
          </cell>
        </row>
        <row r="1777">
          <cell r="A1777" t="str">
            <v>FOU90</v>
          </cell>
          <cell r="B1777" t="str">
            <v>STIPA</v>
          </cell>
          <cell r="C1777" t="str">
            <v>WS</v>
          </cell>
          <cell r="D1777" t="str">
            <v>QPADEV00BJ</v>
          </cell>
        </row>
        <row r="1778">
          <cell r="A1778" t="str">
            <v>FOU90</v>
          </cell>
          <cell r="B1778" t="str">
            <v>STIPA</v>
          </cell>
          <cell r="C1778" t="str">
            <v>WS</v>
          </cell>
          <cell r="D1778" t="str">
            <v>QPADEV00BN</v>
          </cell>
        </row>
        <row r="1779">
          <cell r="A1779" t="str">
            <v>FOU90</v>
          </cell>
          <cell r="B1779" t="str">
            <v>STIPA</v>
          </cell>
          <cell r="C1779" t="str">
            <v>WS</v>
          </cell>
          <cell r="D1779" t="str">
            <v>QPADEV00BP</v>
          </cell>
        </row>
        <row r="1780">
          <cell r="A1780" t="str">
            <v>FOU90</v>
          </cell>
          <cell r="B1780" t="str">
            <v>STIPA</v>
          </cell>
          <cell r="C1780" t="str">
            <v>WS</v>
          </cell>
          <cell r="D1780" t="str">
            <v>QPADEV00BQ</v>
          </cell>
        </row>
        <row r="1781">
          <cell r="A1781" t="str">
            <v>FOU90</v>
          </cell>
          <cell r="B1781" t="str">
            <v>STIPA</v>
          </cell>
          <cell r="C1781" t="str">
            <v>WS</v>
          </cell>
          <cell r="D1781" t="str">
            <v>QPADEV00BR</v>
          </cell>
        </row>
        <row r="1782">
          <cell r="A1782" t="str">
            <v>FOU90</v>
          </cell>
          <cell r="B1782" t="str">
            <v>STIPA</v>
          </cell>
          <cell r="C1782" t="str">
            <v>WS</v>
          </cell>
          <cell r="D1782" t="str">
            <v>QPADEV00BS</v>
          </cell>
        </row>
        <row r="1783">
          <cell r="A1783" t="str">
            <v>FOU90</v>
          </cell>
          <cell r="B1783" t="str">
            <v>STIPA</v>
          </cell>
          <cell r="C1783" t="str">
            <v>WS</v>
          </cell>
          <cell r="D1783" t="str">
            <v>QPADEV00BZ</v>
          </cell>
        </row>
        <row r="1784">
          <cell r="A1784" t="str">
            <v>FOU90</v>
          </cell>
          <cell r="B1784" t="str">
            <v>STIPA</v>
          </cell>
          <cell r="C1784" t="str">
            <v>WS</v>
          </cell>
          <cell r="D1784" t="str">
            <v>QPADEV00B1</v>
          </cell>
        </row>
        <row r="1785">
          <cell r="A1785" t="str">
            <v>FOU90</v>
          </cell>
          <cell r="B1785" t="str">
            <v>TFBEK</v>
          </cell>
          <cell r="C1785" t="str">
            <v>WS</v>
          </cell>
          <cell r="D1785" t="str">
            <v>QPADEV00B2</v>
          </cell>
        </row>
        <row r="1786">
          <cell r="A1786" t="str">
            <v>FOU90</v>
          </cell>
          <cell r="B1786" t="str">
            <v>TFBEK</v>
          </cell>
          <cell r="C1786" t="str">
            <v>WS</v>
          </cell>
          <cell r="D1786" t="str">
            <v>QPADEV00B5</v>
          </cell>
        </row>
        <row r="1787">
          <cell r="A1787" t="str">
            <v>FOU90</v>
          </cell>
          <cell r="B1787" t="str">
            <v>STIPA</v>
          </cell>
          <cell r="C1787" t="str">
            <v>WS</v>
          </cell>
          <cell r="D1787" t="str">
            <v>QPADEV00B9</v>
          </cell>
        </row>
        <row r="1788">
          <cell r="A1788" t="str">
            <v>FOU90</v>
          </cell>
          <cell r="B1788" t="str">
            <v>TFIPA</v>
          </cell>
          <cell r="C1788" t="str">
            <v>WS</v>
          </cell>
          <cell r="D1788" t="str">
            <v>QPADEV00CB</v>
          </cell>
        </row>
        <row r="1789">
          <cell r="A1789" t="str">
            <v>FOU90</v>
          </cell>
          <cell r="B1789" t="str">
            <v>STIPA</v>
          </cell>
          <cell r="C1789" t="str">
            <v>WS</v>
          </cell>
          <cell r="D1789" t="str">
            <v>QPADEV00CD</v>
          </cell>
        </row>
        <row r="1790">
          <cell r="A1790" t="str">
            <v>FOU90</v>
          </cell>
          <cell r="B1790" t="str">
            <v>STIPA</v>
          </cell>
          <cell r="C1790" t="str">
            <v>WS</v>
          </cell>
          <cell r="D1790" t="str">
            <v>QPADEV00CJ</v>
          </cell>
        </row>
        <row r="1791">
          <cell r="A1791" t="str">
            <v>FOU90</v>
          </cell>
          <cell r="B1791" t="str">
            <v>STIPA</v>
          </cell>
          <cell r="C1791" t="str">
            <v>WS</v>
          </cell>
          <cell r="D1791" t="str">
            <v>QPADEV00CM</v>
          </cell>
        </row>
        <row r="1792">
          <cell r="A1792" t="str">
            <v>FOU90</v>
          </cell>
          <cell r="B1792" t="str">
            <v>STIPA</v>
          </cell>
          <cell r="C1792" t="str">
            <v>WS</v>
          </cell>
          <cell r="D1792" t="str">
            <v>QPADEV00CN</v>
          </cell>
        </row>
        <row r="1793">
          <cell r="A1793" t="str">
            <v>FOU90</v>
          </cell>
          <cell r="B1793" t="str">
            <v>STIPA</v>
          </cell>
          <cell r="C1793" t="str">
            <v>WS</v>
          </cell>
          <cell r="D1793" t="str">
            <v>QPADEV00CP</v>
          </cell>
        </row>
        <row r="1794">
          <cell r="A1794" t="str">
            <v>FOU90</v>
          </cell>
          <cell r="B1794" t="str">
            <v>STIPA</v>
          </cell>
          <cell r="C1794" t="str">
            <v>WS</v>
          </cell>
          <cell r="D1794" t="str">
            <v>QPADEV00CQ</v>
          </cell>
        </row>
        <row r="1795">
          <cell r="A1795" t="str">
            <v>FOU90</v>
          </cell>
          <cell r="B1795" t="str">
            <v>STIPA</v>
          </cell>
          <cell r="C1795" t="str">
            <v>WS</v>
          </cell>
          <cell r="D1795" t="str">
            <v>QPADEV00CR</v>
          </cell>
        </row>
        <row r="1796">
          <cell r="A1796" t="str">
            <v>FOU90</v>
          </cell>
          <cell r="B1796" t="str">
            <v>STIPA</v>
          </cell>
          <cell r="C1796" t="str">
            <v>WS</v>
          </cell>
          <cell r="D1796" t="str">
            <v>QPADEV00CS</v>
          </cell>
        </row>
        <row r="1797">
          <cell r="A1797" t="str">
            <v>FOU90</v>
          </cell>
          <cell r="B1797" t="str">
            <v>STIPA</v>
          </cell>
          <cell r="C1797" t="str">
            <v>WS</v>
          </cell>
          <cell r="D1797" t="str">
            <v>QPADEV00CV</v>
          </cell>
        </row>
        <row r="1798">
          <cell r="A1798" t="str">
            <v>FOU90</v>
          </cell>
          <cell r="B1798" t="str">
            <v>STIPA</v>
          </cell>
          <cell r="C1798" t="str">
            <v>WS</v>
          </cell>
          <cell r="D1798" t="str">
            <v>QPADEV00C0</v>
          </cell>
        </row>
        <row r="1799">
          <cell r="A1799" t="str">
            <v>FOU90</v>
          </cell>
          <cell r="B1799" t="str">
            <v>STIPA</v>
          </cell>
          <cell r="C1799" t="str">
            <v>WS</v>
          </cell>
          <cell r="D1799" t="str">
            <v>QPADEV00C1</v>
          </cell>
        </row>
        <row r="1800">
          <cell r="A1800" t="str">
            <v>FOU90</v>
          </cell>
          <cell r="B1800" t="str">
            <v>TFBEK</v>
          </cell>
          <cell r="C1800" t="str">
            <v>WS</v>
          </cell>
          <cell r="D1800" t="str">
            <v>QPADEV00C2</v>
          </cell>
        </row>
        <row r="1801">
          <cell r="A1801" t="str">
            <v>FOU90</v>
          </cell>
          <cell r="B1801" t="str">
            <v>STIPA</v>
          </cell>
          <cell r="C1801" t="str">
            <v>WS</v>
          </cell>
          <cell r="D1801" t="str">
            <v>QPADEV00C3</v>
          </cell>
        </row>
        <row r="1802">
          <cell r="A1802" t="str">
            <v>FOU90</v>
          </cell>
          <cell r="B1802" t="str">
            <v>TFBEK</v>
          </cell>
          <cell r="C1802" t="str">
            <v>WS</v>
          </cell>
          <cell r="D1802" t="str">
            <v>QPADEV00C4</v>
          </cell>
        </row>
        <row r="1803">
          <cell r="A1803" t="str">
            <v>FOU90</v>
          </cell>
          <cell r="B1803" t="str">
            <v>STIPA</v>
          </cell>
          <cell r="C1803" t="str">
            <v>WS</v>
          </cell>
          <cell r="D1803" t="str">
            <v>QPADEV00C6</v>
          </cell>
        </row>
        <row r="1804">
          <cell r="A1804" t="str">
            <v>FOU90</v>
          </cell>
          <cell r="B1804" t="str">
            <v>STIPA</v>
          </cell>
          <cell r="C1804" t="str">
            <v>WS</v>
          </cell>
          <cell r="D1804" t="str">
            <v>QPADEV00C7</v>
          </cell>
        </row>
        <row r="1805">
          <cell r="A1805" t="str">
            <v>FOU90</v>
          </cell>
          <cell r="B1805" t="str">
            <v>STIPA</v>
          </cell>
          <cell r="C1805" t="str">
            <v>WS</v>
          </cell>
          <cell r="D1805" t="str">
            <v>QPADEV00C9</v>
          </cell>
        </row>
        <row r="1806">
          <cell r="A1806" t="str">
            <v>FOU90</v>
          </cell>
          <cell r="B1806" t="str">
            <v>STIPA</v>
          </cell>
          <cell r="C1806" t="str">
            <v>WS</v>
          </cell>
          <cell r="D1806" t="str">
            <v>QPADEV00DB</v>
          </cell>
        </row>
        <row r="1807">
          <cell r="A1807" t="str">
            <v>FOU90</v>
          </cell>
          <cell r="B1807" t="str">
            <v>TFIPA</v>
          </cell>
          <cell r="C1807" t="str">
            <v>WS</v>
          </cell>
          <cell r="D1807" t="str">
            <v>QPADEV00DC</v>
          </cell>
        </row>
        <row r="1808">
          <cell r="A1808" t="str">
            <v>FOU90</v>
          </cell>
          <cell r="B1808" t="str">
            <v>STIPA</v>
          </cell>
          <cell r="C1808" t="str">
            <v>WS</v>
          </cell>
          <cell r="D1808" t="str">
            <v>QPADEV00DF</v>
          </cell>
        </row>
        <row r="1809">
          <cell r="A1809" t="str">
            <v>FOU90</v>
          </cell>
          <cell r="B1809" t="str">
            <v>STIPA</v>
          </cell>
          <cell r="C1809" t="str">
            <v>WS</v>
          </cell>
          <cell r="D1809" t="str">
            <v>QPADEV00DG</v>
          </cell>
        </row>
        <row r="1810">
          <cell r="A1810" t="str">
            <v>FOU90</v>
          </cell>
          <cell r="B1810" t="str">
            <v>STIPA</v>
          </cell>
          <cell r="C1810" t="str">
            <v>WS</v>
          </cell>
          <cell r="D1810" t="str">
            <v>QPADEV00DH</v>
          </cell>
        </row>
        <row r="1811">
          <cell r="A1811" t="str">
            <v>FOU90</v>
          </cell>
          <cell r="B1811" t="str">
            <v>STIPA</v>
          </cell>
          <cell r="C1811" t="str">
            <v>WS</v>
          </cell>
          <cell r="D1811" t="str">
            <v>QPADEV00DJ</v>
          </cell>
        </row>
        <row r="1812">
          <cell r="A1812" t="str">
            <v>FOU90</v>
          </cell>
          <cell r="B1812" t="str">
            <v>STIPA</v>
          </cell>
          <cell r="C1812" t="str">
            <v>WS</v>
          </cell>
          <cell r="D1812" t="str">
            <v>QPADEV00DK</v>
          </cell>
        </row>
        <row r="1813">
          <cell r="A1813" t="str">
            <v>FOU90</v>
          </cell>
          <cell r="B1813" t="str">
            <v>STIPA</v>
          </cell>
          <cell r="C1813" t="str">
            <v>WS</v>
          </cell>
          <cell r="D1813" t="str">
            <v>QPADEV00DS</v>
          </cell>
        </row>
        <row r="1814">
          <cell r="A1814" t="str">
            <v>FOU90</v>
          </cell>
          <cell r="B1814" t="str">
            <v>STIPA</v>
          </cell>
          <cell r="C1814" t="str">
            <v>WS</v>
          </cell>
          <cell r="D1814" t="str">
            <v>QPADEV00DV</v>
          </cell>
        </row>
        <row r="1815">
          <cell r="A1815" t="str">
            <v>FOU90</v>
          </cell>
          <cell r="B1815" t="str">
            <v>TFBEK</v>
          </cell>
          <cell r="C1815" t="str">
            <v>WS</v>
          </cell>
          <cell r="D1815" t="str">
            <v>QPADEV00DZ</v>
          </cell>
        </row>
        <row r="1816">
          <cell r="A1816" t="str">
            <v>FOU90</v>
          </cell>
          <cell r="B1816" t="str">
            <v>STIPA</v>
          </cell>
          <cell r="C1816" t="str">
            <v>WS</v>
          </cell>
          <cell r="D1816" t="str">
            <v>QPADEV00D0</v>
          </cell>
        </row>
        <row r="1817">
          <cell r="A1817" t="str">
            <v>FOU90</v>
          </cell>
          <cell r="B1817" t="str">
            <v>STIPA</v>
          </cell>
          <cell r="C1817" t="str">
            <v>WS</v>
          </cell>
          <cell r="D1817" t="str">
            <v>QPADEV00D1</v>
          </cell>
        </row>
        <row r="1818">
          <cell r="A1818" t="str">
            <v>FOU90</v>
          </cell>
          <cell r="B1818" t="str">
            <v>STIPA</v>
          </cell>
          <cell r="C1818" t="str">
            <v>WS</v>
          </cell>
          <cell r="D1818" t="str">
            <v>QPADEV00D2</v>
          </cell>
        </row>
        <row r="1819">
          <cell r="A1819" t="str">
            <v>FOU90</v>
          </cell>
          <cell r="B1819" t="str">
            <v>TFIPA</v>
          </cell>
          <cell r="C1819" t="str">
            <v>WS</v>
          </cell>
          <cell r="D1819" t="str">
            <v>QPADEV00D3</v>
          </cell>
        </row>
        <row r="1820">
          <cell r="A1820" t="str">
            <v>FOU90</v>
          </cell>
          <cell r="B1820" t="str">
            <v>STIPA</v>
          </cell>
          <cell r="C1820" t="str">
            <v>WS</v>
          </cell>
          <cell r="D1820" t="str">
            <v>QPADEV00D4</v>
          </cell>
        </row>
        <row r="1821">
          <cell r="A1821" t="str">
            <v>FOU90</v>
          </cell>
          <cell r="B1821" t="str">
            <v>STIPA</v>
          </cell>
          <cell r="C1821" t="str">
            <v>WS</v>
          </cell>
          <cell r="D1821" t="str">
            <v>QPADEV00D5</v>
          </cell>
        </row>
        <row r="1822">
          <cell r="A1822" t="str">
            <v>FOU90</v>
          </cell>
          <cell r="B1822" t="str">
            <v>TFBEK</v>
          </cell>
          <cell r="C1822" t="str">
            <v>WS</v>
          </cell>
          <cell r="D1822" t="str">
            <v>QPADEV00D7</v>
          </cell>
        </row>
        <row r="1823">
          <cell r="A1823" t="str">
            <v>FOU90</v>
          </cell>
          <cell r="B1823" t="str">
            <v>STIPA</v>
          </cell>
          <cell r="C1823" t="str">
            <v>WS</v>
          </cell>
          <cell r="D1823" t="str">
            <v>QPADEV00D8</v>
          </cell>
        </row>
        <row r="1824">
          <cell r="A1824" t="str">
            <v>FOU90</v>
          </cell>
          <cell r="B1824" t="str">
            <v>STIPA</v>
          </cell>
          <cell r="C1824" t="str">
            <v>WS</v>
          </cell>
          <cell r="D1824" t="str">
            <v>QPADEV00FC</v>
          </cell>
        </row>
        <row r="1825">
          <cell r="A1825" t="str">
            <v>FOU90</v>
          </cell>
          <cell r="B1825" t="str">
            <v>TFIPA</v>
          </cell>
          <cell r="C1825" t="str">
            <v>WS</v>
          </cell>
          <cell r="D1825" t="str">
            <v>QPADEV00FD</v>
          </cell>
        </row>
        <row r="1826">
          <cell r="A1826" t="str">
            <v>FOU90</v>
          </cell>
          <cell r="B1826" t="str">
            <v>TFBEK</v>
          </cell>
          <cell r="C1826" t="str">
            <v>WS</v>
          </cell>
          <cell r="D1826" t="str">
            <v>QPADEV00FH</v>
          </cell>
        </row>
        <row r="1827">
          <cell r="A1827" t="str">
            <v>FOU90</v>
          </cell>
          <cell r="B1827" t="str">
            <v>TFBEK</v>
          </cell>
          <cell r="C1827" t="str">
            <v>WS</v>
          </cell>
          <cell r="D1827" t="str">
            <v>QPADEV00FJ</v>
          </cell>
        </row>
        <row r="1828">
          <cell r="A1828" t="str">
            <v>FOU90</v>
          </cell>
          <cell r="B1828" t="str">
            <v>STIPA</v>
          </cell>
          <cell r="C1828" t="str">
            <v>WS</v>
          </cell>
          <cell r="D1828" t="str">
            <v>QPADEV00FP</v>
          </cell>
        </row>
        <row r="1829">
          <cell r="A1829" t="str">
            <v>FOU90</v>
          </cell>
          <cell r="B1829" t="str">
            <v>TFIPA</v>
          </cell>
          <cell r="C1829" t="str">
            <v>WS</v>
          </cell>
          <cell r="D1829" t="str">
            <v>QPADEV00FR</v>
          </cell>
        </row>
        <row r="1830">
          <cell r="A1830" t="str">
            <v>FOU90</v>
          </cell>
          <cell r="B1830" t="str">
            <v>TFIPA</v>
          </cell>
          <cell r="C1830" t="str">
            <v>WS</v>
          </cell>
          <cell r="D1830" t="str">
            <v>QPADEV00FS</v>
          </cell>
        </row>
        <row r="1831">
          <cell r="A1831" t="str">
            <v>FOU90</v>
          </cell>
          <cell r="B1831" t="str">
            <v>STIPA</v>
          </cell>
          <cell r="C1831" t="str">
            <v>WS</v>
          </cell>
          <cell r="D1831" t="str">
            <v>QPADEV00FZ</v>
          </cell>
        </row>
        <row r="1832">
          <cell r="A1832" t="str">
            <v>FOU90</v>
          </cell>
          <cell r="B1832" t="str">
            <v>TFIPA</v>
          </cell>
          <cell r="C1832" t="str">
            <v>WS</v>
          </cell>
          <cell r="D1832" t="str">
            <v>QPADEV00F0</v>
          </cell>
        </row>
        <row r="1833">
          <cell r="A1833" t="str">
            <v>FOU90</v>
          </cell>
          <cell r="B1833" t="str">
            <v>STIPA</v>
          </cell>
          <cell r="C1833" t="str">
            <v>WS</v>
          </cell>
          <cell r="D1833" t="str">
            <v>QPADEV00F2</v>
          </cell>
        </row>
        <row r="1834">
          <cell r="A1834" t="str">
            <v>FOU90</v>
          </cell>
          <cell r="B1834" t="str">
            <v>TFBEK</v>
          </cell>
          <cell r="C1834" t="str">
            <v>WS</v>
          </cell>
          <cell r="D1834" t="str">
            <v>QPADEV00F5</v>
          </cell>
        </row>
        <row r="1835">
          <cell r="A1835" t="str">
            <v>FOU90</v>
          </cell>
          <cell r="B1835" t="str">
            <v>STIPA</v>
          </cell>
          <cell r="C1835" t="str">
            <v>WS</v>
          </cell>
          <cell r="D1835" t="str">
            <v>QPADEV00F9</v>
          </cell>
        </row>
        <row r="1836">
          <cell r="A1836" t="str">
            <v>FOU90</v>
          </cell>
          <cell r="B1836" t="str">
            <v>STIPA</v>
          </cell>
          <cell r="C1836" t="str">
            <v>WS</v>
          </cell>
          <cell r="D1836" t="str">
            <v>QPADEV00G0</v>
          </cell>
        </row>
        <row r="1837">
          <cell r="A1837" t="str">
            <v>FOU90</v>
          </cell>
          <cell r="B1837" t="str">
            <v>STIPA</v>
          </cell>
          <cell r="C1837" t="str">
            <v>WS</v>
          </cell>
          <cell r="D1837" t="str">
            <v>QPADEV00G1</v>
          </cell>
        </row>
        <row r="1838">
          <cell r="A1838" t="str">
            <v>FOU90</v>
          </cell>
          <cell r="B1838" t="str">
            <v>STIPA</v>
          </cell>
          <cell r="C1838" t="str">
            <v>WS</v>
          </cell>
          <cell r="D1838" t="str">
            <v>QPADEV00G3</v>
          </cell>
        </row>
        <row r="1839">
          <cell r="A1839" t="str">
            <v>FOU90</v>
          </cell>
          <cell r="B1839" t="str">
            <v>TFBEK</v>
          </cell>
          <cell r="C1839" t="str">
            <v>WS</v>
          </cell>
          <cell r="D1839" t="str">
            <v>QPADEV00G5</v>
          </cell>
        </row>
        <row r="1840">
          <cell r="A1840" t="str">
            <v>FOU90</v>
          </cell>
          <cell r="B1840" t="str">
            <v>TFBEK</v>
          </cell>
          <cell r="C1840" t="str">
            <v>WS</v>
          </cell>
          <cell r="D1840" t="str">
            <v>QPADEV00G6</v>
          </cell>
        </row>
        <row r="1841">
          <cell r="A1841" t="str">
            <v>FOU90</v>
          </cell>
          <cell r="B1841" t="str">
            <v>STIPA</v>
          </cell>
          <cell r="C1841" t="str">
            <v>WS</v>
          </cell>
          <cell r="D1841" t="str">
            <v>QPADEV000B</v>
          </cell>
        </row>
        <row r="1842">
          <cell r="A1842" t="str">
            <v>FOU90</v>
          </cell>
          <cell r="B1842" t="str">
            <v>STIPA</v>
          </cell>
          <cell r="C1842" t="str">
            <v>WS</v>
          </cell>
          <cell r="D1842" t="str">
            <v>QPADEV000C</v>
          </cell>
        </row>
        <row r="1843">
          <cell r="A1843" t="str">
            <v>FOU90</v>
          </cell>
          <cell r="B1843" t="str">
            <v>STIPA</v>
          </cell>
          <cell r="C1843" t="str">
            <v>WS</v>
          </cell>
          <cell r="D1843" t="str">
            <v>QPADEV000D</v>
          </cell>
        </row>
        <row r="1844">
          <cell r="A1844" t="str">
            <v>FOU90</v>
          </cell>
          <cell r="B1844" t="str">
            <v>STASK</v>
          </cell>
          <cell r="C1844" t="str">
            <v>WS</v>
          </cell>
          <cell r="D1844" t="str">
            <v>QPADEV000F</v>
          </cell>
        </row>
        <row r="1845">
          <cell r="A1845" t="str">
            <v>FOU90</v>
          </cell>
          <cell r="B1845" t="str">
            <v>STIPA</v>
          </cell>
          <cell r="C1845" t="str">
            <v>WS</v>
          </cell>
          <cell r="D1845" t="str">
            <v>QPADEV000G</v>
          </cell>
        </row>
        <row r="1846">
          <cell r="A1846" t="str">
            <v>FOU90</v>
          </cell>
          <cell r="B1846" t="str">
            <v>STIPA</v>
          </cell>
          <cell r="C1846" t="str">
            <v>WS</v>
          </cell>
          <cell r="D1846" t="str">
            <v>QPADEV000H</v>
          </cell>
        </row>
        <row r="1847">
          <cell r="A1847" t="str">
            <v>FOU90</v>
          </cell>
          <cell r="B1847" t="str">
            <v>STIPA</v>
          </cell>
          <cell r="C1847" t="str">
            <v>WS</v>
          </cell>
          <cell r="D1847" t="str">
            <v>QPADEV000J</v>
          </cell>
        </row>
        <row r="1848">
          <cell r="A1848" t="str">
            <v>FOU90</v>
          </cell>
          <cell r="B1848" t="str">
            <v>STIPA</v>
          </cell>
          <cell r="C1848" t="str">
            <v>WS</v>
          </cell>
          <cell r="D1848" t="str">
            <v>QPADEV000K</v>
          </cell>
        </row>
        <row r="1849">
          <cell r="A1849" t="str">
            <v>FOU90</v>
          </cell>
          <cell r="B1849" t="str">
            <v>STBEK</v>
          </cell>
          <cell r="C1849" t="str">
            <v>WS</v>
          </cell>
          <cell r="D1849" t="str">
            <v>QPADEV000L</v>
          </cell>
        </row>
        <row r="1850">
          <cell r="A1850" t="str">
            <v>FOU90</v>
          </cell>
          <cell r="B1850" t="str">
            <v>STIPA</v>
          </cell>
          <cell r="C1850" t="str">
            <v>WS</v>
          </cell>
          <cell r="D1850" t="str">
            <v>QPADEV000M</v>
          </cell>
        </row>
        <row r="1851">
          <cell r="A1851" t="str">
            <v>FOU90</v>
          </cell>
          <cell r="B1851" t="str">
            <v>STBEK</v>
          </cell>
          <cell r="C1851" t="str">
            <v>WS</v>
          </cell>
          <cell r="D1851" t="str">
            <v>QPADEV000N</v>
          </cell>
        </row>
        <row r="1852">
          <cell r="A1852" t="str">
            <v>FOU90</v>
          </cell>
          <cell r="B1852" t="str">
            <v>STIPA</v>
          </cell>
          <cell r="C1852" t="str">
            <v>WS</v>
          </cell>
          <cell r="D1852" t="str">
            <v>QPADEV000P</v>
          </cell>
        </row>
        <row r="1853">
          <cell r="A1853" t="str">
            <v>FOU90</v>
          </cell>
          <cell r="B1853" t="str">
            <v>STIPA</v>
          </cell>
          <cell r="C1853" t="str">
            <v>WS</v>
          </cell>
          <cell r="D1853" t="str">
            <v>QPADEV000Q</v>
          </cell>
        </row>
        <row r="1854">
          <cell r="A1854" t="str">
            <v>FOU90</v>
          </cell>
          <cell r="B1854" t="str">
            <v>STBEK</v>
          </cell>
          <cell r="C1854" t="str">
            <v>WS</v>
          </cell>
          <cell r="D1854" t="str">
            <v>QPADEV000R</v>
          </cell>
        </row>
        <row r="1855">
          <cell r="A1855" t="str">
            <v>FOU90</v>
          </cell>
          <cell r="B1855" t="str">
            <v>STBEK</v>
          </cell>
          <cell r="C1855" t="str">
            <v>WS</v>
          </cell>
          <cell r="D1855" t="str">
            <v>QPADEV000S</v>
          </cell>
        </row>
        <row r="1856">
          <cell r="A1856" t="str">
            <v>FOU90</v>
          </cell>
          <cell r="B1856" t="str">
            <v>STBEK</v>
          </cell>
          <cell r="C1856" t="str">
            <v>WS</v>
          </cell>
          <cell r="D1856" t="str">
            <v>QPADEV000T</v>
          </cell>
        </row>
        <row r="1857">
          <cell r="A1857" t="str">
            <v>FOU90</v>
          </cell>
          <cell r="B1857" t="str">
            <v>STIPA</v>
          </cell>
          <cell r="C1857" t="str">
            <v>WS</v>
          </cell>
          <cell r="D1857" t="str">
            <v>QPADEV000V</v>
          </cell>
        </row>
        <row r="1858">
          <cell r="A1858" t="str">
            <v>FOU90</v>
          </cell>
          <cell r="B1858" t="str">
            <v>STIPA</v>
          </cell>
          <cell r="C1858" t="str">
            <v>WS</v>
          </cell>
          <cell r="D1858" t="str">
            <v>QPADEV000W</v>
          </cell>
        </row>
        <row r="1859">
          <cell r="A1859" t="str">
            <v>FOU90</v>
          </cell>
          <cell r="B1859" t="str">
            <v>STIPA</v>
          </cell>
          <cell r="C1859" t="str">
            <v>WS</v>
          </cell>
          <cell r="D1859" t="str">
            <v>QPADEV000X</v>
          </cell>
        </row>
        <row r="1860">
          <cell r="A1860" t="str">
            <v>FOU90</v>
          </cell>
          <cell r="B1860" t="str">
            <v>STIPA</v>
          </cell>
          <cell r="C1860" t="str">
            <v>WS</v>
          </cell>
          <cell r="D1860" t="str">
            <v>QPADEV000Z</v>
          </cell>
        </row>
        <row r="1861">
          <cell r="A1861" t="str">
            <v>FOU90</v>
          </cell>
          <cell r="B1861" t="str">
            <v>STASK</v>
          </cell>
          <cell r="C1861" t="str">
            <v>WS</v>
          </cell>
          <cell r="D1861" t="str">
            <v>QPADEV0001</v>
          </cell>
        </row>
        <row r="1862">
          <cell r="A1862" t="str">
            <v>FOU90</v>
          </cell>
          <cell r="B1862" t="str">
            <v>STMAN</v>
          </cell>
          <cell r="C1862" t="str">
            <v>WS</v>
          </cell>
          <cell r="D1862" t="str">
            <v>QPADEV0002</v>
          </cell>
        </row>
        <row r="1863">
          <cell r="A1863" t="str">
            <v>FOU90</v>
          </cell>
          <cell r="B1863" t="str">
            <v>STIPA</v>
          </cell>
          <cell r="C1863" t="str">
            <v>WS</v>
          </cell>
          <cell r="D1863" t="str">
            <v>QPADEV0003</v>
          </cell>
        </row>
        <row r="1864">
          <cell r="A1864" t="str">
            <v>FOU90</v>
          </cell>
          <cell r="B1864" t="str">
            <v>DPJOS</v>
          </cell>
          <cell r="C1864" t="str">
            <v>WS</v>
          </cell>
          <cell r="D1864" t="str">
            <v>QPADEV0004</v>
          </cell>
        </row>
        <row r="1865">
          <cell r="A1865" t="str">
            <v>FOU90</v>
          </cell>
          <cell r="B1865" t="str">
            <v>STIPA</v>
          </cell>
          <cell r="C1865" t="str">
            <v>WS</v>
          </cell>
          <cell r="D1865" t="str">
            <v>QPADEV0005</v>
          </cell>
        </row>
        <row r="1866">
          <cell r="A1866" t="str">
            <v>FOU90</v>
          </cell>
          <cell r="B1866" t="str">
            <v>STIPA</v>
          </cell>
          <cell r="C1866" t="str">
            <v>WS</v>
          </cell>
          <cell r="D1866" t="str">
            <v>QPADEV0006</v>
          </cell>
        </row>
        <row r="1867">
          <cell r="A1867" t="str">
            <v>FOU90</v>
          </cell>
          <cell r="B1867" t="str">
            <v>STIPA</v>
          </cell>
          <cell r="C1867" t="str">
            <v>WS</v>
          </cell>
          <cell r="D1867" t="str">
            <v>QPADEV0007</v>
          </cell>
        </row>
        <row r="1868">
          <cell r="A1868" t="str">
            <v>FOU90</v>
          </cell>
          <cell r="B1868" t="str">
            <v>STIPA</v>
          </cell>
          <cell r="C1868" t="str">
            <v>WS</v>
          </cell>
          <cell r="D1868" t="str">
            <v>QPADEV0008</v>
          </cell>
        </row>
        <row r="1869">
          <cell r="A1869" t="str">
            <v>FOU90</v>
          </cell>
          <cell r="B1869" t="str">
            <v>STIPA</v>
          </cell>
          <cell r="C1869" t="str">
            <v>WS</v>
          </cell>
          <cell r="D1869" t="str">
            <v>QPADEV0009</v>
          </cell>
        </row>
        <row r="1870">
          <cell r="A1870" t="str">
            <v>FOU90</v>
          </cell>
          <cell r="B1870" t="str">
            <v>STBEK</v>
          </cell>
          <cell r="C1870" t="str">
            <v>WS</v>
          </cell>
          <cell r="D1870" t="str">
            <v>QPADEV001B</v>
          </cell>
        </row>
        <row r="1871">
          <cell r="A1871" t="str">
            <v>FOU90</v>
          </cell>
          <cell r="B1871" t="str">
            <v>STBEK</v>
          </cell>
          <cell r="C1871" t="str">
            <v>WS</v>
          </cell>
          <cell r="D1871" t="str">
            <v>QPADEV001C</v>
          </cell>
        </row>
        <row r="1872">
          <cell r="A1872" t="str">
            <v>FOU90</v>
          </cell>
          <cell r="B1872" t="str">
            <v>STIPA</v>
          </cell>
          <cell r="C1872" t="str">
            <v>WS</v>
          </cell>
          <cell r="D1872" t="str">
            <v>QPADEV001D</v>
          </cell>
        </row>
        <row r="1873">
          <cell r="A1873" t="str">
            <v>FOU90</v>
          </cell>
          <cell r="B1873" t="str">
            <v>STIPA</v>
          </cell>
          <cell r="C1873" t="str">
            <v>WS</v>
          </cell>
          <cell r="D1873" t="str">
            <v>QPADEV001F</v>
          </cell>
        </row>
        <row r="1874">
          <cell r="A1874" t="str">
            <v>FOU90</v>
          </cell>
          <cell r="B1874" t="str">
            <v>STIPA</v>
          </cell>
          <cell r="C1874" t="str">
            <v>WS</v>
          </cell>
          <cell r="D1874" t="str">
            <v>QPADEV001G</v>
          </cell>
        </row>
        <row r="1875">
          <cell r="A1875" t="str">
            <v>FOU90</v>
          </cell>
          <cell r="B1875" t="str">
            <v>STBEK</v>
          </cell>
          <cell r="C1875" t="str">
            <v>WS</v>
          </cell>
          <cell r="D1875" t="str">
            <v>QPADEV001H</v>
          </cell>
        </row>
        <row r="1876">
          <cell r="A1876" t="str">
            <v>FOU90</v>
          </cell>
          <cell r="B1876" t="str">
            <v>DPBEK</v>
          </cell>
          <cell r="C1876" t="str">
            <v>WS</v>
          </cell>
          <cell r="D1876" t="str">
            <v>QPADEV001J</v>
          </cell>
        </row>
        <row r="1877">
          <cell r="A1877" t="str">
            <v>FOU90</v>
          </cell>
          <cell r="B1877" t="str">
            <v>STIPA</v>
          </cell>
          <cell r="C1877" t="str">
            <v>WS</v>
          </cell>
          <cell r="D1877" t="str">
            <v>QPADEV001K</v>
          </cell>
        </row>
        <row r="1878">
          <cell r="A1878" t="str">
            <v>FOU90</v>
          </cell>
          <cell r="B1878" t="str">
            <v>STBEK</v>
          </cell>
          <cell r="C1878" t="str">
            <v>WS</v>
          </cell>
          <cell r="D1878" t="str">
            <v>QPADEV001L</v>
          </cell>
        </row>
        <row r="1879">
          <cell r="A1879" t="str">
            <v>FOU90</v>
          </cell>
          <cell r="B1879" t="str">
            <v>STIPA</v>
          </cell>
          <cell r="C1879" t="str">
            <v>WS</v>
          </cell>
          <cell r="D1879" t="str">
            <v>QPADEV001M</v>
          </cell>
        </row>
        <row r="1880">
          <cell r="A1880" t="str">
            <v>FOU90</v>
          </cell>
          <cell r="B1880" t="str">
            <v>STBEK</v>
          </cell>
          <cell r="C1880" t="str">
            <v>WS</v>
          </cell>
          <cell r="D1880" t="str">
            <v>QPADEV001P</v>
          </cell>
        </row>
        <row r="1881">
          <cell r="A1881" t="str">
            <v>FOU90</v>
          </cell>
          <cell r="B1881" t="str">
            <v>STIPA</v>
          </cell>
          <cell r="C1881" t="str">
            <v>WS</v>
          </cell>
          <cell r="D1881" t="str">
            <v>QPADEV001Q</v>
          </cell>
        </row>
        <row r="1882">
          <cell r="A1882" t="str">
            <v>FOU90</v>
          </cell>
          <cell r="B1882" t="str">
            <v>STIPA</v>
          </cell>
          <cell r="C1882" t="str">
            <v>WS</v>
          </cell>
          <cell r="D1882" t="str">
            <v>QPADEV001R</v>
          </cell>
        </row>
        <row r="1883">
          <cell r="A1883" t="str">
            <v>FOU90</v>
          </cell>
          <cell r="B1883" t="str">
            <v>STBEK</v>
          </cell>
          <cell r="C1883" t="str">
            <v>WS</v>
          </cell>
          <cell r="D1883" t="str">
            <v>QPADEV001S</v>
          </cell>
        </row>
        <row r="1884">
          <cell r="A1884" t="str">
            <v>FOU90</v>
          </cell>
          <cell r="B1884" t="str">
            <v>STIPA</v>
          </cell>
          <cell r="C1884" t="str">
            <v>WS</v>
          </cell>
          <cell r="D1884" t="str">
            <v>QPADEV001T</v>
          </cell>
        </row>
        <row r="1885">
          <cell r="A1885" t="str">
            <v>FOU90</v>
          </cell>
          <cell r="B1885" t="str">
            <v>STIPA</v>
          </cell>
          <cell r="C1885" t="str">
            <v>WS</v>
          </cell>
          <cell r="D1885" t="str">
            <v>QPADEV001V</v>
          </cell>
        </row>
        <row r="1886">
          <cell r="A1886" t="str">
            <v>FOU90</v>
          </cell>
          <cell r="B1886" t="str">
            <v>STIPA</v>
          </cell>
          <cell r="C1886" t="str">
            <v>WS</v>
          </cell>
          <cell r="D1886" t="str">
            <v>QPADEV001W</v>
          </cell>
        </row>
        <row r="1887">
          <cell r="A1887" t="str">
            <v>FOU90</v>
          </cell>
          <cell r="B1887" t="str">
            <v>STIPA</v>
          </cell>
          <cell r="C1887" t="str">
            <v>WS</v>
          </cell>
          <cell r="D1887" t="str">
            <v>QPADEV001X</v>
          </cell>
        </row>
        <row r="1888">
          <cell r="A1888" t="str">
            <v>FOU90</v>
          </cell>
          <cell r="B1888" t="str">
            <v>STIPA</v>
          </cell>
          <cell r="C1888" t="str">
            <v>WS</v>
          </cell>
          <cell r="D1888" t="str">
            <v>QPADEV001Z</v>
          </cell>
        </row>
        <row r="1889">
          <cell r="A1889" t="str">
            <v>FOU90</v>
          </cell>
          <cell r="B1889" t="str">
            <v>STIPA</v>
          </cell>
          <cell r="C1889" t="str">
            <v>WS</v>
          </cell>
          <cell r="D1889" t="str">
            <v>QPADEV0010</v>
          </cell>
        </row>
        <row r="1890">
          <cell r="A1890" t="str">
            <v>FOU90</v>
          </cell>
          <cell r="B1890" t="str">
            <v>STIPA</v>
          </cell>
          <cell r="C1890" t="str">
            <v>WS</v>
          </cell>
          <cell r="D1890" t="str">
            <v>QPADEV0011</v>
          </cell>
        </row>
        <row r="1891">
          <cell r="A1891" t="str">
            <v>FOU90</v>
          </cell>
          <cell r="B1891" t="str">
            <v>STIPA</v>
          </cell>
          <cell r="C1891" t="str">
            <v>WS</v>
          </cell>
          <cell r="D1891" t="str">
            <v>QPADEV0012</v>
          </cell>
        </row>
        <row r="1892">
          <cell r="A1892" t="str">
            <v>FOU90</v>
          </cell>
          <cell r="B1892" t="str">
            <v>STIPA</v>
          </cell>
          <cell r="C1892" t="str">
            <v>WS</v>
          </cell>
          <cell r="D1892" t="str">
            <v>QPADEV0013</v>
          </cell>
        </row>
        <row r="1893">
          <cell r="A1893" t="str">
            <v>FOU90</v>
          </cell>
          <cell r="B1893" t="str">
            <v>STIPA</v>
          </cell>
          <cell r="C1893" t="str">
            <v>WS</v>
          </cell>
          <cell r="D1893" t="str">
            <v>QPADEV0014</v>
          </cell>
        </row>
        <row r="1894">
          <cell r="A1894" t="str">
            <v>FOU90</v>
          </cell>
          <cell r="B1894" t="str">
            <v>STBEK</v>
          </cell>
          <cell r="C1894" t="str">
            <v>WS</v>
          </cell>
          <cell r="D1894" t="str">
            <v>QPADEV0015</v>
          </cell>
        </row>
        <row r="1895">
          <cell r="A1895" t="str">
            <v>FOU90</v>
          </cell>
          <cell r="B1895" t="str">
            <v>STIPA</v>
          </cell>
          <cell r="C1895" t="str">
            <v>WS</v>
          </cell>
          <cell r="D1895" t="str">
            <v>QPADEV0016</v>
          </cell>
        </row>
        <row r="1896">
          <cell r="A1896" t="str">
            <v>FOU90</v>
          </cell>
          <cell r="B1896" t="str">
            <v>STIPA</v>
          </cell>
          <cell r="C1896" t="str">
            <v>WS</v>
          </cell>
          <cell r="D1896" t="str">
            <v>QPADEV0017</v>
          </cell>
        </row>
        <row r="1897">
          <cell r="A1897" t="str">
            <v>FOU90</v>
          </cell>
          <cell r="B1897" t="str">
            <v>STIPA</v>
          </cell>
          <cell r="C1897" t="str">
            <v>WS</v>
          </cell>
          <cell r="D1897" t="str">
            <v>QPADEV0018</v>
          </cell>
        </row>
        <row r="1898">
          <cell r="A1898" t="str">
            <v>FOU90</v>
          </cell>
          <cell r="B1898" t="str">
            <v>STBEK</v>
          </cell>
          <cell r="C1898" t="str">
            <v>WS</v>
          </cell>
          <cell r="D1898" t="str">
            <v>QPADEV0019</v>
          </cell>
        </row>
        <row r="1899">
          <cell r="A1899" t="str">
            <v>FOU90</v>
          </cell>
          <cell r="B1899" t="str">
            <v>STIPA</v>
          </cell>
          <cell r="C1899" t="str">
            <v>WS</v>
          </cell>
          <cell r="D1899" t="str">
            <v>QPADEV002B</v>
          </cell>
        </row>
        <row r="1900">
          <cell r="A1900" t="str">
            <v>FOU90</v>
          </cell>
          <cell r="B1900" t="str">
            <v>STIPA</v>
          </cell>
          <cell r="C1900" t="str">
            <v>WS</v>
          </cell>
          <cell r="D1900" t="str">
            <v>QPADEV002C</v>
          </cell>
        </row>
        <row r="1901">
          <cell r="A1901" t="str">
            <v>FOU90</v>
          </cell>
          <cell r="B1901" t="str">
            <v>STIPA</v>
          </cell>
          <cell r="C1901" t="str">
            <v>WS</v>
          </cell>
          <cell r="D1901" t="str">
            <v>QPADEV002D</v>
          </cell>
        </row>
        <row r="1902">
          <cell r="A1902" t="str">
            <v>FOU90</v>
          </cell>
          <cell r="B1902" t="str">
            <v>STIPA</v>
          </cell>
          <cell r="C1902" t="str">
            <v>WS</v>
          </cell>
          <cell r="D1902" t="str">
            <v>QPADEV002F</v>
          </cell>
        </row>
        <row r="1903">
          <cell r="A1903" t="str">
            <v>FOU90</v>
          </cell>
          <cell r="B1903" t="str">
            <v>STIPA</v>
          </cell>
          <cell r="C1903" t="str">
            <v>WS</v>
          </cell>
          <cell r="D1903" t="str">
            <v>QPADEV002H</v>
          </cell>
        </row>
        <row r="1904">
          <cell r="A1904" t="str">
            <v>FOU90</v>
          </cell>
          <cell r="B1904" t="str">
            <v>STBEK</v>
          </cell>
          <cell r="C1904" t="str">
            <v>WS</v>
          </cell>
          <cell r="D1904" t="str">
            <v>QPADEV002J</v>
          </cell>
        </row>
        <row r="1905">
          <cell r="A1905" t="str">
            <v>FOU90</v>
          </cell>
          <cell r="B1905" t="str">
            <v>STBEK</v>
          </cell>
          <cell r="C1905" t="str">
            <v>WS</v>
          </cell>
          <cell r="D1905" t="str">
            <v>QPADEV002K</v>
          </cell>
        </row>
        <row r="1906">
          <cell r="A1906" t="str">
            <v>FOU90</v>
          </cell>
          <cell r="B1906" t="str">
            <v>STBEK</v>
          </cell>
          <cell r="C1906" t="str">
            <v>WS</v>
          </cell>
          <cell r="D1906" t="str">
            <v>QPADEV002M</v>
          </cell>
        </row>
        <row r="1907">
          <cell r="A1907" t="str">
            <v>FOU90</v>
          </cell>
          <cell r="B1907" t="str">
            <v>STBEK</v>
          </cell>
          <cell r="C1907" t="str">
            <v>WS</v>
          </cell>
          <cell r="D1907" t="str">
            <v>QPADEV002N</v>
          </cell>
        </row>
        <row r="1908">
          <cell r="A1908" t="str">
            <v>FOU90</v>
          </cell>
          <cell r="B1908" t="str">
            <v>STIPA</v>
          </cell>
          <cell r="C1908" t="str">
            <v>WS</v>
          </cell>
          <cell r="D1908" t="str">
            <v>QPADEV002P</v>
          </cell>
        </row>
        <row r="1909">
          <cell r="A1909" t="str">
            <v>FOU90</v>
          </cell>
          <cell r="B1909" t="str">
            <v>STBEK</v>
          </cell>
          <cell r="C1909" t="str">
            <v>WS</v>
          </cell>
          <cell r="D1909" t="str">
            <v>QPADEV002Q</v>
          </cell>
        </row>
        <row r="1910">
          <cell r="A1910" t="str">
            <v>FOU90</v>
          </cell>
          <cell r="B1910" t="str">
            <v>STIPA</v>
          </cell>
          <cell r="C1910" t="str">
            <v>WS</v>
          </cell>
          <cell r="D1910" t="str">
            <v>QPADEV002R</v>
          </cell>
        </row>
        <row r="1911">
          <cell r="A1911" t="str">
            <v>FOU90</v>
          </cell>
          <cell r="B1911" t="str">
            <v>STIPA</v>
          </cell>
          <cell r="C1911" t="str">
            <v>WS</v>
          </cell>
          <cell r="D1911" t="str">
            <v>QPADEV002S</v>
          </cell>
        </row>
        <row r="1912">
          <cell r="A1912" t="str">
            <v>FOU90</v>
          </cell>
          <cell r="B1912" t="str">
            <v>STIPA</v>
          </cell>
          <cell r="C1912" t="str">
            <v>WS</v>
          </cell>
          <cell r="D1912" t="str">
            <v>QPADEV002T</v>
          </cell>
        </row>
        <row r="1913">
          <cell r="A1913" t="str">
            <v>FOU90</v>
          </cell>
          <cell r="B1913" t="str">
            <v>STIPA</v>
          </cell>
          <cell r="C1913" t="str">
            <v>WS</v>
          </cell>
          <cell r="D1913" t="str">
            <v>QPADEV002V</v>
          </cell>
        </row>
        <row r="1914">
          <cell r="A1914" t="str">
            <v>FOU90</v>
          </cell>
          <cell r="B1914" t="str">
            <v>STIPA</v>
          </cell>
          <cell r="C1914" t="str">
            <v>WS</v>
          </cell>
          <cell r="D1914" t="str">
            <v>QPADEV002Z</v>
          </cell>
        </row>
        <row r="1915">
          <cell r="A1915" t="str">
            <v>FOU90</v>
          </cell>
          <cell r="B1915" t="str">
            <v>STIPA</v>
          </cell>
          <cell r="C1915" t="str">
            <v>WS</v>
          </cell>
          <cell r="D1915" t="str">
            <v>QPADEV0020</v>
          </cell>
        </row>
        <row r="1916">
          <cell r="A1916" t="str">
            <v>FOU90</v>
          </cell>
          <cell r="B1916" t="str">
            <v>STIPA</v>
          </cell>
          <cell r="C1916" t="str">
            <v>WS</v>
          </cell>
          <cell r="D1916" t="str">
            <v>QPADEV0021</v>
          </cell>
        </row>
        <row r="1917">
          <cell r="A1917" t="str">
            <v>FOU90</v>
          </cell>
          <cell r="B1917" t="str">
            <v>STBEK</v>
          </cell>
          <cell r="C1917" t="str">
            <v>WS</v>
          </cell>
          <cell r="D1917" t="str">
            <v>QPADEV0022</v>
          </cell>
        </row>
        <row r="1918">
          <cell r="A1918" t="str">
            <v>FOU90</v>
          </cell>
          <cell r="B1918" t="str">
            <v>STIPA</v>
          </cell>
          <cell r="C1918" t="str">
            <v>WS</v>
          </cell>
          <cell r="D1918" t="str">
            <v>QPADEV0023</v>
          </cell>
        </row>
        <row r="1919">
          <cell r="A1919" t="str">
            <v>FOU90</v>
          </cell>
          <cell r="B1919" t="str">
            <v>STIPA</v>
          </cell>
          <cell r="C1919" t="str">
            <v>WS</v>
          </cell>
          <cell r="D1919" t="str">
            <v>QPADEV0024</v>
          </cell>
        </row>
        <row r="1920">
          <cell r="A1920" t="str">
            <v>FOU90</v>
          </cell>
          <cell r="B1920" t="str">
            <v>STIPA</v>
          </cell>
          <cell r="C1920" t="str">
            <v>WS</v>
          </cell>
          <cell r="D1920" t="str">
            <v>QPADEV0025</v>
          </cell>
        </row>
        <row r="1921">
          <cell r="A1921" t="str">
            <v>FOU90</v>
          </cell>
          <cell r="B1921" t="str">
            <v>STBEK</v>
          </cell>
          <cell r="C1921" t="str">
            <v>WS</v>
          </cell>
          <cell r="D1921" t="str">
            <v>QPADEV0026</v>
          </cell>
        </row>
        <row r="1922">
          <cell r="A1922" t="str">
            <v>FOU90</v>
          </cell>
          <cell r="B1922" t="str">
            <v>STBEK</v>
          </cell>
          <cell r="C1922" t="str">
            <v>WS</v>
          </cell>
          <cell r="D1922" t="str">
            <v>QPADEV0027</v>
          </cell>
        </row>
        <row r="1923">
          <cell r="A1923" t="str">
            <v>FOU90</v>
          </cell>
          <cell r="B1923" t="str">
            <v>STIPA</v>
          </cell>
          <cell r="C1923" t="str">
            <v>WS</v>
          </cell>
          <cell r="D1923" t="str">
            <v>QPADEV0028</v>
          </cell>
        </row>
        <row r="1924">
          <cell r="A1924" t="str">
            <v>FOU90</v>
          </cell>
          <cell r="B1924" t="str">
            <v>STIPA</v>
          </cell>
          <cell r="C1924" t="str">
            <v>WS</v>
          </cell>
          <cell r="D1924" t="str">
            <v>QPADEV0029</v>
          </cell>
        </row>
        <row r="1925">
          <cell r="A1925" t="str">
            <v>FOU90</v>
          </cell>
          <cell r="B1925" t="str">
            <v>STIPA</v>
          </cell>
          <cell r="C1925" t="str">
            <v>WS</v>
          </cell>
          <cell r="D1925" t="str">
            <v>QPADEV003D</v>
          </cell>
        </row>
        <row r="1926">
          <cell r="A1926" t="str">
            <v>FOU90</v>
          </cell>
          <cell r="B1926" t="str">
            <v>STBEK</v>
          </cell>
          <cell r="C1926" t="str">
            <v>WS</v>
          </cell>
          <cell r="D1926" t="str">
            <v>QPADEV003F</v>
          </cell>
        </row>
        <row r="1927">
          <cell r="A1927" t="str">
            <v>FOU90</v>
          </cell>
          <cell r="B1927" t="str">
            <v>STIPA</v>
          </cell>
          <cell r="C1927" t="str">
            <v>WS</v>
          </cell>
          <cell r="D1927" t="str">
            <v>QPADEV003H</v>
          </cell>
        </row>
        <row r="1928">
          <cell r="A1928" t="str">
            <v>FOU90</v>
          </cell>
          <cell r="B1928" t="str">
            <v>STBEK</v>
          </cell>
          <cell r="C1928" t="str">
            <v>WS</v>
          </cell>
          <cell r="D1928" t="str">
            <v>QPADEV003J</v>
          </cell>
        </row>
        <row r="1929">
          <cell r="A1929" t="str">
            <v>FOU90</v>
          </cell>
          <cell r="B1929" t="str">
            <v>STIPA</v>
          </cell>
          <cell r="C1929" t="str">
            <v>WS</v>
          </cell>
          <cell r="D1929" t="str">
            <v>QPADEV003K</v>
          </cell>
        </row>
        <row r="1930">
          <cell r="A1930" t="str">
            <v>FOU90</v>
          </cell>
          <cell r="B1930" t="str">
            <v>STIPA</v>
          </cell>
          <cell r="C1930" t="str">
            <v>WS</v>
          </cell>
          <cell r="D1930" t="str">
            <v>QPADEV003M</v>
          </cell>
        </row>
        <row r="1931">
          <cell r="A1931" t="str">
            <v>FOU90</v>
          </cell>
          <cell r="B1931" t="str">
            <v>STBEK</v>
          </cell>
          <cell r="C1931" t="str">
            <v>WS</v>
          </cell>
          <cell r="D1931" t="str">
            <v>QPADEV003N</v>
          </cell>
        </row>
        <row r="1932">
          <cell r="A1932" t="str">
            <v>FOU90</v>
          </cell>
          <cell r="B1932" t="str">
            <v>STIPA</v>
          </cell>
          <cell r="C1932" t="str">
            <v>WS</v>
          </cell>
          <cell r="D1932" t="str">
            <v>QPADEV003P</v>
          </cell>
        </row>
        <row r="1933">
          <cell r="A1933" t="str">
            <v>FOU90</v>
          </cell>
          <cell r="B1933" t="str">
            <v>STIPA</v>
          </cell>
          <cell r="C1933" t="str">
            <v>WS</v>
          </cell>
          <cell r="D1933" t="str">
            <v>QPADEV003Q</v>
          </cell>
        </row>
        <row r="1934">
          <cell r="A1934" t="str">
            <v>FOU90</v>
          </cell>
          <cell r="B1934" t="str">
            <v>STIPA</v>
          </cell>
          <cell r="C1934" t="str">
            <v>WS</v>
          </cell>
          <cell r="D1934" t="str">
            <v>QPADEV003R</v>
          </cell>
        </row>
        <row r="1935">
          <cell r="A1935" t="str">
            <v>FOU90</v>
          </cell>
          <cell r="B1935" t="str">
            <v>STIPA</v>
          </cell>
          <cell r="C1935" t="str">
            <v>WS</v>
          </cell>
          <cell r="D1935" t="str">
            <v>QPADEV003S</v>
          </cell>
        </row>
        <row r="1936">
          <cell r="A1936" t="str">
            <v>FOU90</v>
          </cell>
          <cell r="B1936" t="str">
            <v>STBEK</v>
          </cell>
          <cell r="C1936" t="str">
            <v>WS</v>
          </cell>
          <cell r="D1936" t="str">
            <v>QPADEV003T</v>
          </cell>
        </row>
        <row r="1937">
          <cell r="A1937" t="str">
            <v>FOU90</v>
          </cell>
          <cell r="B1937" t="str">
            <v>STBEK</v>
          </cell>
          <cell r="C1937" t="str">
            <v>WS</v>
          </cell>
          <cell r="D1937" t="str">
            <v>QPADEV003V</v>
          </cell>
        </row>
        <row r="1938">
          <cell r="A1938" t="str">
            <v>FOU90</v>
          </cell>
          <cell r="B1938" t="str">
            <v>STIPA</v>
          </cell>
          <cell r="C1938" t="str">
            <v>WS</v>
          </cell>
          <cell r="D1938" t="str">
            <v>QPADEV003Z</v>
          </cell>
        </row>
        <row r="1939">
          <cell r="A1939" t="str">
            <v>FOU90</v>
          </cell>
          <cell r="B1939" t="str">
            <v>STBEK</v>
          </cell>
          <cell r="C1939" t="str">
            <v>WS</v>
          </cell>
          <cell r="D1939" t="str">
            <v>QPADEV0030</v>
          </cell>
        </row>
        <row r="1940">
          <cell r="A1940" t="str">
            <v>FOU90</v>
          </cell>
          <cell r="B1940" t="str">
            <v>STIPA</v>
          </cell>
          <cell r="C1940" t="str">
            <v>WS</v>
          </cell>
          <cell r="D1940" t="str">
            <v>QPADEV0031</v>
          </cell>
        </row>
        <row r="1941">
          <cell r="A1941" t="str">
            <v>FOU90</v>
          </cell>
          <cell r="B1941" t="str">
            <v>STBEK</v>
          </cell>
          <cell r="C1941" t="str">
            <v>WS</v>
          </cell>
          <cell r="D1941" t="str">
            <v>QPADEV0032</v>
          </cell>
        </row>
        <row r="1942">
          <cell r="A1942" t="str">
            <v>FOU90</v>
          </cell>
          <cell r="B1942" t="str">
            <v>STIPA</v>
          </cell>
          <cell r="C1942" t="str">
            <v>WS</v>
          </cell>
          <cell r="D1942" t="str">
            <v>QPADEV0034</v>
          </cell>
        </row>
        <row r="1943">
          <cell r="A1943" t="str">
            <v>FOU90</v>
          </cell>
          <cell r="B1943" t="str">
            <v>STIPA</v>
          </cell>
          <cell r="C1943" t="str">
            <v>WS</v>
          </cell>
          <cell r="D1943" t="str">
            <v>QPADEV0035</v>
          </cell>
        </row>
        <row r="1944">
          <cell r="A1944" t="str">
            <v>FOU90</v>
          </cell>
          <cell r="B1944" t="str">
            <v>STIPA</v>
          </cell>
          <cell r="C1944" t="str">
            <v>WS</v>
          </cell>
          <cell r="D1944" t="str">
            <v>QPADEV0036</v>
          </cell>
        </row>
        <row r="1945">
          <cell r="A1945" t="str">
            <v>FOU90</v>
          </cell>
          <cell r="B1945" t="str">
            <v>STIPA</v>
          </cell>
          <cell r="C1945" t="str">
            <v>WS</v>
          </cell>
          <cell r="D1945" t="str">
            <v>QPADEV0037</v>
          </cell>
        </row>
        <row r="1946">
          <cell r="A1946" t="str">
            <v>FOU90</v>
          </cell>
          <cell r="B1946" t="str">
            <v>STIPA</v>
          </cell>
          <cell r="C1946" t="str">
            <v>WS</v>
          </cell>
          <cell r="D1946" t="str">
            <v>QPADEV0038</v>
          </cell>
        </row>
        <row r="1947">
          <cell r="A1947" t="str">
            <v>FOU90</v>
          </cell>
          <cell r="B1947" t="str">
            <v>STBEK</v>
          </cell>
          <cell r="C1947" t="str">
            <v>WS</v>
          </cell>
          <cell r="D1947" t="str">
            <v>QPADEV0039</v>
          </cell>
        </row>
        <row r="1948">
          <cell r="A1948" t="str">
            <v>FOU90</v>
          </cell>
          <cell r="B1948" t="str">
            <v>STBEK</v>
          </cell>
          <cell r="C1948" t="str">
            <v>WS</v>
          </cell>
          <cell r="D1948" t="str">
            <v>QPADEV004C</v>
          </cell>
        </row>
        <row r="1949">
          <cell r="A1949" t="str">
            <v>FOU90</v>
          </cell>
          <cell r="B1949" t="str">
            <v>STIPA</v>
          </cell>
          <cell r="C1949" t="str">
            <v>WS</v>
          </cell>
          <cell r="D1949" t="str">
            <v>QPADEV004G</v>
          </cell>
        </row>
        <row r="1950">
          <cell r="A1950" t="str">
            <v>FOU90</v>
          </cell>
          <cell r="B1950" t="str">
            <v>STIPA</v>
          </cell>
          <cell r="C1950" t="str">
            <v>WS</v>
          </cell>
          <cell r="D1950" t="str">
            <v>QPADEV004H</v>
          </cell>
        </row>
        <row r="1951">
          <cell r="A1951" t="str">
            <v>FOU90</v>
          </cell>
          <cell r="B1951" t="str">
            <v>STBEK</v>
          </cell>
          <cell r="C1951" t="str">
            <v>WS</v>
          </cell>
          <cell r="D1951" t="str">
            <v>QPADEV004M</v>
          </cell>
        </row>
        <row r="1952">
          <cell r="A1952" t="str">
            <v>FOU90</v>
          </cell>
          <cell r="B1952" t="str">
            <v>STIPA</v>
          </cell>
          <cell r="C1952" t="str">
            <v>WS</v>
          </cell>
          <cell r="D1952" t="str">
            <v>QPADEV004P</v>
          </cell>
        </row>
        <row r="1953">
          <cell r="A1953" t="str">
            <v>FOU90</v>
          </cell>
          <cell r="B1953" t="str">
            <v>STIPA</v>
          </cell>
          <cell r="C1953" t="str">
            <v>WS</v>
          </cell>
          <cell r="D1953" t="str">
            <v>QPADEV004Q</v>
          </cell>
        </row>
        <row r="1954">
          <cell r="A1954" t="str">
            <v>FOU90</v>
          </cell>
          <cell r="B1954" t="str">
            <v>STIPA</v>
          </cell>
          <cell r="C1954" t="str">
            <v>WS</v>
          </cell>
          <cell r="D1954" t="str">
            <v>QPADEV004R</v>
          </cell>
        </row>
        <row r="1955">
          <cell r="A1955" t="str">
            <v>FOU90</v>
          </cell>
          <cell r="B1955" t="str">
            <v>STBEK</v>
          </cell>
          <cell r="C1955" t="str">
            <v>WS</v>
          </cell>
          <cell r="D1955" t="str">
            <v>QPADEV004S</v>
          </cell>
        </row>
        <row r="1956">
          <cell r="A1956" t="str">
            <v>FOU90</v>
          </cell>
          <cell r="B1956" t="str">
            <v>STBEK</v>
          </cell>
          <cell r="C1956" t="str">
            <v>WS</v>
          </cell>
          <cell r="D1956" t="str">
            <v>QPADEV004V</v>
          </cell>
        </row>
        <row r="1957">
          <cell r="A1957" t="str">
            <v>FOU90</v>
          </cell>
          <cell r="B1957" t="str">
            <v>STIPA</v>
          </cell>
          <cell r="C1957" t="str">
            <v>WS</v>
          </cell>
          <cell r="D1957" t="str">
            <v>QPADEV004W</v>
          </cell>
        </row>
        <row r="1958">
          <cell r="A1958" t="str">
            <v>FOU90</v>
          </cell>
          <cell r="B1958" t="str">
            <v>STIPA</v>
          </cell>
          <cell r="C1958" t="str">
            <v>WS</v>
          </cell>
          <cell r="D1958" t="str">
            <v>QPADEV004X</v>
          </cell>
        </row>
        <row r="1959">
          <cell r="A1959" t="str">
            <v>FOU90</v>
          </cell>
          <cell r="B1959" t="str">
            <v>STIPA</v>
          </cell>
          <cell r="C1959" t="str">
            <v>WS</v>
          </cell>
          <cell r="D1959" t="str">
            <v>QPADEV0040</v>
          </cell>
        </row>
        <row r="1960">
          <cell r="A1960" t="str">
            <v>FOU90</v>
          </cell>
          <cell r="B1960" t="str">
            <v>STIPA</v>
          </cell>
          <cell r="C1960" t="str">
            <v>WS</v>
          </cell>
          <cell r="D1960" t="str">
            <v>QPADEV0041</v>
          </cell>
        </row>
        <row r="1961">
          <cell r="A1961" t="str">
            <v>FOU90</v>
          </cell>
          <cell r="B1961" t="str">
            <v>STBEK</v>
          </cell>
          <cell r="C1961" t="str">
            <v>WS</v>
          </cell>
          <cell r="D1961" t="str">
            <v>QPADEV0043</v>
          </cell>
        </row>
        <row r="1962">
          <cell r="A1962" t="str">
            <v>FOU90</v>
          </cell>
          <cell r="B1962" t="str">
            <v>STIPA</v>
          </cell>
          <cell r="C1962" t="str">
            <v>WS</v>
          </cell>
          <cell r="D1962" t="str">
            <v>QPADEV0044</v>
          </cell>
        </row>
        <row r="1963">
          <cell r="A1963" t="str">
            <v>FOU90</v>
          </cell>
          <cell r="B1963" t="str">
            <v>STIPA</v>
          </cell>
          <cell r="C1963" t="str">
            <v>WS</v>
          </cell>
          <cell r="D1963" t="str">
            <v>QPADEV0045</v>
          </cell>
        </row>
        <row r="1964">
          <cell r="A1964" t="str">
            <v>FOU90</v>
          </cell>
          <cell r="B1964" t="str">
            <v>STBEK</v>
          </cell>
          <cell r="C1964" t="str">
            <v>WS</v>
          </cell>
          <cell r="D1964" t="str">
            <v>QPADEV0046</v>
          </cell>
        </row>
        <row r="1965">
          <cell r="A1965" t="str">
            <v>FOU90</v>
          </cell>
          <cell r="B1965" t="str">
            <v>STBEK</v>
          </cell>
          <cell r="C1965" t="str">
            <v>WS</v>
          </cell>
          <cell r="D1965" t="str">
            <v>QPADEV0047</v>
          </cell>
        </row>
        <row r="1966">
          <cell r="A1966" t="str">
            <v>FOU90</v>
          </cell>
          <cell r="B1966" t="str">
            <v>STBEK</v>
          </cell>
          <cell r="C1966" t="str">
            <v>WS</v>
          </cell>
          <cell r="D1966" t="str">
            <v>QPADEV0048</v>
          </cell>
        </row>
        <row r="1967">
          <cell r="A1967" t="str">
            <v>FOU90</v>
          </cell>
          <cell r="B1967" t="str">
            <v>STIPA</v>
          </cell>
          <cell r="C1967" t="str">
            <v>WS</v>
          </cell>
          <cell r="D1967" t="str">
            <v>QPADEV005B</v>
          </cell>
        </row>
        <row r="1968">
          <cell r="A1968" t="str">
            <v>FOU90</v>
          </cell>
          <cell r="B1968" t="str">
            <v>STIPA</v>
          </cell>
          <cell r="C1968" t="str">
            <v>WS</v>
          </cell>
          <cell r="D1968" t="str">
            <v>QPADEV005C</v>
          </cell>
        </row>
        <row r="1969">
          <cell r="A1969" t="str">
            <v>FOU90</v>
          </cell>
          <cell r="B1969" t="str">
            <v>STIPA</v>
          </cell>
          <cell r="C1969" t="str">
            <v>WS</v>
          </cell>
          <cell r="D1969" t="str">
            <v>QPADEV005D</v>
          </cell>
        </row>
        <row r="1970">
          <cell r="A1970" t="str">
            <v>FOU90</v>
          </cell>
          <cell r="B1970" t="str">
            <v>STIPA</v>
          </cell>
          <cell r="C1970" t="str">
            <v>WS</v>
          </cell>
          <cell r="D1970" t="str">
            <v>QPADEV005F</v>
          </cell>
        </row>
        <row r="1971">
          <cell r="A1971" t="str">
            <v>FOU90</v>
          </cell>
          <cell r="B1971" t="str">
            <v>STBEK</v>
          </cell>
          <cell r="C1971" t="str">
            <v>WS</v>
          </cell>
          <cell r="D1971" t="str">
            <v>QPADEV005G</v>
          </cell>
        </row>
        <row r="1972">
          <cell r="A1972" t="str">
            <v>FOU90</v>
          </cell>
          <cell r="B1972" t="str">
            <v>STBEK</v>
          </cell>
          <cell r="C1972" t="str">
            <v>WS</v>
          </cell>
          <cell r="D1972" t="str">
            <v>QPADEV005H</v>
          </cell>
        </row>
        <row r="1973">
          <cell r="A1973" t="str">
            <v>FOU90</v>
          </cell>
          <cell r="B1973" t="str">
            <v>STBEK</v>
          </cell>
          <cell r="C1973" t="str">
            <v>WS</v>
          </cell>
          <cell r="D1973" t="str">
            <v>QPADEV005J</v>
          </cell>
        </row>
        <row r="1974">
          <cell r="A1974" t="str">
            <v>FOU90</v>
          </cell>
          <cell r="B1974" t="str">
            <v>STIPA</v>
          </cell>
          <cell r="C1974" t="str">
            <v>WS</v>
          </cell>
          <cell r="D1974" t="str">
            <v>QPADEV005K</v>
          </cell>
        </row>
        <row r="1975">
          <cell r="A1975" t="str">
            <v>FOU90</v>
          </cell>
          <cell r="B1975" t="str">
            <v>STIPA</v>
          </cell>
          <cell r="C1975" t="str">
            <v>WS</v>
          </cell>
          <cell r="D1975" t="str">
            <v>QPADEV005L</v>
          </cell>
        </row>
        <row r="1976">
          <cell r="A1976" t="str">
            <v>FOU90</v>
          </cell>
          <cell r="B1976" t="str">
            <v>STIPA</v>
          </cell>
          <cell r="C1976" t="str">
            <v>WS</v>
          </cell>
          <cell r="D1976" t="str">
            <v>QPADEV005M</v>
          </cell>
        </row>
        <row r="1977">
          <cell r="A1977" t="str">
            <v>FOU90</v>
          </cell>
          <cell r="B1977" t="str">
            <v>STIPA</v>
          </cell>
          <cell r="C1977" t="str">
            <v>WS</v>
          </cell>
          <cell r="D1977" t="str">
            <v>QPADEV005N</v>
          </cell>
        </row>
        <row r="1978">
          <cell r="A1978" t="str">
            <v>FOU90</v>
          </cell>
          <cell r="B1978" t="str">
            <v>STBEK</v>
          </cell>
          <cell r="C1978" t="str">
            <v>WS</v>
          </cell>
          <cell r="D1978" t="str">
            <v>QPADEV005P</v>
          </cell>
        </row>
        <row r="1979">
          <cell r="A1979" t="str">
            <v>FOU90</v>
          </cell>
          <cell r="B1979" t="str">
            <v>STIPA</v>
          </cell>
          <cell r="C1979" t="str">
            <v>WS</v>
          </cell>
          <cell r="D1979" t="str">
            <v>QPADEV005Q</v>
          </cell>
        </row>
        <row r="1980">
          <cell r="A1980" t="str">
            <v>FOU90</v>
          </cell>
          <cell r="B1980" t="str">
            <v>STBEK</v>
          </cell>
          <cell r="C1980" t="str">
            <v>WS</v>
          </cell>
          <cell r="D1980" t="str">
            <v>QPADEV005R</v>
          </cell>
        </row>
        <row r="1981">
          <cell r="A1981" t="str">
            <v>FOU90</v>
          </cell>
          <cell r="B1981" t="str">
            <v>STBEK</v>
          </cell>
          <cell r="C1981" t="str">
            <v>WS</v>
          </cell>
          <cell r="D1981" t="str">
            <v>QPADEV005S</v>
          </cell>
        </row>
        <row r="1982">
          <cell r="A1982" t="str">
            <v>FOU90</v>
          </cell>
          <cell r="B1982" t="str">
            <v>STIPA</v>
          </cell>
          <cell r="C1982" t="str">
            <v>WS</v>
          </cell>
          <cell r="D1982" t="str">
            <v>QPADEV005T</v>
          </cell>
        </row>
        <row r="1983">
          <cell r="A1983" t="str">
            <v>FOU90</v>
          </cell>
          <cell r="B1983" t="str">
            <v>STIPA</v>
          </cell>
          <cell r="C1983" t="str">
            <v>WS</v>
          </cell>
          <cell r="D1983" t="str">
            <v>QPADEV005V</v>
          </cell>
        </row>
        <row r="1984">
          <cell r="A1984" t="str">
            <v>FOU90</v>
          </cell>
          <cell r="B1984" t="str">
            <v>STBEK</v>
          </cell>
          <cell r="C1984" t="str">
            <v>WS</v>
          </cell>
          <cell r="D1984" t="str">
            <v>QPADEV005W</v>
          </cell>
        </row>
        <row r="1985">
          <cell r="A1985" t="str">
            <v>FOU90</v>
          </cell>
          <cell r="B1985" t="str">
            <v>STBEK</v>
          </cell>
          <cell r="C1985" t="str">
            <v>WS</v>
          </cell>
          <cell r="D1985" t="str">
            <v>QPADEV0050</v>
          </cell>
        </row>
        <row r="1986">
          <cell r="A1986" t="str">
            <v>FOU90</v>
          </cell>
          <cell r="B1986" t="str">
            <v>STIPA</v>
          </cell>
          <cell r="C1986" t="str">
            <v>WS</v>
          </cell>
          <cell r="D1986" t="str">
            <v>QPADEV0051</v>
          </cell>
        </row>
        <row r="1987">
          <cell r="A1987" t="str">
            <v>FOU90</v>
          </cell>
          <cell r="B1987" t="str">
            <v>STIPA</v>
          </cell>
          <cell r="C1987" t="str">
            <v>WS</v>
          </cell>
          <cell r="D1987" t="str">
            <v>QPADEV0053</v>
          </cell>
        </row>
        <row r="1988">
          <cell r="A1988" t="str">
            <v>FOU90</v>
          </cell>
          <cell r="B1988" t="str">
            <v>STIPA</v>
          </cell>
          <cell r="C1988" t="str">
            <v>WS</v>
          </cell>
          <cell r="D1988" t="str">
            <v>QPADEV0055</v>
          </cell>
        </row>
        <row r="1989">
          <cell r="A1989" t="str">
            <v>FOU90</v>
          </cell>
          <cell r="B1989" t="str">
            <v>STBEK</v>
          </cell>
          <cell r="C1989" t="str">
            <v>WS</v>
          </cell>
          <cell r="D1989" t="str">
            <v>QPADEV0056</v>
          </cell>
        </row>
        <row r="1990">
          <cell r="A1990" t="str">
            <v>FOU90</v>
          </cell>
          <cell r="B1990" t="str">
            <v>STIPA</v>
          </cell>
          <cell r="C1990" t="str">
            <v>WS</v>
          </cell>
          <cell r="D1990" t="str">
            <v>QPADEV0057</v>
          </cell>
        </row>
        <row r="1991">
          <cell r="A1991" t="str">
            <v>FOU90</v>
          </cell>
          <cell r="B1991" t="str">
            <v>STIPA</v>
          </cell>
          <cell r="C1991" t="str">
            <v>WS</v>
          </cell>
          <cell r="D1991" t="str">
            <v>QPADEV006D</v>
          </cell>
        </row>
        <row r="1992">
          <cell r="A1992" t="str">
            <v>FOU90</v>
          </cell>
          <cell r="B1992" t="str">
            <v>STBEK</v>
          </cell>
          <cell r="C1992" t="str">
            <v>WS</v>
          </cell>
          <cell r="D1992" t="str">
            <v>QPADEV006F</v>
          </cell>
        </row>
        <row r="1993">
          <cell r="A1993" t="str">
            <v>FOU90</v>
          </cell>
          <cell r="B1993" t="str">
            <v>STIPA</v>
          </cell>
          <cell r="C1993" t="str">
            <v>WS</v>
          </cell>
          <cell r="D1993" t="str">
            <v>QPADEV006G</v>
          </cell>
        </row>
        <row r="1994">
          <cell r="A1994" t="str">
            <v>FOU90</v>
          </cell>
          <cell r="B1994" t="str">
            <v>STIPA</v>
          </cell>
          <cell r="C1994" t="str">
            <v>WS</v>
          </cell>
          <cell r="D1994" t="str">
            <v>QPADEV006H</v>
          </cell>
        </row>
        <row r="1995">
          <cell r="A1995" t="str">
            <v>FOU90</v>
          </cell>
          <cell r="B1995" t="str">
            <v>STIPA</v>
          </cell>
          <cell r="C1995" t="str">
            <v>WS</v>
          </cell>
          <cell r="D1995" t="str">
            <v>QPADEV006K</v>
          </cell>
        </row>
        <row r="1996">
          <cell r="A1996" t="str">
            <v>FOU90</v>
          </cell>
          <cell r="B1996" t="str">
            <v>STIPA</v>
          </cell>
          <cell r="C1996" t="str">
            <v>WS</v>
          </cell>
          <cell r="D1996" t="str">
            <v>QPADEV006L</v>
          </cell>
        </row>
        <row r="1997">
          <cell r="A1997" t="str">
            <v>FOU90</v>
          </cell>
          <cell r="B1997" t="str">
            <v>STIPA</v>
          </cell>
          <cell r="C1997" t="str">
            <v>WS</v>
          </cell>
          <cell r="D1997" t="str">
            <v>QPADEV006M</v>
          </cell>
        </row>
        <row r="1998">
          <cell r="A1998" t="str">
            <v>FOU90</v>
          </cell>
          <cell r="B1998" t="str">
            <v>STBEK</v>
          </cell>
          <cell r="C1998" t="str">
            <v>WS</v>
          </cell>
          <cell r="D1998" t="str">
            <v>QPADEV006Q</v>
          </cell>
        </row>
        <row r="1999">
          <cell r="A1999" t="str">
            <v>FOU90</v>
          </cell>
          <cell r="B1999" t="str">
            <v>STIPA</v>
          </cell>
          <cell r="C1999" t="str">
            <v>WS</v>
          </cell>
          <cell r="D1999" t="str">
            <v>QPADEV006S</v>
          </cell>
        </row>
        <row r="2000">
          <cell r="A2000" t="str">
            <v>FOU90</v>
          </cell>
          <cell r="B2000" t="str">
            <v>STIPA</v>
          </cell>
          <cell r="C2000" t="str">
            <v>WS</v>
          </cell>
          <cell r="D2000" t="str">
            <v>QPADEV006T</v>
          </cell>
        </row>
        <row r="2001">
          <cell r="A2001" t="str">
            <v>FOU90</v>
          </cell>
          <cell r="B2001" t="str">
            <v>STBEK</v>
          </cell>
          <cell r="C2001" t="str">
            <v>WS</v>
          </cell>
          <cell r="D2001" t="str">
            <v>QPADEV006V</v>
          </cell>
        </row>
        <row r="2002">
          <cell r="A2002" t="str">
            <v>FOU90</v>
          </cell>
          <cell r="B2002" t="str">
            <v>STBEK</v>
          </cell>
          <cell r="C2002" t="str">
            <v>WS</v>
          </cell>
          <cell r="D2002" t="str">
            <v>QPADEV006X</v>
          </cell>
        </row>
        <row r="2003">
          <cell r="A2003" t="str">
            <v>FOU90</v>
          </cell>
          <cell r="B2003" t="str">
            <v>STBEK</v>
          </cell>
          <cell r="C2003" t="str">
            <v>WS</v>
          </cell>
          <cell r="D2003" t="str">
            <v>QPADEV006Z</v>
          </cell>
        </row>
        <row r="2004">
          <cell r="A2004" t="str">
            <v>FOU90</v>
          </cell>
          <cell r="B2004" t="str">
            <v>STBEK</v>
          </cell>
          <cell r="C2004" t="str">
            <v>WS</v>
          </cell>
          <cell r="D2004" t="str">
            <v>QPADEV0061</v>
          </cell>
        </row>
        <row r="2005">
          <cell r="A2005" t="str">
            <v>FOU90</v>
          </cell>
          <cell r="B2005" t="str">
            <v>STBEK</v>
          </cell>
          <cell r="C2005" t="str">
            <v>WS</v>
          </cell>
          <cell r="D2005" t="str">
            <v>QPADEV0062</v>
          </cell>
        </row>
        <row r="2006">
          <cell r="A2006" t="str">
            <v>FOU90</v>
          </cell>
          <cell r="B2006" t="str">
            <v>STIPA</v>
          </cell>
          <cell r="C2006" t="str">
            <v>WS</v>
          </cell>
          <cell r="D2006" t="str">
            <v>QPADEV0064</v>
          </cell>
        </row>
        <row r="2007">
          <cell r="A2007" t="str">
            <v>FOU90</v>
          </cell>
          <cell r="B2007" t="str">
            <v>STBEK</v>
          </cell>
          <cell r="C2007" t="str">
            <v>WS</v>
          </cell>
          <cell r="D2007" t="str">
            <v>QPADEV0069</v>
          </cell>
        </row>
        <row r="2008">
          <cell r="A2008" t="str">
            <v>FOU90</v>
          </cell>
          <cell r="B2008" t="str">
            <v>STIPA</v>
          </cell>
          <cell r="C2008" t="str">
            <v>WS</v>
          </cell>
          <cell r="D2008" t="str">
            <v>QPADEV007B</v>
          </cell>
        </row>
        <row r="2009">
          <cell r="A2009" t="str">
            <v>FOU90</v>
          </cell>
          <cell r="B2009" t="str">
            <v>STIPA</v>
          </cell>
          <cell r="C2009" t="str">
            <v>WS</v>
          </cell>
          <cell r="D2009" t="str">
            <v>QPADEV007F</v>
          </cell>
        </row>
        <row r="2010">
          <cell r="A2010" t="str">
            <v>FOU90</v>
          </cell>
          <cell r="B2010" t="str">
            <v>STBEK</v>
          </cell>
          <cell r="C2010" t="str">
            <v>WS</v>
          </cell>
          <cell r="D2010" t="str">
            <v>QPADEV007G</v>
          </cell>
        </row>
        <row r="2011">
          <cell r="A2011" t="str">
            <v>FOU90</v>
          </cell>
          <cell r="B2011" t="str">
            <v>STBEK</v>
          </cell>
          <cell r="C2011" t="str">
            <v>WS</v>
          </cell>
          <cell r="D2011" t="str">
            <v>QPADEV007H</v>
          </cell>
        </row>
        <row r="2012">
          <cell r="A2012" t="str">
            <v>FOU90</v>
          </cell>
          <cell r="B2012" t="str">
            <v>STIPA</v>
          </cell>
          <cell r="C2012" t="str">
            <v>WS</v>
          </cell>
          <cell r="D2012" t="str">
            <v>QPADEV007J</v>
          </cell>
        </row>
        <row r="2013">
          <cell r="A2013" t="str">
            <v>FOU90</v>
          </cell>
          <cell r="B2013" t="str">
            <v>STIPA</v>
          </cell>
          <cell r="C2013" t="str">
            <v>WS</v>
          </cell>
          <cell r="D2013" t="str">
            <v>QPADEV007K</v>
          </cell>
        </row>
        <row r="2014">
          <cell r="A2014" t="str">
            <v>FOU90</v>
          </cell>
          <cell r="B2014" t="str">
            <v>STBEK</v>
          </cell>
          <cell r="C2014" t="str">
            <v>WS</v>
          </cell>
          <cell r="D2014" t="str">
            <v>QPADEV007L</v>
          </cell>
        </row>
        <row r="2015">
          <cell r="A2015" t="str">
            <v>FOU90</v>
          </cell>
          <cell r="B2015" t="str">
            <v>STIPA</v>
          </cell>
          <cell r="C2015" t="str">
            <v>WS</v>
          </cell>
          <cell r="D2015" t="str">
            <v>QPADEV007M</v>
          </cell>
        </row>
        <row r="2016">
          <cell r="A2016" t="str">
            <v>FOU90</v>
          </cell>
          <cell r="B2016" t="str">
            <v>STIPA</v>
          </cell>
          <cell r="C2016" t="str">
            <v>WS</v>
          </cell>
          <cell r="D2016" t="str">
            <v>QPADEV007N</v>
          </cell>
        </row>
        <row r="2017">
          <cell r="A2017" t="str">
            <v>FOU90</v>
          </cell>
          <cell r="B2017" t="str">
            <v>STIPA</v>
          </cell>
          <cell r="C2017" t="str">
            <v>WS</v>
          </cell>
          <cell r="D2017" t="str">
            <v>QPADEV007P</v>
          </cell>
        </row>
        <row r="2018">
          <cell r="A2018" t="str">
            <v>FOU90</v>
          </cell>
          <cell r="B2018" t="str">
            <v>STIPA</v>
          </cell>
          <cell r="C2018" t="str">
            <v>WS</v>
          </cell>
          <cell r="D2018" t="str">
            <v>QPADEV007Q</v>
          </cell>
        </row>
        <row r="2019">
          <cell r="A2019" t="str">
            <v>FOU90</v>
          </cell>
          <cell r="B2019" t="str">
            <v>STIPA</v>
          </cell>
          <cell r="C2019" t="str">
            <v>WS</v>
          </cell>
          <cell r="D2019" t="str">
            <v>QPADEV007R</v>
          </cell>
        </row>
        <row r="2020">
          <cell r="A2020" t="str">
            <v>FOU90</v>
          </cell>
          <cell r="B2020" t="str">
            <v>STIPA</v>
          </cell>
          <cell r="C2020" t="str">
            <v>WS</v>
          </cell>
          <cell r="D2020" t="str">
            <v>QPADEV007S</v>
          </cell>
        </row>
        <row r="2021">
          <cell r="A2021" t="str">
            <v>FOU90</v>
          </cell>
          <cell r="B2021" t="str">
            <v>STIPA</v>
          </cell>
          <cell r="C2021" t="str">
            <v>WS</v>
          </cell>
          <cell r="D2021" t="str">
            <v>QPADEV007T</v>
          </cell>
        </row>
        <row r="2022">
          <cell r="A2022" t="str">
            <v>FOU90</v>
          </cell>
          <cell r="B2022" t="str">
            <v>STIPA</v>
          </cell>
          <cell r="C2022" t="str">
            <v>WS</v>
          </cell>
          <cell r="D2022" t="str">
            <v>QPADEV007V</v>
          </cell>
        </row>
        <row r="2023">
          <cell r="A2023" t="str">
            <v>FOU90</v>
          </cell>
          <cell r="B2023" t="str">
            <v>STIPA</v>
          </cell>
          <cell r="C2023" t="str">
            <v>WS</v>
          </cell>
          <cell r="D2023" t="str">
            <v>QPADEV007W</v>
          </cell>
        </row>
        <row r="2024">
          <cell r="A2024" t="str">
            <v>FOU90</v>
          </cell>
          <cell r="B2024" t="str">
            <v>STIPA</v>
          </cell>
          <cell r="C2024" t="str">
            <v>WS</v>
          </cell>
          <cell r="D2024" t="str">
            <v>QPADEV007X</v>
          </cell>
        </row>
        <row r="2025">
          <cell r="A2025" t="str">
            <v>FOU90</v>
          </cell>
          <cell r="B2025" t="str">
            <v>STBEK</v>
          </cell>
          <cell r="C2025" t="str">
            <v>WS</v>
          </cell>
          <cell r="D2025" t="str">
            <v>QPADEV0070</v>
          </cell>
        </row>
        <row r="2026">
          <cell r="A2026" t="str">
            <v>FOU90</v>
          </cell>
          <cell r="B2026" t="str">
            <v>STIPA</v>
          </cell>
          <cell r="C2026" t="str">
            <v>WS</v>
          </cell>
          <cell r="D2026" t="str">
            <v>QPADEV0071</v>
          </cell>
        </row>
        <row r="2027">
          <cell r="A2027" t="str">
            <v>FOU90</v>
          </cell>
          <cell r="B2027" t="str">
            <v>STIPA</v>
          </cell>
          <cell r="C2027" t="str">
            <v>WS</v>
          </cell>
          <cell r="D2027" t="str">
            <v>QPADEV0072</v>
          </cell>
        </row>
        <row r="2028">
          <cell r="A2028" t="str">
            <v>FOU90</v>
          </cell>
          <cell r="B2028" t="str">
            <v>STIPA</v>
          </cell>
          <cell r="C2028" t="str">
            <v>WS</v>
          </cell>
          <cell r="D2028" t="str">
            <v>QPADEV0074</v>
          </cell>
        </row>
        <row r="2029">
          <cell r="A2029" t="str">
            <v>FOU90</v>
          </cell>
          <cell r="B2029" t="str">
            <v>STIPA</v>
          </cell>
          <cell r="C2029" t="str">
            <v>WS</v>
          </cell>
          <cell r="D2029" t="str">
            <v>QPADEV0075</v>
          </cell>
        </row>
        <row r="2030">
          <cell r="A2030" t="str">
            <v>FOU90</v>
          </cell>
          <cell r="B2030" t="str">
            <v>STIPA</v>
          </cell>
          <cell r="C2030" t="str">
            <v>WS</v>
          </cell>
          <cell r="D2030" t="str">
            <v>QPADEV0076</v>
          </cell>
        </row>
        <row r="2031">
          <cell r="A2031" t="str">
            <v>FOU90</v>
          </cell>
          <cell r="B2031" t="str">
            <v>STIPA</v>
          </cell>
          <cell r="C2031" t="str">
            <v>WS</v>
          </cell>
          <cell r="D2031" t="str">
            <v>QPADEV0077</v>
          </cell>
        </row>
        <row r="2032">
          <cell r="A2032" t="str">
            <v>FOU90</v>
          </cell>
          <cell r="B2032" t="str">
            <v>STIPA</v>
          </cell>
          <cell r="C2032" t="str">
            <v>WS</v>
          </cell>
          <cell r="D2032" t="str">
            <v>QPADEV0078</v>
          </cell>
        </row>
        <row r="2033">
          <cell r="A2033" t="str">
            <v>FOU90</v>
          </cell>
          <cell r="B2033" t="str">
            <v>STIPA</v>
          </cell>
          <cell r="C2033" t="str">
            <v>WS</v>
          </cell>
          <cell r="D2033" t="str">
            <v>QPADEV0079</v>
          </cell>
        </row>
        <row r="2034">
          <cell r="A2034" t="str">
            <v>FOU90</v>
          </cell>
          <cell r="B2034" t="str">
            <v>STIPA</v>
          </cell>
          <cell r="C2034" t="str">
            <v>WS</v>
          </cell>
          <cell r="D2034" t="str">
            <v>QPADEV008D</v>
          </cell>
        </row>
        <row r="2035">
          <cell r="A2035" t="str">
            <v>FOU90</v>
          </cell>
          <cell r="B2035" t="str">
            <v>TFBEK</v>
          </cell>
          <cell r="C2035" t="str">
            <v>WS</v>
          </cell>
          <cell r="D2035" t="str">
            <v>QPADEV008G</v>
          </cell>
        </row>
        <row r="2036">
          <cell r="A2036" t="str">
            <v>FOU90</v>
          </cell>
          <cell r="B2036" t="str">
            <v>STIPA</v>
          </cell>
          <cell r="C2036" t="str">
            <v>WS</v>
          </cell>
          <cell r="D2036" t="str">
            <v>QPADEV008H</v>
          </cell>
        </row>
        <row r="2037">
          <cell r="A2037" t="str">
            <v>FOU90</v>
          </cell>
          <cell r="B2037" t="str">
            <v>STIPA</v>
          </cell>
          <cell r="C2037" t="str">
            <v>WS</v>
          </cell>
          <cell r="D2037" t="str">
            <v>QPADEV008J</v>
          </cell>
        </row>
        <row r="2038">
          <cell r="A2038" t="str">
            <v>FOU90</v>
          </cell>
          <cell r="B2038" t="str">
            <v>STIPA</v>
          </cell>
          <cell r="C2038" t="str">
            <v>WS</v>
          </cell>
          <cell r="D2038" t="str">
            <v>QPADEV008K</v>
          </cell>
        </row>
        <row r="2039">
          <cell r="A2039" t="str">
            <v>FOU90</v>
          </cell>
          <cell r="B2039" t="str">
            <v>TFBEK</v>
          </cell>
          <cell r="C2039" t="str">
            <v>WS</v>
          </cell>
          <cell r="D2039" t="str">
            <v>QPADEV008M</v>
          </cell>
        </row>
        <row r="2040">
          <cell r="A2040" t="str">
            <v>FOU90</v>
          </cell>
          <cell r="B2040" t="str">
            <v>STIPA</v>
          </cell>
          <cell r="C2040" t="str">
            <v>WS</v>
          </cell>
          <cell r="D2040" t="str">
            <v>QPADEV008N</v>
          </cell>
        </row>
        <row r="2041">
          <cell r="A2041" t="str">
            <v>FOU90</v>
          </cell>
          <cell r="B2041" t="str">
            <v>TFBEK</v>
          </cell>
          <cell r="C2041" t="str">
            <v>WS</v>
          </cell>
          <cell r="D2041" t="str">
            <v>QPADEV008P</v>
          </cell>
        </row>
        <row r="2042">
          <cell r="A2042" t="str">
            <v>FOU90</v>
          </cell>
          <cell r="B2042" t="str">
            <v>TFBEK</v>
          </cell>
          <cell r="C2042" t="str">
            <v>WS</v>
          </cell>
          <cell r="D2042" t="str">
            <v>QPADEV008Q</v>
          </cell>
        </row>
        <row r="2043">
          <cell r="A2043" t="str">
            <v>FOU90</v>
          </cell>
          <cell r="B2043" t="str">
            <v>TFBEK</v>
          </cell>
          <cell r="C2043" t="str">
            <v>WS</v>
          </cell>
          <cell r="D2043" t="str">
            <v>QPADEV008R</v>
          </cell>
        </row>
        <row r="2044">
          <cell r="A2044" t="str">
            <v>FOU90</v>
          </cell>
          <cell r="B2044" t="str">
            <v>TFBEK</v>
          </cell>
          <cell r="C2044" t="str">
            <v>WS</v>
          </cell>
          <cell r="D2044" t="str">
            <v>QPADEV008S</v>
          </cell>
        </row>
        <row r="2045">
          <cell r="A2045" t="str">
            <v>FOU90</v>
          </cell>
          <cell r="B2045" t="str">
            <v>STIPA</v>
          </cell>
          <cell r="C2045" t="str">
            <v>WS</v>
          </cell>
          <cell r="D2045" t="str">
            <v>QPADEV008V</v>
          </cell>
        </row>
        <row r="2046">
          <cell r="A2046" t="str">
            <v>FOU90</v>
          </cell>
          <cell r="B2046" t="str">
            <v>STIPA</v>
          </cell>
          <cell r="C2046" t="str">
            <v>WS</v>
          </cell>
          <cell r="D2046" t="str">
            <v>QPADEV008W</v>
          </cell>
        </row>
        <row r="2047">
          <cell r="A2047" t="str">
            <v>FOU90</v>
          </cell>
          <cell r="B2047" t="str">
            <v>STIPA</v>
          </cell>
          <cell r="C2047" t="str">
            <v>WS</v>
          </cell>
          <cell r="D2047" t="str">
            <v>QPADEV0080</v>
          </cell>
        </row>
        <row r="2048">
          <cell r="A2048" t="str">
            <v>FOU90</v>
          </cell>
          <cell r="B2048" t="str">
            <v>TFBEK</v>
          </cell>
          <cell r="C2048" t="str">
            <v>WS</v>
          </cell>
          <cell r="D2048" t="str">
            <v>QPADEV0081</v>
          </cell>
        </row>
        <row r="2049">
          <cell r="A2049" t="str">
            <v>FOU90</v>
          </cell>
          <cell r="B2049" t="str">
            <v>STIPA</v>
          </cell>
          <cell r="C2049" t="str">
            <v>WS</v>
          </cell>
          <cell r="D2049" t="str">
            <v>QPADEV0084</v>
          </cell>
        </row>
        <row r="2050">
          <cell r="A2050" t="str">
            <v>FOU90</v>
          </cell>
          <cell r="B2050" t="str">
            <v>STIPA</v>
          </cell>
          <cell r="C2050" t="str">
            <v>WS</v>
          </cell>
          <cell r="D2050" t="str">
            <v>QPADEV0085</v>
          </cell>
        </row>
        <row r="2051">
          <cell r="A2051" t="str">
            <v>FOU90</v>
          </cell>
          <cell r="B2051" t="str">
            <v>STIPA</v>
          </cell>
          <cell r="C2051" t="str">
            <v>WS</v>
          </cell>
          <cell r="D2051" t="str">
            <v>QPADEV0087</v>
          </cell>
        </row>
        <row r="2052">
          <cell r="A2052" t="str">
            <v>FOU90</v>
          </cell>
          <cell r="B2052" t="str">
            <v>STIPA</v>
          </cell>
          <cell r="C2052" t="str">
            <v>WS</v>
          </cell>
          <cell r="D2052" t="str">
            <v>QPADEV0088</v>
          </cell>
        </row>
        <row r="2053">
          <cell r="A2053" t="str">
            <v>FOU90</v>
          </cell>
          <cell r="B2053" t="str">
            <v>STIPA</v>
          </cell>
          <cell r="C2053" t="str">
            <v>WS</v>
          </cell>
          <cell r="D2053" t="str">
            <v>QPADEV0089</v>
          </cell>
        </row>
        <row r="2054">
          <cell r="A2054" t="str">
            <v>FOU90</v>
          </cell>
          <cell r="B2054" t="str">
            <v>STIPA</v>
          </cell>
          <cell r="C2054" t="str">
            <v>WS</v>
          </cell>
          <cell r="D2054" t="str">
            <v>QPADEV009D</v>
          </cell>
        </row>
        <row r="2055">
          <cell r="A2055" t="str">
            <v>FOU90</v>
          </cell>
          <cell r="B2055" t="str">
            <v>STIPA</v>
          </cell>
          <cell r="C2055" t="str">
            <v>WS</v>
          </cell>
          <cell r="D2055" t="str">
            <v>QPADEV009F</v>
          </cell>
        </row>
        <row r="2056">
          <cell r="A2056" t="str">
            <v>FOU90</v>
          </cell>
          <cell r="B2056" t="str">
            <v>STIPA</v>
          </cell>
          <cell r="C2056" t="str">
            <v>WS</v>
          </cell>
          <cell r="D2056" t="str">
            <v>QPADEV009G</v>
          </cell>
        </row>
        <row r="2057">
          <cell r="A2057" t="str">
            <v>FOU90</v>
          </cell>
          <cell r="B2057" t="str">
            <v>STIPA</v>
          </cell>
          <cell r="C2057" t="str">
            <v>WS</v>
          </cell>
          <cell r="D2057" t="str">
            <v>QPADEV009H</v>
          </cell>
        </row>
        <row r="2058">
          <cell r="A2058" t="str">
            <v>FOU90</v>
          </cell>
          <cell r="B2058" t="str">
            <v>STIPA</v>
          </cell>
          <cell r="C2058" t="str">
            <v>WS</v>
          </cell>
          <cell r="D2058" t="str">
            <v>QPADEV009J</v>
          </cell>
        </row>
        <row r="2059">
          <cell r="A2059" t="str">
            <v>FOU90</v>
          </cell>
          <cell r="B2059" t="str">
            <v>STIPA</v>
          </cell>
          <cell r="C2059" t="str">
            <v>WS</v>
          </cell>
          <cell r="D2059" t="str">
            <v>QPADEV009K</v>
          </cell>
        </row>
        <row r="2060">
          <cell r="A2060" t="str">
            <v>FOU90</v>
          </cell>
          <cell r="B2060" t="str">
            <v>STIPA</v>
          </cell>
          <cell r="C2060" t="str">
            <v>WS</v>
          </cell>
          <cell r="D2060" t="str">
            <v>QPADEV009L</v>
          </cell>
        </row>
        <row r="2061">
          <cell r="A2061" t="str">
            <v>FOU90</v>
          </cell>
          <cell r="B2061" t="str">
            <v>STIPA</v>
          </cell>
          <cell r="C2061" t="str">
            <v>WS</v>
          </cell>
          <cell r="D2061" t="str">
            <v>QPADEV009M</v>
          </cell>
        </row>
        <row r="2062">
          <cell r="A2062" t="str">
            <v>FOU90</v>
          </cell>
          <cell r="B2062" t="str">
            <v>STIPA</v>
          </cell>
          <cell r="C2062" t="str">
            <v>WS</v>
          </cell>
          <cell r="D2062" t="str">
            <v>QPADEV009N</v>
          </cell>
        </row>
        <row r="2063">
          <cell r="A2063" t="str">
            <v>FOU90</v>
          </cell>
          <cell r="B2063" t="str">
            <v>TFBEK</v>
          </cell>
          <cell r="C2063" t="str">
            <v>WS</v>
          </cell>
          <cell r="D2063" t="str">
            <v>QPADEV009Q</v>
          </cell>
        </row>
        <row r="2064">
          <cell r="A2064" t="str">
            <v>FOU90</v>
          </cell>
          <cell r="B2064" t="str">
            <v>STIPA</v>
          </cell>
          <cell r="C2064" t="str">
            <v>WS</v>
          </cell>
          <cell r="D2064" t="str">
            <v>QPADEV009S</v>
          </cell>
        </row>
        <row r="2065">
          <cell r="A2065" t="str">
            <v>FOU90</v>
          </cell>
          <cell r="B2065" t="str">
            <v>STIPA</v>
          </cell>
          <cell r="C2065" t="str">
            <v>WS</v>
          </cell>
          <cell r="D2065" t="str">
            <v>QPADEV0091</v>
          </cell>
        </row>
        <row r="2066">
          <cell r="A2066" t="str">
            <v>FOU90</v>
          </cell>
          <cell r="B2066" t="str">
            <v>STIPA</v>
          </cell>
          <cell r="C2066" t="str">
            <v>WS</v>
          </cell>
          <cell r="D2066" t="str">
            <v>QPADEV0092</v>
          </cell>
        </row>
        <row r="2067">
          <cell r="A2067" t="str">
            <v>FOU90</v>
          </cell>
          <cell r="B2067" t="str">
            <v>STIPA</v>
          </cell>
          <cell r="C2067" t="str">
            <v>WS</v>
          </cell>
          <cell r="D2067" t="str">
            <v>QPADEV0093</v>
          </cell>
        </row>
        <row r="2068">
          <cell r="A2068" t="str">
            <v>FOU90</v>
          </cell>
          <cell r="B2068" t="str">
            <v>TFBEK</v>
          </cell>
          <cell r="C2068" t="str">
            <v>WS</v>
          </cell>
          <cell r="D2068" t="str">
            <v>QPADEV0094</v>
          </cell>
        </row>
        <row r="2069">
          <cell r="A2069" t="str">
            <v>FOU90</v>
          </cell>
          <cell r="B2069" t="str">
            <v>STIPA</v>
          </cell>
          <cell r="C2069" t="str">
            <v>WS</v>
          </cell>
          <cell r="D2069" t="str">
            <v>QPADEV0096</v>
          </cell>
        </row>
        <row r="2070">
          <cell r="A2070" t="str">
            <v>FOU90</v>
          </cell>
          <cell r="B2070" t="str">
            <v>STIPA</v>
          </cell>
          <cell r="C2070" t="str">
            <v>WS</v>
          </cell>
          <cell r="D2070" t="str">
            <v>QPADEV0097</v>
          </cell>
        </row>
        <row r="2071">
          <cell r="A2071" t="str">
            <v>FOU90</v>
          </cell>
          <cell r="B2071" t="str">
            <v>TFBEK</v>
          </cell>
          <cell r="C2071" t="str">
            <v>WS</v>
          </cell>
          <cell r="D2071" t="str">
            <v>QPADEV0099</v>
          </cell>
        </row>
        <row r="2072">
          <cell r="A2072" t="str">
            <v>FOU90</v>
          </cell>
          <cell r="B2072" t="str">
            <v>STINV</v>
          </cell>
          <cell r="C2072" t="str">
            <v>WS</v>
          </cell>
          <cell r="D2072" t="str">
            <v>RANNOU1</v>
          </cell>
        </row>
        <row r="2073">
          <cell r="A2073" t="str">
            <v>FOU90</v>
          </cell>
          <cell r="B2073" t="str">
            <v>DPMAN</v>
          </cell>
          <cell r="C2073" t="str">
            <v>WS</v>
          </cell>
          <cell r="D2073" t="str">
            <v>SIAKA</v>
          </cell>
        </row>
        <row r="2074">
          <cell r="A2074" t="str">
            <v>FOU90</v>
          </cell>
          <cell r="B2074" t="str">
            <v>STASK</v>
          </cell>
          <cell r="C2074" t="str">
            <v>WS</v>
          </cell>
          <cell r="D2074" t="str">
            <v>SKITT</v>
          </cell>
        </row>
        <row r="2075">
          <cell r="A2075" t="str">
            <v>FOU90</v>
          </cell>
          <cell r="B2075" t="str">
            <v>STASK</v>
          </cell>
          <cell r="C2075" t="str">
            <v>WS</v>
          </cell>
          <cell r="D2075" t="str">
            <v>SKITT1</v>
          </cell>
        </row>
        <row r="2076">
          <cell r="A2076" t="str">
            <v>FOU90</v>
          </cell>
          <cell r="B2076" t="str">
            <v>STNNB</v>
          </cell>
          <cell r="C2076" t="str">
            <v>WS</v>
          </cell>
          <cell r="D2076" t="str">
            <v>SOMEMAGA</v>
          </cell>
        </row>
        <row r="2077">
          <cell r="A2077" t="str">
            <v>FOU90</v>
          </cell>
          <cell r="B2077" t="str">
            <v>DPIND</v>
          </cell>
          <cell r="C2077" t="str">
            <v>WS</v>
          </cell>
          <cell r="D2077" t="str">
            <v>STATION1S1</v>
          </cell>
        </row>
        <row r="2078">
          <cell r="A2078" t="str">
            <v>FOU90</v>
          </cell>
          <cell r="B2078" t="str">
            <v>STIND</v>
          </cell>
          <cell r="C2078" t="str">
            <v>WS</v>
          </cell>
          <cell r="D2078" t="str">
            <v>STATION1S2</v>
          </cell>
        </row>
        <row r="2079">
          <cell r="A2079" t="str">
            <v>FOU90</v>
          </cell>
          <cell r="B2079" t="str">
            <v>STIND</v>
          </cell>
          <cell r="C2079" t="str">
            <v>WS</v>
          </cell>
          <cell r="D2079" t="str">
            <v>SYLVAINS1</v>
          </cell>
        </row>
        <row r="2080">
          <cell r="A2080" t="str">
            <v>FOU90</v>
          </cell>
          <cell r="B2080" t="str">
            <v>STIND</v>
          </cell>
          <cell r="C2080" t="str">
            <v>WS</v>
          </cell>
          <cell r="D2080" t="str">
            <v>TEC5DSP0B</v>
          </cell>
        </row>
        <row r="2081">
          <cell r="A2081" t="str">
            <v>FOU90</v>
          </cell>
          <cell r="B2081" t="str">
            <v>TFIND</v>
          </cell>
          <cell r="C2081" t="str">
            <v>WS</v>
          </cell>
          <cell r="D2081" t="str">
            <v>TEC5DSP0E</v>
          </cell>
        </row>
        <row r="2082">
          <cell r="A2082" t="str">
            <v>FOU90</v>
          </cell>
          <cell r="B2082" t="str">
            <v>TFIND</v>
          </cell>
          <cell r="C2082" t="str">
            <v>WS</v>
          </cell>
          <cell r="D2082" t="str">
            <v>TEC5DSP0F</v>
          </cell>
        </row>
        <row r="2083">
          <cell r="A2083" t="str">
            <v>FOU90</v>
          </cell>
          <cell r="B2083" t="str">
            <v>DPIND</v>
          </cell>
          <cell r="C2083" t="str">
            <v>WS</v>
          </cell>
          <cell r="D2083" t="str">
            <v>TEC5DSP11</v>
          </cell>
        </row>
        <row r="2084">
          <cell r="A2084" t="str">
            <v>FOU90</v>
          </cell>
          <cell r="B2084" t="str">
            <v>TFIND</v>
          </cell>
          <cell r="C2084" t="str">
            <v>WS</v>
          </cell>
          <cell r="D2084" t="str">
            <v>TEC5DSP12</v>
          </cell>
        </row>
        <row r="2085">
          <cell r="A2085" t="str">
            <v>FOU90</v>
          </cell>
          <cell r="B2085" t="str">
            <v>STIND</v>
          </cell>
          <cell r="C2085" t="str">
            <v>WS</v>
          </cell>
          <cell r="D2085" t="str">
            <v>TEC5DSP13</v>
          </cell>
        </row>
        <row r="2086">
          <cell r="A2086" t="str">
            <v>FOU90</v>
          </cell>
          <cell r="B2086" t="str">
            <v>TFIND</v>
          </cell>
          <cell r="C2086" t="str">
            <v>WS</v>
          </cell>
          <cell r="D2086" t="str">
            <v>TEMANAST</v>
          </cell>
        </row>
        <row r="2087">
          <cell r="A2087" t="str">
            <v>FOU90</v>
          </cell>
          <cell r="B2087" t="str">
            <v>TFBEK</v>
          </cell>
          <cell r="C2087" t="str">
            <v>WS</v>
          </cell>
          <cell r="D2087" t="str">
            <v>TEMBA</v>
          </cell>
        </row>
        <row r="2088">
          <cell r="A2088" t="str">
            <v>FOU90</v>
          </cell>
          <cell r="B2088" t="str">
            <v>TFBEK</v>
          </cell>
          <cell r="C2088" t="str">
            <v>WS</v>
          </cell>
          <cell r="D2088" t="str">
            <v>TEMBAA1</v>
          </cell>
        </row>
        <row r="2089">
          <cell r="A2089" t="str">
            <v>FOU90</v>
          </cell>
          <cell r="B2089" t="str">
            <v>STBEK</v>
          </cell>
          <cell r="C2089" t="str">
            <v>WS</v>
          </cell>
          <cell r="D2089" t="str">
            <v>TYDFRD</v>
          </cell>
        </row>
        <row r="2090">
          <cell r="A2090" t="str">
            <v>FRIMPART</v>
          </cell>
          <cell r="B2090" t="str">
            <v>Taxe ART + Vignette            AR</v>
          </cell>
          <cell r="C2090">
            <v>0</v>
          </cell>
          <cell r="D2090">
            <v>0</v>
          </cell>
        </row>
        <row r="2091">
          <cell r="A2091" t="str">
            <v>FRIMPASP</v>
          </cell>
          <cell r="B2091" t="str">
            <v>ASP Prestations                03</v>
          </cell>
          <cell r="C2091">
            <v>0</v>
          </cell>
          <cell r="D2091">
            <v>0</v>
          </cell>
        </row>
        <row r="2092">
          <cell r="A2092" t="str">
            <v>FRIMPASS</v>
          </cell>
          <cell r="B2092" t="str">
            <v>Assurance                      08</v>
          </cell>
          <cell r="C2092">
            <v>0</v>
          </cell>
          <cell r="D2092">
            <v>0</v>
          </cell>
        </row>
        <row r="2093">
          <cell r="A2093" t="str">
            <v>FRIMPDIV</v>
          </cell>
          <cell r="B2093" t="str">
            <v>Divers transit.                08</v>
          </cell>
          <cell r="C2093">
            <v>0</v>
          </cell>
          <cell r="D2093">
            <v>0</v>
          </cell>
        </row>
        <row r="2094">
          <cell r="A2094" t="str">
            <v>FRIMPDIX</v>
          </cell>
          <cell r="B2094" t="str">
            <v>Divers.                        08</v>
          </cell>
          <cell r="C2094">
            <v>0</v>
          </cell>
          <cell r="D2094">
            <v>0</v>
          </cell>
        </row>
        <row r="2095">
          <cell r="A2095" t="str">
            <v>FRIMPDNE</v>
          </cell>
          <cell r="B2095" t="str">
            <v>Douane                         05</v>
          </cell>
          <cell r="C2095">
            <v>0</v>
          </cell>
          <cell r="D2095">
            <v>0</v>
          </cell>
        </row>
        <row r="2096">
          <cell r="A2096" t="str">
            <v>FRIMPFRT</v>
          </cell>
          <cell r="B2096" t="str">
            <v>Frêt / Import                  04</v>
          </cell>
          <cell r="C2096">
            <v>0</v>
          </cell>
          <cell r="D2096">
            <v>0</v>
          </cell>
        </row>
        <row r="2097">
          <cell r="A2097" t="str">
            <v>FRIMPGAR</v>
          </cell>
          <cell r="B2097" t="str">
            <v>Provision garantie             07</v>
          </cell>
          <cell r="C2097">
            <v>0</v>
          </cell>
          <cell r="D2097">
            <v>0</v>
          </cell>
        </row>
        <row r="2098">
          <cell r="A2098" t="str">
            <v>FRIMPHT</v>
          </cell>
          <cell r="B2098" t="str">
            <v>Hors taxe marchandises         02</v>
          </cell>
          <cell r="C2098">
            <v>0</v>
          </cell>
          <cell r="D2098">
            <v>0</v>
          </cell>
        </row>
        <row r="2099">
          <cell r="A2099" t="str">
            <v>FRIMPPRO</v>
          </cell>
          <cell r="B2099" t="str">
            <v>Provision.                     08</v>
          </cell>
          <cell r="C2099">
            <v>0</v>
          </cell>
          <cell r="D2099">
            <v>0</v>
          </cell>
        </row>
        <row r="2100">
          <cell r="A2100" t="str">
            <v>FRIMPPUB</v>
          </cell>
          <cell r="B2100" t="str">
            <v>Publicité                      07</v>
          </cell>
          <cell r="C2100">
            <v>0</v>
          </cell>
          <cell r="D2100">
            <v>0</v>
          </cell>
        </row>
        <row r="2101">
          <cell r="A2101" t="str">
            <v>FRIMPTRA</v>
          </cell>
          <cell r="B2101" t="str">
            <v>Transit                        06</v>
          </cell>
          <cell r="C2101">
            <v>0</v>
          </cell>
          <cell r="D2101">
            <v>0</v>
          </cell>
        </row>
        <row r="2102">
          <cell r="A2102" t="str">
            <v>FRIMPTSP</v>
          </cell>
          <cell r="B2102" t="str">
            <v>Transport / Achats             06</v>
          </cell>
          <cell r="C2102">
            <v>0</v>
          </cell>
          <cell r="D2102">
            <v>0</v>
          </cell>
        </row>
        <row r="2103">
          <cell r="A2103" t="str">
            <v>FRIMPTVA</v>
          </cell>
          <cell r="B2103" t="str">
            <v>TVA                            09</v>
          </cell>
          <cell r="C2103">
            <v>0</v>
          </cell>
          <cell r="D2103">
            <v>0</v>
          </cell>
        </row>
        <row r="2104">
          <cell r="A2104" t="str">
            <v>FRIMPTV2</v>
          </cell>
          <cell r="B2104" t="str">
            <v>Tva sur prestations.           09</v>
          </cell>
          <cell r="C2104">
            <v>0</v>
          </cell>
          <cell r="D2104">
            <v>0</v>
          </cell>
        </row>
        <row r="2105">
          <cell r="A2105" t="str">
            <v>FRIMPXT</v>
          </cell>
          <cell r="B2105" t="str">
            <v>HT marchandises (prov.)</v>
          </cell>
          <cell r="C2105">
            <v>0</v>
          </cell>
          <cell r="D2105">
            <v>0</v>
          </cell>
        </row>
        <row r="2106">
          <cell r="A2106" t="str">
            <v>F90TETPR</v>
          </cell>
          <cell r="B2106" t="str">
            <v xml:space="preserve">  02030000000000000000000000000000000000000000000000000000000000000000000000000000</v>
          </cell>
          <cell r="C2106">
            <v>0</v>
          </cell>
          <cell r="D2106">
            <v>0</v>
          </cell>
        </row>
        <row r="2107">
          <cell r="A2107" t="str">
            <v>GARTYP A</v>
          </cell>
          <cell r="B2107" t="str">
            <v>Garantie "OR"                  000000 000000000000000000                                   *</v>
          </cell>
          <cell r="C2107">
            <v>0</v>
          </cell>
          <cell r="D2107">
            <v>0</v>
          </cell>
        </row>
        <row r="2108">
          <cell r="A2108" t="str">
            <v>GARTYP B</v>
          </cell>
          <cell r="B2108" t="str">
            <v>Garantie "Argent"              000000 000000000000010000                                   *</v>
          </cell>
          <cell r="C2108">
            <v>0</v>
          </cell>
          <cell r="D2108">
            <v>0</v>
          </cell>
        </row>
        <row r="2109">
          <cell r="A2109" t="str">
            <v>GARTYP C</v>
          </cell>
          <cell r="B2109" t="str">
            <v>Garantie "Bronze"              005000 000000005000010000                                   *</v>
          </cell>
          <cell r="C2109">
            <v>0</v>
          </cell>
          <cell r="D2109">
            <v>0</v>
          </cell>
        </row>
        <row r="2110">
          <cell r="A2110" t="str">
            <v>GESTREFE</v>
          </cell>
          <cell r="B2110" t="str">
            <v xml:space="preserve">  000                           000                           000</v>
          </cell>
          <cell r="C2110">
            <v>0</v>
          </cell>
          <cell r="D2110">
            <v>0</v>
          </cell>
        </row>
        <row r="2111">
          <cell r="A2111" t="str">
            <v>GSWIN</v>
          </cell>
          <cell r="B2111" t="str">
            <v xml:space="preserve">  00020     01300     00010     00570</v>
          </cell>
          <cell r="C2111">
            <v>0</v>
          </cell>
          <cell r="D2111">
            <v>0</v>
          </cell>
        </row>
        <row r="2112">
          <cell r="A2112" t="str">
            <v>INVDIVER</v>
          </cell>
          <cell r="B2112" t="str">
            <v xml:space="preserve">                                                                                           *</v>
          </cell>
          <cell r="C2112">
            <v>0</v>
          </cell>
          <cell r="D2112">
            <v>0</v>
          </cell>
        </row>
        <row r="2113">
          <cell r="A2113" t="str">
            <v>INVENTAF</v>
          </cell>
          <cell r="B2113" t="str">
            <v>000004</v>
          </cell>
          <cell r="C2113">
            <v>0</v>
          </cell>
          <cell r="D2113">
            <v>0</v>
          </cell>
        </row>
        <row r="2114">
          <cell r="A2114" t="str">
            <v>INVENTAH</v>
          </cell>
          <cell r="B2114" t="str">
            <v>000001</v>
          </cell>
          <cell r="C2114">
            <v>0</v>
          </cell>
          <cell r="D2114">
            <v>0</v>
          </cell>
        </row>
        <row r="2115">
          <cell r="A2115" t="str">
            <v>INVENTAI</v>
          </cell>
          <cell r="B2115" t="str">
            <v>004447</v>
          </cell>
          <cell r="C2115">
            <v>0</v>
          </cell>
          <cell r="D2115">
            <v>0</v>
          </cell>
        </row>
        <row r="2116">
          <cell r="A2116" t="str">
            <v>INVENTAL</v>
          </cell>
          <cell r="B2116" t="str">
            <v>000422</v>
          </cell>
          <cell r="C2116">
            <v>0</v>
          </cell>
          <cell r="D2116">
            <v>0</v>
          </cell>
        </row>
        <row r="2117">
          <cell r="A2117" t="str">
            <v>INVENTAP</v>
          </cell>
          <cell r="B2117" t="str">
            <v>000006</v>
          </cell>
          <cell r="C2117">
            <v>0</v>
          </cell>
          <cell r="D2117">
            <v>0</v>
          </cell>
        </row>
        <row r="2118">
          <cell r="A2118" t="str">
            <v>INVENTEH</v>
          </cell>
          <cell r="B2118" t="str">
            <v>000000</v>
          </cell>
          <cell r="C2118">
            <v>0</v>
          </cell>
          <cell r="D2118">
            <v>0</v>
          </cell>
        </row>
        <row r="2119">
          <cell r="A2119" t="str">
            <v>INVENTEL</v>
          </cell>
          <cell r="B2119" t="str">
            <v>000103</v>
          </cell>
          <cell r="C2119">
            <v>0</v>
          </cell>
          <cell r="D2119">
            <v>0</v>
          </cell>
        </row>
        <row r="2120">
          <cell r="A2120" t="str">
            <v>INVENTEP</v>
          </cell>
          <cell r="B2120" t="str">
            <v>000003</v>
          </cell>
          <cell r="C2120">
            <v>0</v>
          </cell>
          <cell r="D2120">
            <v>0</v>
          </cell>
        </row>
        <row r="2121">
          <cell r="A2121" t="str">
            <v>INVENTLH</v>
          </cell>
          <cell r="B2121" t="str">
            <v>000000</v>
          </cell>
          <cell r="C2121">
            <v>0</v>
          </cell>
          <cell r="D2121">
            <v>0</v>
          </cell>
        </row>
        <row r="2122">
          <cell r="A2122" t="str">
            <v>INVENTLL</v>
          </cell>
          <cell r="B2122" t="str">
            <v>000005</v>
          </cell>
          <cell r="C2122">
            <v>0</v>
          </cell>
          <cell r="D2122">
            <v>0</v>
          </cell>
        </row>
        <row r="2123">
          <cell r="A2123" t="str">
            <v>INVENTLP</v>
          </cell>
          <cell r="B2123" t="str">
            <v>000000</v>
          </cell>
          <cell r="C2123">
            <v>0</v>
          </cell>
          <cell r="D2123">
            <v>0</v>
          </cell>
        </row>
        <row r="2124">
          <cell r="A2124" t="str">
            <v>INVENTSF</v>
          </cell>
          <cell r="B2124" t="str">
            <v>000008</v>
          </cell>
          <cell r="C2124">
            <v>0</v>
          </cell>
          <cell r="D2124">
            <v>0</v>
          </cell>
        </row>
        <row r="2125">
          <cell r="A2125" t="str">
            <v>INVENTSH</v>
          </cell>
          <cell r="B2125" t="str">
            <v>000001</v>
          </cell>
          <cell r="C2125">
            <v>0</v>
          </cell>
          <cell r="D2125">
            <v>0</v>
          </cell>
        </row>
        <row r="2126">
          <cell r="A2126" t="str">
            <v>INVENTSL</v>
          </cell>
          <cell r="B2126" t="str">
            <v>000503</v>
          </cell>
          <cell r="C2126">
            <v>0</v>
          </cell>
          <cell r="D2126">
            <v>0</v>
          </cell>
        </row>
        <row r="2127">
          <cell r="A2127" t="str">
            <v>INVENTSP</v>
          </cell>
          <cell r="B2127" t="str">
            <v>000014</v>
          </cell>
          <cell r="C2127">
            <v>0</v>
          </cell>
          <cell r="D2127">
            <v>0</v>
          </cell>
        </row>
        <row r="2128">
          <cell r="A2128" t="str">
            <v>INVENTTF</v>
          </cell>
          <cell r="B2128" t="str">
            <v>000008</v>
          </cell>
          <cell r="C2128">
            <v>0</v>
          </cell>
          <cell r="D2128">
            <v>0</v>
          </cell>
        </row>
        <row r="2129">
          <cell r="A2129" t="str">
            <v>INVENTTH</v>
          </cell>
          <cell r="B2129" t="str">
            <v>000001</v>
          </cell>
          <cell r="C2129">
            <v>0</v>
          </cell>
          <cell r="D2129">
            <v>0</v>
          </cell>
        </row>
        <row r="2130">
          <cell r="A2130" t="str">
            <v>INVENTTL</v>
          </cell>
          <cell r="B2130" t="str">
            <v>000113</v>
          </cell>
          <cell r="C2130">
            <v>0</v>
          </cell>
          <cell r="D2130">
            <v>0</v>
          </cell>
        </row>
        <row r="2131">
          <cell r="A2131" t="str">
            <v>INVENTTP</v>
          </cell>
          <cell r="B2131" t="str">
            <v>000008</v>
          </cell>
          <cell r="C2131">
            <v>0</v>
          </cell>
          <cell r="D2131">
            <v>0</v>
          </cell>
        </row>
        <row r="2132">
          <cell r="A2132" t="str">
            <v>IRREVOCA</v>
          </cell>
          <cell r="B2132" t="str">
            <v xml:space="preserve">         0094795</v>
          </cell>
          <cell r="C2132">
            <v>0</v>
          </cell>
          <cell r="D2132">
            <v>0</v>
          </cell>
        </row>
        <row r="2133">
          <cell r="A2133" t="str">
            <v>LGPROETP</v>
          </cell>
          <cell r="B2133" t="str">
            <v>Utilisés dans ETP010R             PR</v>
          </cell>
          <cell r="C2133">
            <v>0</v>
          </cell>
          <cell r="D2133">
            <v>0</v>
          </cell>
        </row>
        <row r="2134">
          <cell r="A2134" t="str">
            <v>LIBEMB00</v>
          </cell>
          <cell r="B2134" t="str">
            <v>00Gratuit</v>
          </cell>
          <cell r="C2134">
            <v>0</v>
          </cell>
          <cell r="D2134">
            <v>0</v>
          </cell>
        </row>
        <row r="2135">
          <cell r="A2135" t="str">
            <v>LIBEMB01</v>
          </cell>
          <cell r="B2135" t="str">
            <v>10Payant</v>
          </cell>
          <cell r="C2135">
            <v>0</v>
          </cell>
          <cell r="D2135">
            <v>0</v>
          </cell>
        </row>
        <row r="2136">
          <cell r="A2136" t="str">
            <v>LIBPOR00</v>
          </cell>
          <cell r="B2136" t="str">
            <v>00Port gratuit</v>
          </cell>
          <cell r="C2136">
            <v>0</v>
          </cell>
          <cell r="D2136">
            <v>0</v>
          </cell>
        </row>
        <row r="2137">
          <cell r="A2137" t="str">
            <v>LIBPOR01</v>
          </cell>
          <cell r="B2137" t="str">
            <v>10Port payant</v>
          </cell>
          <cell r="C2137">
            <v>0</v>
          </cell>
          <cell r="D2137">
            <v>0</v>
          </cell>
        </row>
        <row r="2138">
          <cell r="A2138" t="str">
            <v>LIBTVA</v>
          </cell>
          <cell r="B2138" t="str">
            <v xml:space="preserve"> TVA                                               X</v>
          </cell>
          <cell r="C2138">
            <v>0</v>
          </cell>
          <cell r="D2138">
            <v>0</v>
          </cell>
        </row>
        <row r="2139">
          <cell r="A2139" t="str">
            <v>LIBTV101</v>
          </cell>
          <cell r="B2139" t="str">
            <v xml:space="preserve">  Assujetti.</v>
          </cell>
          <cell r="C2139">
            <v>0</v>
          </cell>
          <cell r="D2139">
            <v>0</v>
          </cell>
        </row>
        <row r="2140">
          <cell r="A2140" t="str">
            <v>LIBTV102</v>
          </cell>
          <cell r="B2140" t="str">
            <v xml:space="preserve">  Exo.</v>
          </cell>
          <cell r="C2140">
            <v>0</v>
          </cell>
          <cell r="D2140">
            <v>0</v>
          </cell>
        </row>
        <row r="2141">
          <cell r="A2141" t="str">
            <v>LIBTV201</v>
          </cell>
          <cell r="B2141" t="str">
            <v xml:space="preserve">  Assujetti</v>
          </cell>
          <cell r="C2141">
            <v>0</v>
          </cell>
          <cell r="D2141">
            <v>0</v>
          </cell>
        </row>
        <row r="2142">
          <cell r="A2142" t="str">
            <v>LIBTV202</v>
          </cell>
          <cell r="B2142" t="str">
            <v xml:space="preserve">  Exo.</v>
          </cell>
          <cell r="C2142">
            <v>0</v>
          </cell>
          <cell r="D2142">
            <v>0</v>
          </cell>
        </row>
        <row r="2143">
          <cell r="A2143" t="str">
            <v>LIGPROAB</v>
          </cell>
          <cell r="B2143" t="str">
            <v>Asc.: Autres rubriques MB</v>
          </cell>
          <cell r="C2143">
            <v>0</v>
          </cell>
          <cell r="D2143">
            <v>0</v>
          </cell>
        </row>
        <row r="2144">
          <cell r="A2144" t="str">
            <v>LIGPROAE</v>
          </cell>
          <cell r="B2144" t="str">
            <v>Asc.: Contrat Entr.</v>
          </cell>
          <cell r="C2144">
            <v>0</v>
          </cell>
          <cell r="D2144">
            <v>0</v>
          </cell>
        </row>
        <row r="2145">
          <cell r="A2145" t="str">
            <v>LIGPROAM</v>
          </cell>
          <cell r="B2145" t="str">
            <v>Asc.: Main d'oeuvre</v>
          </cell>
          <cell r="C2145">
            <v>0</v>
          </cell>
          <cell r="D2145">
            <v>0</v>
          </cell>
        </row>
        <row r="2146">
          <cell r="A2146" t="str">
            <v>LIGPROAO</v>
          </cell>
          <cell r="B2146" t="str">
            <v>Asc.: SAV</v>
          </cell>
          <cell r="C2146">
            <v>0</v>
          </cell>
          <cell r="D2146">
            <v>0</v>
          </cell>
        </row>
        <row r="2147">
          <cell r="A2147" t="str">
            <v>LIGPROAP</v>
          </cell>
          <cell r="B2147" t="str">
            <v>Asc.: Autres prestations</v>
          </cell>
          <cell r="C2147">
            <v>0</v>
          </cell>
          <cell r="D2147">
            <v>0</v>
          </cell>
        </row>
        <row r="2148">
          <cell r="A2148" t="str">
            <v>LIGPROAR</v>
          </cell>
          <cell r="B2148" t="str">
            <v>Asc.: Pièces de rechange</v>
          </cell>
          <cell r="C2148">
            <v>0</v>
          </cell>
          <cell r="D2148">
            <v>0</v>
          </cell>
        </row>
        <row r="2149">
          <cell r="A2149" t="str">
            <v>LIGPROAS</v>
          </cell>
          <cell r="B2149" t="str">
            <v>Asc.: Matériel</v>
          </cell>
          <cell r="C2149">
            <v>0</v>
          </cell>
          <cell r="D2149">
            <v>0</v>
          </cell>
        </row>
        <row r="2150">
          <cell r="A2150" t="str">
            <v>LIGPROAU</v>
          </cell>
          <cell r="B2150" t="str">
            <v>Tel. : PABX</v>
          </cell>
          <cell r="C2150">
            <v>0</v>
          </cell>
          <cell r="D2150">
            <v>0</v>
          </cell>
        </row>
        <row r="2151">
          <cell r="A2151" t="str">
            <v>LIGPROBB</v>
          </cell>
          <cell r="B2151" t="str">
            <v>Bur.: Autres rubriques MB</v>
          </cell>
          <cell r="C2151">
            <v>0</v>
          </cell>
          <cell r="D2151">
            <v>0</v>
          </cell>
        </row>
        <row r="2152">
          <cell r="A2152" t="str">
            <v>LIGPROBC</v>
          </cell>
          <cell r="B2152" t="str">
            <v>Bur.: Consommables</v>
          </cell>
          <cell r="C2152">
            <v>0</v>
          </cell>
          <cell r="D2152">
            <v>0</v>
          </cell>
        </row>
        <row r="2153">
          <cell r="A2153" t="str">
            <v>LIGPROBD</v>
          </cell>
          <cell r="B2153" t="str">
            <v>Bur.: Divers matériels</v>
          </cell>
          <cell r="C2153">
            <v>0</v>
          </cell>
          <cell r="D2153">
            <v>0</v>
          </cell>
        </row>
        <row r="2154">
          <cell r="A2154" t="str">
            <v>LIGPROBE</v>
          </cell>
          <cell r="B2154" t="str">
            <v>Bur.: Contrat Ent</v>
          </cell>
          <cell r="C2154">
            <v>0</v>
          </cell>
          <cell r="D2154">
            <v>0</v>
          </cell>
        </row>
        <row r="2155">
          <cell r="A2155" t="str">
            <v>LIGPROBF</v>
          </cell>
          <cell r="B2155" t="str">
            <v>Bur.: Formation</v>
          </cell>
          <cell r="C2155">
            <v>0</v>
          </cell>
          <cell r="D2155">
            <v>0</v>
          </cell>
        </row>
        <row r="2156">
          <cell r="A2156" t="str">
            <v>LIGPROBM</v>
          </cell>
          <cell r="B2156" t="str">
            <v>Bur.: Main d'oeuvre</v>
          </cell>
          <cell r="C2156">
            <v>0</v>
          </cell>
          <cell r="D2156">
            <v>0</v>
          </cell>
        </row>
        <row r="2157">
          <cell r="A2157" t="str">
            <v>LIGPROBO</v>
          </cell>
          <cell r="B2157" t="str">
            <v>Bur.: Option &amp; Accessoire</v>
          </cell>
          <cell r="C2157">
            <v>0</v>
          </cell>
          <cell r="D2157">
            <v>0</v>
          </cell>
        </row>
        <row r="2158">
          <cell r="A2158" t="str">
            <v>LIGPROBP</v>
          </cell>
          <cell r="B2158" t="str">
            <v>Bur.: MO Ingénieurie</v>
          </cell>
          <cell r="C2158">
            <v>0</v>
          </cell>
          <cell r="D2158">
            <v>0</v>
          </cell>
        </row>
        <row r="2159">
          <cell r="A2159" t="str">
            <v>LIGPROBR</v>
          </cell>
          <cell r="B2159" t="str">
            <v>Bur.: Pièces de rechange</v>
          </cell>
          <cell r="C2159">
            <v>0</v>
          </cell>
          <cell r="D2159">
            <v>0</v>
          </cell>
        </row>
        <row r="2160">
          <cell r="A2160" t="str">
            <v>LIGPROBU</v>
          </cell>
          <cell r="B2160" t="str">
            <v>Bur : Code stat.4Bxxxx</v>
          </cell>
          <cell r="C2160">
            <v>0</v>
          </cell>
          <cell r="D2160">
            <v>0</v>
          </cell>
        </row>
        <row r="2161">
          <cell r="A2161" t="str">
            <v>LIGPROCA</v>
          </cell>
          <cell r="B2161" t="str">
            <v>Bur.: Caisses</v>
          </cell>
          <cell r="C2161">
            <v>0</v>
          </cell>
          <cell r="D2161">
            <v>0</v>
          </cell>
        </row>
        <row r="2162">
          <cell r="A2162" t="str">
            <v>LIGPROCB</v>
          </cell>
          <cell r="B2162" t="str">
            <v>Clim.:Autres rubriques MB</v>
          </cell>
          <cell r="C2162">
            <v>0</v>
          </cell>
          <cell r="D2162">
            <v>0</v>
          </cell>
        </row>
        <row r="2163">
          <cell r="A2163" t="str">
            <v>LIGPROCC</v>
          </cell>
          <cell r="B2163" t="str">
            <v>Clim.: Consomables</v>
          </cell>
          <cell r="C2163">
            <v>0</v>
          </cell>
          <cell r="D2163">
            <v>0</v>
          </cell>
        </row>
        <row r="2164">
          <cell r="A2164" t="str">
            <v>LIGPROCD</v>
          </cell>
          <cell r="B2164" t="str">
            <v>Clim.: divers matériel</v>
          </cell>
          <cell r="C2164">
            <v>0</v>
          </cell>
          <cell r="D2164">
            <v>0</v>
          </cell>
        </row>
        <row r="2165">
          <cell r="A2165" t="str">
            <v>LIGPROCE</v>
          </cell>
          <cell r="B2165" t="str">
            <v>Clim.: Contrat Entr.</v>
          </cell>
          <cell r="C2165">
            <v>0</v>
          </cell>
          <cell r="D2165">
            <v>0</v>
          </cell>
        </row>
        <row r="2166">
          <cell r="A2166" t="str">
            <v>LIGPROCH</v>
          </cell>
          <cell r="B2166" t="str">
            <v>Contrats entretien EL-HAL</v>
          </cell>
          <cell r="C2166">
            <v>0</v>
          </cell>
          <cell r="D2166">
            <v>0</v>
          </cell>
        </row>
        <row r="2167">
          <cell r="A2167" t="str">
            <v>LIGPROCL</v>
          </cell>
          <cell r="B2167" t="str">
            <v>Clim.: Matériel</v>
          </cell>
          <cell r="C2167">
            <v>0</v>
          </cell>
          <cell r="D2167">
            <v>0</v>
          </cell>
        </row>
        <row r="2168">
          <cell r="A2168" t="str">
            <v>LIGPROCM</v>
          </cell>
          <cell r="B2168" t="str">
            <v>Clim.: Matériel</v>
          </cell>
          <cell r="C2168">
            <v>0</v>
          </cell>
          <cell r="D2168">
            <v>0</v>
          </cell>
        </row>
        <row r="2169">
          <cell r="A2169" t="str">
            <v>LIGPROCN</v>
          </cell>
          <cell r="B2169" t="str">
            <v>Consommables.</v>
          </cell>
          <cell r="C2169">
            <v>0</v>
          </cell>
          <cell r="D2169">
            <v>0</v>
          </cell>
        </row>
        <row r="2170">
          <cell r="A2170" t="str">
            <v>LIGPROCO</v>
          </cell>
          <cell r="B2170" t="str">
            <v>Clim.: SAV</v>
          </cell>
          <cell r="C2170">
            <v>0</v>
          </cell>
          <cell r="D2170">
            <v>0</v>
          </cell>
        </row>
        <row r="2171">
          <cell r="A2171" t="str">
            <v>LIGPROCP</v>
          </cell>
          <cell r="B2171" t="str">
            <v>Clim.: Autres prestation</v>
          </cell>
          <cell r="C2171">
            <v>0</v>
          </cell>
          <cell r="D2171">
            <v>0</v>
          </cell>
        </row>
        <row r="2172">
          <cell r="A2172" t="str">
            <v>LIGPROCR</v>
          </cell>
          <cell r="B2172" t="str">
            <v>Clim.: Pièces de rechange</v>
          </cell>
          <cell r="C2172">
            <v>0</v>
          </cell>
          <cell r="D2172">
            <v>0</v>
          </cell>
        </row>
        <row r="2173">
          <cell r="A2173" t="str">
            <v>LIGPROCT</v>
          </cell>
          <cell r="B2173" t="str">
            <v>Contrats entretien LT TEL</v>
          </cell>
          <cell r="C2173">
            <v>0</v>
          </cell>
          <cell r="D2173">
            <v>0</v>
          </cell>
        </row>
        <row r="2174">
          <cell r="A2174" t="str">
            <v>LIGPROC1</v>
          </cell>
          <cell r="B2174" t="str">
            <v>Clim.: Main d'oeuvre</v>
          </cell>
          <cell r="C2174">
            <v>0</v>
          </cell>
          <cell r="D2174">
            <v>0</v>
          </cell>
        </row>
        <row r="2175">
          <cell r="A2175" t="str">
            <v>LIGPRODI</v>
          </cell>
          <cell r="B2175" t="str">
            <v>Frais financiers PR</v>
          </cell>
          <cell r="C2175">
            <v>0</v>
          </cell>
          <cell r="D2175">
            <v>0</v>
          </cell>
        </row>
        <row r="2176">
          <cell r="A2176" t="str">
            <v>LIGPRODL</v>
          </cell>
          <cell r="B2176" t="str">
            <v>Delarue</v>
          </cell>
          <cell r="C2176">
            <v>0</v>
          </cell>
          <cell r="D2176">
            <v>0</v>
          </cell>
        </row>
        <row r="2177">
          <cell r="A2177" t="str">
            <v>LIGPRODN</v>
          </cell>
          <cell r="B2177" t="str">
            <v>Frais financiers VN</v>
          </cell>
          <cell r="C2177">
            <v>0</v>
          </cell>
          <cell r="D2177">
            <v>0</v>
          </cell>
        </row>
        <row r="2178">
          <cell r="A2178" t="str">
            <v>LIGPRODO</v>
          </cell>
          <cell r="B2178" t="str">
            <v>Frais financiers VO</v>
          </cell>
          <cell r="C2178">
            <v>0</v>
          </cell>
          <cell r="D2178">
            <v>0</v>
          </cell>
        </row>
        <row r="2179">
          <cell r="A2179" t="str">
            <v>LIGPRODU</v>
          </cell>
          <cell r="B2179" t="str">
            <v>Bur.: Duplicateurs</v>
          </cell>
          <cell r="C2179">
            <v>0</v>
          </cell>
          <cell r="D2179">
            <v>0</v>
          </cell>
        </row>
        <row r="2180">
          <cell r="A2180" t="str">
            <v>LIGPROD4</v>
          </cell>
          <cell r="B2180" t="str">
            <v>Divers CT / Produits.</v>
          </cell>
          <cell r="C2180">
            <v>0</v>
          </cell>
          <cell r="D2180">
            <v>0</v>
          </cell>
        </row>
        <row r="2181">
          <cell r="A2181" t="str">
            <v>LIGPROEM</v>
          </cell>
          <cell r="B2181" t="str">
            <v>Electro menager</v>
          </cell>
          <cell r="C2181">
            <v>0</v>
          </cell>
          <cell r="D2181">
            <v>0</v>
          </cell>
        </row>
        <row r="2182">
          <cell r="A2182" t="str">
            <v>LIGPROEN</v>
          </cell>
          <cell r="B2182" t="str">
            <v>Engins</v>
          </cell>
          <cell r="C2182">
            <v>0</v>
          </cell>
          <cell r="D2182">
            <v>0</v>
          </cell>
        </row>
        <row r="2183">
          <cell r="A2183" t="str">
            <v>LIGPROFX</v>
          </cell>
          <cell r="B2183" t="str">
            <v>Bur.: Fax</v>
          </cell>
          <cell r="C2183">
            <v>0</v>
          </cell>
          <cell r="D2183">
            <v>0</v>
          </cell>
        </row>
        <row r="2184">
          <cell r="A2184" t="str">
            <v>LIGPROIB</v>
          </cell>
          <cell r="B2184" t="str">
            <v>Info.:Autres rubriques MB</v>
          </cell>
          <cell r="C2184">
            <v>0</v>
          </cell>
          <cell r="D2184">
            <v>0</v>
          </cell>
        </row>
        <row r="2185">
          <cell r="A2185" t="str">
            <v>LIGPROID</v>
          </cell>
          <cell r="B2185" t="str">
            <v>Info.: Matériel</v>
          </cell>
          <cell r="C2185">
            <v>0</v>
          </cell>
          <cell r="D2185">
            <v>0</v>
          </cell>
        </row>
        <row r="2186">
          <cell r="A2186" t="str">
            <v>LIGPROIE</v>
          </cell>
          <cell r="B2186" t="str">
            <v>Info.: Contrat entretien</v>
          </cell>
          <cell r="C2186">
            <v>0</v>
          </cell>
          <cell r="D2186">
            <v>0</v>
          </cell>
        </row>
        <row r="2187">
          <cell r="A2187" t="str">
            <v>LIGPROIF</v>
          </cell>
          <cell r="B2187" t="str">
            <v>Info.: Formation</v>
          </cell>
          <cell r="C2187">
            <v>0</v>
          </cell>
          <cell r="D2187">
            <v>0</v>
          </cell>
        </row>
        <row r="2188">
          <cell r="A2188" t="str">
            <v>LIGPROIM</v>
          </cell>
          <cell r="B2188" t="str">
            <v>Info.: Main d'oeuvre</v>
          </cell>
          <cell r="C2188">
            <v>0</v>
          </cell>
          <cell r="D2188">
            <v>0</v>
          </cell>
        </row>
        <row r="2189">
          <cell r="A2189" t="str">
            <v>LIGPROIP</v>
          </cell>
          <cell r="B2189" t="str">
            <v>Info.: Autres prestations</v>
          </cell>
          <cell r="C2189">
            <v>0</v>
          </cell>
          <cell r="D2189">
            <v>0</v>
          </cell>
        </row>
        <row r="2190">
          <cell r="A2190" t="str">
            <v>LIGPROIR</v>
          </cell>
          <cell r="B2190" t="str">
            <v>Info.: Pièces de rechange</v>
          </cell>
          <cell r="C2190">
            <v>0</v>
          </cell>
          <cell r="D2190">
            <v>0</v>
          </cell>
        </row>
        <row r="2191">
          <cell r="A2191" t="str">
            <v>LIGPROLO</v>
          </cell>
          <cell r="B2191" t="str">
            <v>Info.: Logiciels</v>
          </cell>
          <cell r="C2191">
            <v>0</v>
          </cell>
          <cell r="D2191">
            <v>0</v>
          </cell>
        </row>
        <row r="2192">
          <cell r="A2192" t="str">
            <v>LIGPROLS</v>
          </cell>
          <cell r="B2192" t="str">
            <v>Info.: Logiciel Exploit.</v>
          </cell>
          <cell r="C2192">
            <v>0</v>
          </cell>
          <cell r="D2192">
            <v>0</v>
          </cell>
        </row>
        <row r="2193">
          <cell r="A2193" t="str">
            <v>LIGPROMI</v>
          </cell>
          <cell r="B2193" t="str">
            <v>Bur.: Imprimantes</v>
          </cell>
          <cell r="C2193">
            <v>0</v>
          </cell>
          <cell r="D2193">
            <v>0</v>
          </cell>
        </row>
        <row r="2194">
          <cell r="A2194" t="str">
            <v>LIGPROMP</v>
          </cell>
          <cell r="B2194" t="str">
            <v>Bur.: Unité centrale</v>
          </cell>
          <cell r="C2194">
            <v>0</v>
          </cell>
          <cell r="D2194">
            <v>0</v>
          </cell>
        </row>
        <row r="2195">
          <cell r="A2195" t="str">
            <v>LIGPROON</v>
          </cell>
          <cell r="B2195" t="str">
            <v>Clim.: Onduleurs</v>
          </cell>
          <cell r="C2195">
            <v>0</v>
          </cell>
          <cell r="D2195">
            <v>0</v>
          </cell>
        </row>
        <row r="2196">
          <cell r="A2196" t="str">
            <v>LIGPROPE</v>
          </cell>
          <cell r="B2196" t="str">
            <v>Engins PR</v>
          </cell>
          <cell r="C2196">
            <v>0</v>
          </cell>
          <cell r="D2196">
            <v>0</v>
          </cell>
        </row>
        <row r="2197">
          <cell r="A2197" t="str">
            <v>LIGPROPH</v>
          </cell>
          <cell r="B2197" t="str">
            <v>Bur.: Photocopieurs</v>
          </cell>
          <cell r="C2197">
            <v>0</v>
          </cell>
          <cell r="D2197">
            <v>0</v>
          </cell>
        </row>
        <row r="2198">
          <cell r="A2198" t="str">
            <v>LIGPROPN</v>
          </cell>
          <cell r="B2198" t="str">
            <v>Pneumatiques</v>
          </cell>
          <cell r="C2198">
            <v>0</v>
          </cell>
          <cell r="D2198">
            <v>0</v>
          </cell>
        </row>
        <row r="2199">
          <cell r="A2199" t="str">
            <v>LIGPROPO</v>
          </cell>
          <cell r="B2199" t="str">
            <v>Protection</v>
          </cell>
          <cell r="C2199">
            <v>0</v>
          </cell>
          <cell r="D2199">
            <v>0</v>
          </cell>
        </row>
        <row r="2200">
          <cell r="A2200" t="str">
            <v>LIGPROPR</v>
          </cell>
          <cell r="B2200" t="str">
            <v>Auto PR</v>
          </cell>
          <cell r="C2200">
            <v>0</v>
          </cell>
          <cell r="D2200">
            <v>0</v>
          </cell>
        </row>
        <row r="2201">
          <cell r="A2201" t="str">
            <v>LIGPROPS</v>
          </cell>
          <cell r="B2201" t="str">
            <v>Prestations de services</v>
          </cell>
          <cell r="C2201">
            <v>0</v>
          </cell>
          <cell r="D2201">
            <v>0</v>
          </cell>
        </row>
        <row r="2202">
          <cell r="A2202" t="str">
            <v>LIGPRORA</v>
          </cell>
          <cell r="B2202" t="str">
            <v>Radio telecom</v>
          </cell>
          <cell r="C2202">
            <v>0</v>
          </cell>
          <cell r="D2202">
            <v>0</v>
          </cell>
        </row>
        <row r="2203">
          <cell r="A2203" t="str">
            <v>LIGPRORE</v>
          </cell>
          <cell r="B2203" t="str">
            <v>Radio : Contrat Entr.</v>
          </cell>
          <cell r="C2203">
            <v>0</v>
          </cell>
          <cell r="D2203">
            <v>0</v>
          </cell>
        </row>
        <row r="2204">
          <cell r="A2204" t="str">
            <v>LIGPRORM</v>
          </cell>
          <cell r="B2204" t="str">
            <v>Radio : Matériel</v>
          </cell>
          <cell r="C2204">
            <v>0</v>
          </cell>
          <cell r="D2204">
            <v>0</v>
          </cell>
        </row>
        <row r="2205">
          <cell r="A2205" t="str">
            <v>LIGPRORO</v>
          </cell>
          <cell r="B2205" t="str">
            <v>Radio : SAV</v>
          </cell>
          <cell r="C2205">
            <v>0</v>
          </cell>
          <cell r="D2205">
            <v>0</v>
          </cell>
        </row>
        <row r="2206">
          <cell r="A2206" t="str">
            <v>LIGPRORP</v>
          </cell>
          <cell r="B2206" t="str">
            <v>Radio : Pièces</v>
          </cell>
          <cell r="C2206">
            <v>0</v>
          </cell>
          <cell r="D2206">
            <v>0</v>
          </cell>
        </row>
        <row r="2207">
          <cell r="A2207" t="str">
            <v>LIGPRORZ</v>
          </cell>
          <cell r="B2207" t="str">
            <v>Data.: Equipements</v>
          </cell>
          <cell r="C2207">
            <v>0</v>
          </cell>
          <cell r="D2207">
            <v>0</v>
          </cell>
        </row>
        <row r="2208">
          <cell r="A2208" t="str">
            <v>LIGPROST</v>
          </cell>
          <cell r="B2208" t="str">
            <v>Sous-traitance        NEW</v>
          </cell>
          <cell r="C2208">
            <v>0</v>
          </cell>
          <cell r="D2208">
            <v>0</v>
          </cell>
        </row>
        <row r="2209">
          <cell r="A2209" t="str">
            <v>LIGPROTB</v>
          </cell>
          <cell r="B2209" t="str">
            <v>Tél.: Autres rubriques MB</v>
          </cell>
          <cell r="C2209">
            <v>0</v>
          </cell>
          <cell r="D2209">
            <v>0</v>
          </cell>
        </row>
        <row r="2210">
          <cell r="A2210" t="str">
            <v>LIGPROTD</v>
          </cell>
          <cell r="B2210" t="str">
            <v>Tél.: Matériel divers</v>
          </cell>
          <cell r="C2210">
            <v>0</v>
          </cell>
          <cell r="D2210">
            <v>0</v>
          </cell>
        </row>
        <row r="2211">
          <cell r="A2211" t="str">
            <v>LIGPROTE</v>
          </cell>
          <cell r="B2211" t="str">
            <v>Tél.: Contrat Entr.</v>
          </cell>
          <cell r="C2211">
            <v>0</v>
          </cell>
          <cell r="D2211">
            <v>0</v>
          </cell>
        </row>
        <row r="2212">
          <cell r="A2212" t="str">
            <v>LIGPROTF</v>
          </cell>
          <cell r="B2212" t="str">
            <v>Tél.: Formations</v>
          </cell>
          <cell r="C2212">
            <v>0</v>
          </cell>
          <cell r="D2212">
            <v>0</v>
          </cell>
        </row>
        <row r="2213">
          <cell r="A2213" t="str">
            <v>LIGPROTM</v>
          </cell>
          <cell r="B2213" t="str">
            <v>Tél.: Main d'oeuvre</v>
          </cell>
          <cell r="C2213">
            <v>0</v>
          </cell>
          <cell r="D2213">
            <v>0</v>
          </cell>
        </row>
        <row r="2214">
          <cell r="A2214" t="str">
            <v>LIGPROTO</v>
          </cell>
          <cell r="B2214" t="str">
            <v>Tél.: SAV</v>
          </cell>
          <cell r="C2214">
            <v>0</v>
          </cell>
          <cell r="D2214">
            <v>0</v>
          </cell>
        </row>
        <row r="2215">
          <cell r="A2215" t="str">
            <v>LIGPROTP</v>
          </cell>
          <cell r="B2215" t="str">
            <v>Tél.: Autres prestations</v>
          </cell>
          <cell r="C2215">
            <v>0</v>
          </cell>
          <cell r="D2215">
            <v>0</v>
          </cell>
        </row>
        <row r="2216">
          <cell r="A2216" t="str">
            <v>LIGPROTR</v>
          </cell>
          <cell r="B2216" t="str">
            <v>Tél.: Pièces de rechange</v>
          </cell>
          <cell r="C2216">
            <v>0</v>
          </cell>
          <cell r="D2216">
            <v>0</v>
          </cell>
        </row>
        <row r="2217">
          <cell r="A2217" t="str">
            <v>LIGPROTV</v>
          </cell>
          <cell r="B2217" t="str">
            <v>TV vidéo son</v>
          </cell>
          <cell r="C2217">
            <v>0</v>
          </cell>
          <cell r="D2217">
            <v>0</v>
          </cell>
        </row>
        <row r="2218">
          <cell r="A2218" t="str">
            <v>LIGPROVN</v>
          </cell>
          <cell r="B2218" t="str">
            <v>VN</v>
          </cell>
          <cell r="C2218">
            <v>0</v>
          </cell>
          <cell r="D2218">
            <v>0</v>
          </cell>
        </row>
        <row r="2219">
          <cell r="A2219" t="str">
            <v>LIGPROVO</v>
          </cell>
          <cell r="B2219" t="str">
            <v>Véhicules d'occasion</v>
          </cell>
          <cell r="C2219">
            <v>0</v>
          </cell>
          <cell r="D2219">
            <v>0</v>
          </cell>
        </row>
        <row r="2220">
          <cell r="A2220" t="str">
            <v>LIGPRO99</v>
          </cell>
          <cell r="B2220" t="str">
            <v>Suivi d'affaire</v>
          </cell>
          <cell r="C2220">
            <v>0</v>
          </cell>
          <cell r="D2220">
            <v>0</v>
          </cell>
        </row>
        <row r="2221">
          <cell r="A2221" t="str">
            <v>LITRECL1</v>
          </cell>
          <cell r="B2221" t="str">
            <v>Manquants/arrivage</v>
          </cell>
          <cell r="C2221">
            <v>0</v>
          </cell>
          <cell r="D2221">
            <v>0</v>
          </cell>
        </row>
        <row r="2222">
          <cell r="A2222" t="str">
            <v>LITRECL2</v>
          </cell>
          <cell r="B2222" t="str">
            <v>Casse à la livraison</v>
          </cell>
          <cell r="C2222">
            <v>0</v>
          </cell>
          <cell r="D2222">
            <v>0</v>
          </cell>
        </row>
        <row r="2223">
          <cell r="A2223" t="str">
            <v>LPAYSAFS</v>
          </cell>
          <cell r="B2223" t="str">
            <v xml:space="preserve">  AFRIQUE DU SUD</v>
          </cell>
          <cell r="C2223">
            <v>0</v>
          </cell>
          <cell r="D2223">
            <v>0</v>
          </cell>
        </row>
        <row r="2224">
          <cell r="A2224" t="str">
            <v>LPAYSCAM</v>
          </cell>
          <cell r="B2224" t="str">
            <v xml:space="preserve">  Cameroun</v>
          </cell>
          <cell r="C2224">
            <v>0</v>
          </cell>
          <cell r="D2224">
            <v>0</v>
          </cell>
        </row>
        <row r="2225">
          <cell r="A2225" t="str">
            <v>LPAYSCEE</v>
          </cell>
          <cell r="B2225" t="str">
            <v xml:space="preserve">  Europe</v>
          </cell>
          <cell r="C2225">
            <v>0</v>
          </cell>
          <cell r="D2225">
            <v>0</v>
          </cell>
        </row>
        <row r="2226">
          <cell r="A2226" t="str">
            <v>LPAYSCHI</v>
          </cell>
          <cell r="B2226" t="str">
            <v xml:space="preserve">  CHINE</v>
          </cell>
          <cell r="C2226">
            <v>0</v>
          </cell>
          <cell r="D2226">
            <v>0</v>
          </cell>
        </row>
        <row r="2227">
          <cell r="A2227" t="str">
            <v>LPAYSFRA</v>
          </cell>
          <cell r="B2227" t="str">
            <v xml:space="preserve">  France</v>
          </cell>
          <cell r="C2227">
            <v>0</v>
          </cell>
          <cell r="D2227">
            <v>0</v>
          </cell>
        </row>
        <row r="2228">
          <cell r="A2228" t="str">
            <v>LPAYSGAB</v>
          </cell>
          <cell r="B2228" t="str">
            <v xml:space="preserve">  Gabon</v>
          </cell>
          <cell r="C2228">
            <v>0</v>
          </cell>
          <cell r="D2228">
            <v>0</v>
          </cell>
        </row>
        <row r="2229">
          <cell r="A2229" t="str">
            <v>LPAYSIND</v>
          </cell>
          <cell r="B2229" t="str">
            <v xml:space="preserve">  Inde</v>
          </cell>
          <cell r="C2229">
            <v>0</v>
          </cell>
          <cell r="D2229">
            <v>0</v>
          </cell>
        </row>
        <row r="2230">
          <cell r="A2230" t="str">
            <v>LPAYSITA</v>
          </cell>
          <cell r="B2230" t="str">
            <v xml:space="preserve">  Italie</v>
          </cell>
          <cell r="C2230">
            <v>0</v>
          </cell>
          <cell r="D2230">
            <v>0</v>
          </cell>
        </row>
        <row r="2231">
          <cell r="A2231" t="str">
            <v>LPAYSJAP</v>
          </cell>
          <cell r="B2231" t="str">
            <v xml:space="preserve">  Japon</v>
          </cell>
          <cell r="C2231">
            <v>0</v>
          </cell>
          <cell r="D2231">
            <v>0</v>
          </cell>
        </row>
        <row r="2232">
          <cell r="A2232" t="str">
            <v>LPAYSKOR</v>
          </cell>
          <cell r="B2232" t="str">
            <v xml:space="preserve">  Korea</v>
          </cell>
          <cell r="C2232">
            <v>0</v>
          </cell>
          <cell r="D2232">
            <v>0</v>
          </cell>
        </row>
        <row r="2233">
          <cell r="A2233" t="str">
            <v>LPAYSR-U</v>
          </cell>
          <cell r="B2233" t="str">
            <v xml:space="preserve">  Royaume Uni</v>
          </cell>
          <cell r="C2233">
            <v>0</v>
          </cell>
          <cell r="D2233">
            <v>0</v>
          </cell>
        </row>
        <row r="2234">
          <cell r="A2234" t="str">
            <v>LPAYSRCI</v>
          </cell>
          <cell r="B2234" t="str">
            <v xml:space="preserve">  Côte d'Ivoire</v>
          </cell>
          <cell r="C2234">
            <v>0</v>
          </cell>
          <cell r="D2234">
            <v>0</v>
          </cell>
        </row>
        <row r="2235">
          <cell r="A2235" t="str">
            <v>LPAYSUSA</v>
          </cell>
          <cell r="B2235" t="str">
            <v xml:space="preserve">  U.S.A</v>
          </cell>
          <cell r="C2235">
            <v>0</v>
          </cell>
          <cell r="D2235">
            <v>0</v>
          </cell>
        </row>
        <row r="2236">
          <cell r="A2236" t="str">
            <v>MAJSTOCK</v>
          </cell>
          <cell r="B2236" t="str">
            <v xml:space="preserve">  20021201</v>
          </cell>
          <cell r="C2236">
            <v>0</v>
          </cell>
          <cell r="D2236">
            <v>0</v>
          </cell>
        </row>
        <row r="2237">
          <cell r="A2237" t="str">
            <v>MDTRAAIR</v>
          </cell>
          <cell r="B2237" t="str">
            <v>Transport AIR                     A</v>
          </cell>
          <cell r="C2237">
            <v>0</v>
          </cell>
          <cell r="D2237">
            <v>0</v>
          </cell>
        </row>
        <row r="2238">
          <cell r="A2238" t="str">
            <v>MDTRAEXP</v>
          </cell>
          <cell r="B2238" t="str">
            <v>Transport EXPRESS                 E C</v>
          </cell>
          <cell r="C2238">
            <v>0</v>
          </cell>
          <cell r="D2238">
            <v>0</v>
          </cell>
        </row>
        <row r="2239">
          <cell r="A2239" t="str">
            <v>MDTRALOC</v>
          </cell>
          <cell r="B2239" t="str">
            <v>Transport LOCAUX                  L</v>
          </cell>
          <cell r="C2239">
            <v>0</v>
          </cell>
          <cell r="D2239">
            <v>0</v>
          </cell>
        </row>
        <row r="2240">
          <cell r="A2240" t="str">
            <v>MDTRAMER</v>
          </cell>
          <cell r="B2240" t="str">
            <v>Transport MER                     M S</v>
          </cell>
          <cell r="C2240">
            <v>0</v>
          </cell>
          <cell r="D2240">
            <v>0</v>
          </cell>
        </row>
        <row r="2241">
          <cell r="A2241" t="str">
            <v>MODEXDIV</v>
          </cell>
          <cell r="B2241" t="str">
            <v>Divers                   E</v>
          </cell>
          <cell r="C2241">
            <v>0</v>
          </cell>
          <cell r="D2241">
            <v>0</v>
          </cell>
        </row>
        <row r="2242">
          <cell r="A2242" t="str">
            <v>MODEXENL</v>
          </cell>
          <cell r="B2242" t="str">
            <v>Enlèvement Client        I</v>
          </cell>
          <cell r="C2242">
            <v>0</v>
          </cell>
          <cell r="D2242">
            <v>0</v>
          </cell>
        </row>
        <row r="2243">
          <cell r="A2243" t="str">
            <v>MODEXEXP</v>
          </cell>
          <cell r="B2243" t="str">
            <v>Sce Express (prestataire)E     NN</v>
          </cell>
          <cell r="C2243">
            <v>0</v>
          </cell>
          <cell r="D2243">
            <v>0</v>
          </cell>
        </row>
        <row r="2244">
          <cell r="A2244" t="str">
            <v>MODEXINT</v>
          </cell>
          <cell r="B2244" t="str">
            <v>Interne                  I</v>
          </cell>
          <cell r="C2244">
            <v>0</v>
          </cell>
          <cell r="D2244">
            <v>0</v>
          </cell>
        </row>
        <row r="2245">
          <cell r="A2245" t="str">
            <v>MODRECA</v>
          </cell>
          <cell r="B2245" t="str">
            <v>Air</v>
          </cell>
          <cell r="C2245">
            <v>0</v>
          </cell>
          <cell r="D2245">
            <v>0</v>
          </cell>
        </row>
        <row r="2246">
          <cell r="A2246" t="str">
            <v>MODRECE</v>
          </cell>
          <cell r="B2246" t="str">
            <v>Express</v>
          </cell>
          <cell r="C2246">
            <v>0</v>
          </cell>
          <cell r="D2246">
            <v>0</v>
          </cell>
        </row>
        <row r="2247">
          <cell r="A2247" t="str">
            <v>MODRECL</v>
          </cell>
          <cell r="B2247" t="str">
            <v>Local-ASP</v>
          </cell>
          <cell r="C2247">
            <v>0</v>
          </cell>
          <cell r="D2247">
            <v>0</v>
          </cell>
        </row>
        <row r="2248">
          <cell r="A2248" t="str">
            <v>MODRECM</v>
          </cell>
          <cell r="B2248" t="str">
            <v>Mer</v>
          </cell>
          <cell r="C2248">
            <v>0</v>
          </cell>
          <cell r="D2248">
            <v>0</v>
          </cell>
        </row>
        <row r="2249">
          <cell r="A2249" t="str">
            <v>MODRECS</v>
          </cell>
          <cell r="B2249" t="str">
            <v>Sea</v>
          </cell>
          <cell r="C2249">
            <v>0</v>
          </cell>
          <cell r="D2249">
            <v>0</v>
          </cell>
        </row>
        <row r="2250">
          <cell r="A2250" t="str">
            <v>MOTECAVO</v>
          </cell>
          <cell r="B2250" t="str">
            <v>AVOIR SUR ECHEANCE</v>
          </cell>
          <cell r="C2250">
            <v>0</v>
          </cell>
          <cell r="D2250">
            <v>0</v>
          </cell>
        </row>
        <row r="2251">
          <cell r="A2251" t="str">
            <v>MOTECERR</v>
          </cell>
          <cell r="B2251" t="str">
            <v>ERREUR SUR ECHEANCE</v>
          </cell>
          <cell r="C2251">
            <v>0</v>
          </cell>
          <cell r="D2251">
            <v>0</v>
          </cell>
        </row>
        <row r="2252">
          <cell r="A2252" t="str">
            <v>MOTECRLK</v>
          </cell>
          <cell r="B2252" t="str">
            <v>FACTURE RELIQUAT COPIE</v>
          </cell>
          <cell r="C2252">
            <v>0</v>
          </cell>
          <cell r="D2252">
            <v>0</v>
          </cell>
        </row>
        <row r="2253">
          <cell r="A2253" t="str">
            <v>MOTIFcDE</v>
          </cell>
          <cell r="B2253" t="str">
            <v>Dépassement d'encours    NN</v>
          </cell>
          <cell r="C2253">
            <v>0</v>
          </cell>
          <cell r="D2253">
            <v>0</v>
          </cell>
        </row>
        <row r="2254">
          <cell r="A2254" t="str">
            <v>MOTIFcDI</v>
          </cell>
          <cell r="B2254" t="str">
            <v>Client divers            NN</v>
          </cell>
          <cell r="C2254">
            <v>0</v>
          </cell>
          <cell r="D2254">
            <v>0</v>
          </cell>
        </row>
        <row r="2255">
          <cell r="A2255" t="str">
            <v>MOTIFcPP</v>
          </cell>
          <cell r="B2255" t="str">
            <v>Prospect                 NN</v>
          </cell>
          <cell r="C2255">
            <v>0</v>
          </cell>
          <cell r="D2255">
            <v>0</v>
          </cell>
        </row>
        <row r="2256">
          <cell r="A2256" t="str">
            <v>MOTIFcRP</v>
          </cell>
          <cell r="B2256" t="str">
            <v>Client rappellera        NN</v>
          </cell>
          <cell r="C2256">
            <v>0</v>
          </cell>
          <cell r="D2256">
            <v>0</v>
          </cell>
        </row>
        <row r="2257">
          <cell r="A2257" t="str">
            <v>MOTIFcSL</v>
          </cell>
          <cell r="B2257" t="str">
            <v>Suspension de livraison  NN</v>
          </cell>
          <cell r="C2257">
            <v>0</v>
          </cell>
          <cell r="D2257">
            <v>0</v>
          </cell>
        </row>
        <row r="2258">
          <cell r="A2258" t="str">
            <v>MOTIFFEC</v>
          </cell>
          <cell r="B2258" t="str">
            <v>Erreur Référence/Client</v>
          </cell>
          <cell r="C2258">
            <v>0</v>
          </cell>
          <cell r="D2258">
            <v>0</v>
          </cell>
        </row>
        <row r="2259">
          <cell r="A2259" t="str">
            <v>MOTIFFEN</v>
          </cell>
          <cell r="B2259" t="str">
            <v>Erreur Référence/CFAO</v>
          </cell>
          <cell r="C2259">
            <v>0</v>
          </cell>
          <cell r="D2259">
            <v>0</v>
          </cell>
        </row>
        <row r="2260">
          <cell r="A2260" t="str">
            <v>MOTIFFGC</v>
          </cell>
          <cell r="B2260" t="str">
            <v>Geste Commercial</v>
          </cell>
          <cell r="C2260">
            <v>0</v>
          </cell>
          <cell r="D2260">
            <v>0</v>
          </cell>
        </row>
        <row r="2261">
          <cell r="A2261" t="str">
            <v>MOTIFFND</v>
          </cell>
          <cell r="B2261" t="str">
            <v>Non disponible/Stock</v>
          </cell>
          <cell r="C2261">
            <v>0</v>
          </cell>
          <cell r="D2261">
            <v>0</v>
          </cell>
        </row>
        <row r="2262">
          <cell r="A2262" t="str">
            <v>MOTIFFPP</v>
          </cell>
          <cell r="B2262" t="str">
            <v>Produit Périmé</v>
          </cell>
          <cell r="C2262">
            <v>0</v>
          </cell>
          <cell r="D2262">
            <v>0</v>
          </cell>
        </row>
        <row r="2263">
          <cell r="A2263" t="str">
            <v>MOTIFFRT</v>
          </cell>
          <cell r="B2263" t="str">
            <v>Retour</v>
          </cell>
          <cell r="C2263">
            <v>0</v>
          </cell>
          <cell r="D2263">
            <v>0</v>
          </cell>
        </row>
        <row r="2264">
          <cell r="A2264" t="str">
            <v>MVTDER</v>
          </cell>
          <cell r="B2264" t="str">
            <v>000000000</v>
          </cell>
          <cell r="C2264">
            <v>0</v>
          </cell>
          <cell r="D2264">
            <v>0</v>
          </cell>
        </row>
        <row r="2265">
          <cell r="A2265" t="str">
            <v>MVTFOR</v>
          </cell>
          <cell r="B2265" t="str">
            <v>002283449</v>
          </cell>
          <cell r="C2265">
            <v>0</v>
          </cell>
          <cell r="D2265">
            <v>0</v>
          </cell>
        </row>
        <row r="2266">
          <cell r="A2266" t="str">
            <v>NFICTIF</v>
          </cell>
          <cell r="B2266" t="str">
            <v xml:space="preserve"> 8001145</v>
          </cell>
          <cell r="C2266">
            <v>0</v>
          </cell>
          <cell r="D2266">
            <v>0</v>
          </cell>
        </row>
        <row r="2267">
          <cell r="A2267" t="str">
            <v>NIVFOUAI</v>
          </cell>
          <cell r="B2267" t="str">
            <v>Annulation d'I.L.             NNNN        N        NN                                      *</v>
          </cell>
          <cell r="C2267">
            <v>0</v>
          </cell>
          <cell r="D2267">
            <v>0</v>
          </cell>
        </row>
        <row r="2268">
          <cell r="A2268" t="str">
            <v>NIVFOUDA</v>
          </cell>
          <cell r="B2268" t="str">
            <v>Dépannage alerte              OOOO        N        NO                                      *</v>
          </cell>
          <cell r="C2268">
            <v>0</v>
          </cell>
          <cell r="D2268">
            <v>0</v>
          </cell>
        </row>
        <row r="2269">
          <cell r="A2269" t="str">
            <v>NIVFOUDP</v>
          </cell>
          <cell r="B2269" t="str">
            <v>Dépannage                     OOOO        N        NO                                      *</v>
          </cell>
          <cell r="C2269">
            <v>0</v>
          </cell>
          <cell r="D2269">
            <v>0</v>
          </cell>
        </row>
        <row r="2270">
          <cell r="A2270" t="str">
            <v>NIVFOUDS</v>
          </cell>
          <cell r="B2270" t="str">
            <v>Dépannage SAV                 OOOO        N        NO                                      *</v>
          </cell>
          <cell r="C2270">
            <v>0</v>
          </cell>
          <cell r="D2270">
            <v>0</v>
          </cell>
        </row>
        <row r="2271">
          <cell r="A2271" t="str">
            <v>NIVFOUDU</v>
          </cell>
          <cell r="B2271" t="str">
            <v>Direct usine                  NNNN        N        NN                                      *</v>
          </cell>
          <cell r="C2271">
            <v>0</v>
          </cell>
          <cell r="D2271">
            <v>0</v>
          </cell>
        </row>
        <row r="2272">
          <cell r="A2272" t="str">
            <v>NIVFOUIA</v>
          </cell>
          <cell r="B2272" t="str">
            <v>Transfert VN                  NNNN        N        NN                                      *</v>
          </cell>
          <cell r="C2272">
            <v>0</v>
          </cell>
          <cell r="D2272">
            <v>0</v>
          </cell>
        </row>
        <row r="2273">
          <cell r="A2273" t="str">
            <v>NIVFOUPA</v>
          </cell>
          <cell r="B2273" t="str">
            <v>Commande panier               OOOO        N        NO                                      *</v>
          </cell>
          <cell r="C2273">
            <v>0</v>
          </cell>
          <cell r="D2273">
            <v>0</v>
          </cell>
        </row>
        <row r="2274">
          <cell r="A2274" t="str">
            <v>NIVFOUST</v>
          </cell>
          <cell r="B2274" t="str">
            <v>Réappro stock                 OOOO        N        ON                                      *</v>
          </cell>
          <cell r="C2274">
            <v>0</v>
          </cell>
          <cell r="D2274">
            <v>0</v>
          </cell>
        </row>
        <row r="2275">
          <cell r="A2275" t="str">
            <v>NIVFOUTF</v>
          </cell>
          <cell r="B2275" t="str">
            <v>Transfert inter-ville.        ONOO        N        NN                                      *</v>
          </cell>
          <cell r="C2275">
            <v>0</v>
          </cell>
          <cell r="D2275">
            <v>0</v>
          </cell>
        </row>
        <row r="2276">
          <cell r="A2276" t="str">
            <v>NIVSAIAC</v>
          </cell>
          <cell r="B2276" t="str">
            <v xml:space="preserve">  Avoir comptoir            A101001000011    011000010011010000000 100  0 000  00 000</v>
          </cell>
          <cell r="C2276">
            <v>0</v>
          </cell>
          <cell r="D2276">
            <v>0</v>
          </cell>
        </row>
        <row r="2277">
          <cell r="A2277" t="str">
            <v>NIVSAIAR</v>
          </cell>
          <cell r="B2277" t="str">
            <v xml:space="preserve">  Avoir Ajout de revient    A100000000011   001100001000101 000000 000  0 000  00 110</v>
          </cell>
          <cell r="C2277">
            <v>0</v>
          </cell>
          <cell r="D2277">
            <v>0</v>
          </cell>
        </row>
        <row r="2278">
          <cell r="A2278" t="str">
            <v>NIVSAIAV</v>
          </cell>
          <cell r="B2278" t="str">
            <v xml:space="preserve">  Avoir / atelier.          A101001000011   0011000010001011100000 100  0 000  10 000</v>
          </cell>
          <cell r="C2278">
            <v>0</v>
          </cell>
          <cell r="D2278">
            <v>0</v>
          </cell>
        </row>
        <row r="2279">
          <cell r="A2279" t="str">
            <v>NIVSAICC</v>
          </cell>
          <cell r="B2279" t="str">
            <v xml:space="preserve">  Commande client           F11 1111 111  1  1     11   1                           1</v>
          </cell>
          <cell r="C2279">
            <v>0</v>
          </cell>
          <cell r="D2279">
            <v>0</v>
          </cell>
        </row>
        <row r="2280">
          <cell r="A2280" t="str">
            <v>NIVSAIFA</v>
          </cell>
          <cell r="B2280" t="str">
            <v xml:space="preserve">  Facture Atelier           F100000001011   0011000010001010000000 100  0 000  10 001</v>
          </cell>
          <cell r="C2280">
            <v>0</v>
          </cell>
          <cell r="D2280">
            <v>0</v>
          </cell>
        </row>
        <row r="2281">
          <cell r="A2281" t="str">
            <v>NIVSAIFB</v>
          </cell>
          <cell r="B2281" t="str">
            <v xml:space="preserve">  Facturation Boutique      F100000001011   0001000010011011010000 000  0 0000 00 00100</v>
          </cell>
          <cell r="C2281">
            <v>0</v>
          </cell>
          <cell r="D2281">
            <v>0</v>
          </cell>
        </row>
        <row r="2282">
          <cell r="A2282" t="str">
            <v>NIVSAIFC</v>
          </cell>
          <cell r="B2282" t="str">
            <v xml:space="preserve">  Facture comptoir          F1000000010111  00010000100110100100000000  0 000  00 001</v>
          </cell>
          <cell r="C2282">
            <v>0</v>
          </cell>
          <cell r="D2282">
            <v>0</v>
          </cell>
        </row>
        <row r="2283">
          <cell r="A2283" t="str">
            <v>NIVSAIFR</v>
          </cell>
          <cell r="B2283" t="str">
            <v xml:space="preserve">  Facture de revient        F1     0 1011      1        1                         11</v>
          </cell>
          <cell r="C2283">
            <v>0</v>
          </cell>
          <cell r="D2283">
            <v>0</v>
          </cell>
        </row>
        <row r="2284">
          <cell r="A2284" t="str">
            <v>NIVSAIMA</v>
          </cell>
          <cell r="B2284" t="str">
            <v xml:space="preserve">  Ajout de revient.         F100000001011   001101001000101 000000 000  0 000  00 110</v>
          </cell>
          <cell r="C2284">
            <v>0</v>
          </cell>
          <cell r="D2284">
            <v>0</v>
          </cell>
        </row>
        <row r="2285">
          <cell r="A2285" t="str">
            <v>NIVSAIOF</v>
          </cell>
          <cell r="B2285" t="str">
            <v xml:space="preserve">  Offres des prix           F110001110000   0110001000001000001000 000  0 0000 00 000001</v>
          </cell>
          <cell r="C2285">
            <v>0</v>
          </cell>
          <cell r="D2285">
            <v>0</v>
          </cell>
        </row>
        <row r="2286">
          <cell r="A2286" t="str">
            <v>NIVSAIPF</v>
          </cell>
          <cell r="B2286" t="str">
            <v xml:space="preserve">  Proforma sans Stock       F100000000000   1010000010011000000000 010  0 000  00 000</v>
          </cell>
          <cell r="C2286">
            <v>0</v>
          </cell>
          <cell r="D2286">
            <v>0</v>
          </cell>
        </row>
        <row r="2287">
          <cell r="A2287" t="str">
            <v>NIVSAIPR</v>
          </cell>
          <cell r="B2287" t="str">
            <v xml:space="preserve">  Pret Matériel             F100011101110   0000000010011000000000 000  0 010  00</v>
          </cell>
          <cell r="C2287">
            <v>0</v>
          </cell>
          <cell r="D2287">
            <v>0</v>
          </cell>
        </row>
        <row r="2288">
          <cell r="A2288" t="str">
            <v>NIVSAIPS</v>
          </cell>
          <cell r="B2288" t="str">
            <v xml:space="preserve">  Proforma sur Stock        F100000000010   101000001001100 000000 010  0 0000 00 000</v>
          </cell>
          <cell r="C2288">
            <v>0</v>
          </cell>
          <cell r="D2288">
            <v>0</v>
          </cell>
        </row>
        <row r="2289">
          <cell r="A2289" t="str">
            <v>NOMENCL</v>
          </cell>
          <cell r="B2289" t="str">
            <v>000003</v>
          </cell>
          <cell r="C2289">
            <v>0</v>
          </cell>
          <cell r="D2289">
            <v>0</v>
          </cell>
        </row>
        <row r="2290">
          <cell r="A2290" t="str">
            <v>NOMFOBUC</v>
          </cell>
          <cell r="B2290" t="str">
            <v>BUreautique : PhotoCopieur.</v>
          </cell>
          <cell r="C2290">
            <v>0</v>
          </cell>
          <cell r="D2290">
            <v>0</v>
          </cell>
        </row>
        <row r="2291">
          <cell r="A2291" t="str">
            <v>NOMFOPGT</v>
          </cell>
          <cell r="B2291" t="str">
            <v>Forfait vidange 206</v>
          </cell>
          <cell r="C2291">
            <v>0</v>
          </cell>
          <cell r="D2291">
            <v>0</v>
          </cell>
        </row>
        <row r="2292">
          <cell r="A2292" t="str">
            <v>NUMERFOU</v>
          </cell>
          <cell r="B2292" t="str">
            <v>004712</v>
          </cell>
          <cell r="C2292">
            <v>0</v>
          </cell>
          <cell r="D2292">
            <v>0</v>
          </cell>
        </row>
        <row r="2293">
          <cell r="A2293" t="str">
            <v>NUMPROAA</v>
          </cell>
          <cell r="B2293" t="str">
            <v xml:space="preserve"> AA00008</v>
          </cell>
          <cell r="C2293">
            <v>0</v>
          </cell>
          <cell r="D2293">
            <v>0</v>
          </cell>
        </row>
        <row r="2294">
          <cell r="A2294" t="str">
            <v>NUMPROAF</v>
          </cell>
          <cell r="B2294" t="str">
            <v xml:space="preserve"> AF00004</v>
          </cell>
          <cell r="C2294">
            <v>0</v>
          </cell>
          <cell r="D2294">
            <v>0</v>
          </cell>
        </row>
        <row r="2295">
          <cell r="A2295" t="str">
            <v>NUMPROAL</v>
          </cell>
          <cell r="B2295" t="str">
            <v xml:space="preserve"> AL47120</v>
          </cell>
          <cell r="C2295">
            <v>0</v>
          </cell>
          <cell r="D2295">
            <v>0</v>
          </cell>
        </row>
        <row r="2296">
          <cell r="A2296" t="str">
            <v>NUMPROAP</v>
          </cell>
          <cell r="B2296" t="str">
            <v xml:space="preserve"> AP00016</v>
          </cell>
          <cell r="C2296">
            <v>0</v>
          </cell>
          <cell r="D2296">
            <v>0</v>
          </cell>
        </row>
        <row r="2297">
          <cell r="A2297" t="str">
            <v>NUMPROCM</v>
          </cell>
          <cell r="B2297" t="str">
            <v xml:space="preserve"> CM09807</v>
          </cell>
          <cell r="C2297">
            <v>0</v>
          </cell>
          <cell r="D2297">
            <v>0</v>
          </cell>
        </row>
        <row r="2298">
          <cell r="A2298" t="str">
            <v>NUMPROEL</v>
          </cell>
          <cell r="B2298" t="str">
            <v xml:space="preserve"> EL07948</v>
          </cell>
          <cell r="C2298">
            <v>0</v>
          </cell>
          <cell r="D2298">
            <v>0</v>
          </cell>
        </row>
        <row r="2299">
          <cell r="A2299" t="str">
            <v>NUMPROEP</v>
          </cell>
          <cell r="B2299" t="str">
            <v xml:space="preserve"> EP00051</v>
          </cell>
          <cell r="C2299">
            <v>0</v>
          </cell>
          <cell r="D2299">
            <v>0</v>
          </cell>
        </row>
        <row r="2300">
          <cell r="A2300" t="str">
            <v>NUMPROLL</v>
          </cell>
          <cell r="B2300" t="str">
            <v xml:space="preserve"> LL01459</v>
          </cell>
          <cell r="C2300">
            <v>0</v>
          </cell>
          <cell r="D2300">
            <v>0</v>
          </cell>
        </row>
        <row r="2301">
          <cell r="A2301" t="str">
            <v>NUMPROLP</v>
          </cell>
          <cell r="B2301" t="str">
            <v xml:space="preserve"> LP00007</v>
          </cell>
          <cell r="C2301">
            <v>0</v>
          </cell>
          <cell r="D2301">
            <v>0</v>
          </cell>
        </row>
        <row r="2302">
          <cell r="A2302" t="str">
            <v>NUMPRONT</v>
          </cell>
          <cell r="B2302" t="str">
            <v xml:space="preserve"> NT01629</v>
          </cell>
          <cell r="C2302">
            <v>0</v>
          </cell>
          <cell r="D2302">
            <v>0</v>
          </cell>
        </row>
        <row r="2303">
          <cell r="A2303" t="str">
            <v>NUMPROPG</v>
          </cell>
          <cell r="B2303" t="str">
            <v xml:space="preserve"> PG00006</v>
          </cell>
          <cell r="C2303">
            <v>0</v>
          </cell>
          <cell r="D2303">
            <v>0</v>
          </cell>
        </row>
        <row r="2304">
          <cell r="A2304" t="str">
            <v>NUMPROSL</v>
          </cell>
          <cell r="B2304" t="str">
            <v xml:space="preserve"> SL38706</v>
          </cell>
          <cell r="C2304">
            <v>0</v>
          </cell>
          <cell r="D2304">
            <v>0</v>
          </cell>
        </row>
        <row r="2305">
          <cell r="A2305" t="str">
            <v>NUMPROSO</v>
          </cell>
          <cell r="B2305" t="str">
            <v xml:space="preserve"> SO11268</v>
          </cell>
          <cell r="C2305">
            <v>0</v>
          </cell>
          <cell r="D2305">
            <v>0</v>
          </cell>
        </row>
        <row r="2306">
          <cell r="A2306" t="str">
            <v>NUMPROSP</v>
          </cell>
          <cell r="B2306" t="str">
            <v xml:space="preserve"> SP00012</v>
          </cell>
          <cell r="C2306">
            <v>0</v>
          </cell>
          <cell r="D2306">
            <v>0</v>
          </cell>
        </row>
        <row r="2307">
          <cell r="A2307" t="str">
            <v>NUMPROTE</v>
          </cell>
          <cell r="B2307" t="str">
            <v xml:space="preserve"> TE01860</v>
          </cell>
          <cell r="C2307">
            <v>0</v>
          </cell>
          <cell r="D2307">
            <v>0</v>
          </cell>
        </row>
        <row r="2308">
          <cell r="A2308" t="str">
            <v>NUMPROTF</v>
          </cell>
          <cell r="B2308" t="str">
            <v xml:space="preserve"> TF00003</v>
          </cell>
          <cell r="C2308">
            <v>0</v>
          </cell>
          <cell r="D2308">
            <v>0</v>
          </cell>
        </row>
        <row r="2309">
          <cell r="A2309" t="str">
            <v>NUMPROTL</v>
          </cell>
          <cell r="B2309" t="str">
            <v xml:space="preserve"> TL05393</v>
          </cell>
          <cell r="C2309">
            <v>0</v>
          </cell>
          <cell r="D2309">
            <v>0</v>
          </cell>
        </row>
        <row r="2310">
          <cell r="A2310" t="str">
            <v>NUMPROTP</v>
          </cell>
          <cell r="B2310" t="str">
            <v xml:space="preserve"> TP00002</v>
          </cell>
          <cell r="C2310">
            <v>0</v>
          </cell>
          <cell r="D2310">
            <v>0</v>
          </cell>
        </row>
        <row r="2311">
          <cell r="A2311" t="str">
            <v>NUMPROXL</v>
          </cell>
          <cell r="B2311" t="str">
            <v xml:space="preserve"> XL02742</v>
          </cell>
          <cell r="C2311">
            <v>0</v>
          </cell>
          <cell r="D2311">
            <v>0</v>
          </cell>
        </row>
        <row r="2312">
          <cell r="A2312" t="str">
            <v>NUM000AA</v>
          </cell>
          <cell r="B2312" t="str">
            <v xml:space="preserve"> AA00002</v>
          </cell>
          <cell r="C2312">
            <v>0</v>
          </cell>
          <cell r="D2312">
            <v>0</v>
          </cell>
        </row>
        <row r="2313">
          <cell r="A2313" t="str">
            <v>NVSA68FB</v>
          </cell>
          <cell r="B2313" t="str">
            <v>BOUTF</v>
          </cell>
          <cell r="C2313">
            <v>0</v>
          </cell>
          <cell r="D2313">
            <v>0</v>
          </cell>
        </row>
        <row r="2314">
          <cell r="A2314" t="str">
            <v>PAICLCHQ</v>
          </cell>
          <cell r="B2314" t="str">
            <v>Chèque              Chèque    CHQ    N</v>
          </cell>
          <cell r="C2314">
            <v>0</v>
          </cell>
          <cell r="D2314">
            <v>0</v>
          </cell>
        </row>
        <row r="2315">
          <cell r="A2315" t="str">
            <v>PAICLESP</v>
          </cell>
          <cell r="B2315" t="str">
            <v>Espèces.</v>
          </cell>
          <cell r="C2315">
            <v>0</v>
          </cell>
          <cell r="D2315">
            <v>0</v>
          </cell>
        </row>
        <row r="2316">
          <cell r="A2316" t="str">
            <v>PAICLTRA</v>
          </cell>
          <cell r="B2316" t="str">
            <v>TRAITE              TRAITE    TRA</v>
          </cell>
          <cell r="C2316">
            <v>0</v>
          </cell>
          <cell r="D2316">
            <v>0</v>
          </cell>
        </row>
        <row r="2317">
          <cell r="A2317" t="str">
            <v>PAIFOCHQ</v>
          </cell>
          <cell r="B2317" t="str">
            <v>CHEQUE              00000000000CHEQUE    CHQ  NNN    LC 0000000000000   BNQ     0  0RIEN</v>
          </cell>
          <cell r="C2317">
            <v>0</v>
          </cell>
          <cell r="D2317">
            <v>0</v>
          </cell>
        </row>
        <row r="2318">
          <cell r="A2318" t="str">
            <v>PARTMLLE</v>
          </cell>
          <cell r="B2318" t="str">
            <v xml:space="preserve">          Mademoiselle</v>
          </cell>
          <cell r="C2318">
            <v>0</v>
          </cell>
          <cell r="D2318">
            <v>0</v>
          </cell>
        </row>
        <row r="2319">
          <cell r="A2319" t="str">
            <v>PARTMME</v>
          </cell>
          <cell r="B2319" t="str">
            <v xml:space="preserve">          Madame</v>
          </cell>
          <cell r="C2319">
            <v>0</v>
          </cell>
          <cell r="D2319">
            <v>0</v>
          </cell>
        </row>
        <row r="2320">
          <cell r="A2320" t="str">
            <v>PARTMR</v>
          </cell>
          <cell r="B2320" t="str">
            <v xml:space="preserve">          Monsieur</v>
          </cell>
          <cell r="C2320">
            <v>0</v>
          </cell>
          <cell r="D2320">
            <v>0</v>
          </cell>
        </row>
        <row r="2321">
          <cell r="A2321" t="str">
            <v>PARTMRMD</v>
          </cell>
          <cell r="B2321" t="str">
            <v xml:space="preserve">          Monsieur et Madame</v>
          </cell>
          <cell r="C2321">
            <v>0</v>
          </cell>
          <cell r="D2321">
            <v>0</v>
          </cell>
        </row>
        <row r="2322">
          <cell r="A2322" t="str">
            <v>PARTVEX</v>
          </cell>
          <cell r="B2322" t="str">
            <v xml:space="preserve">          Votre excellence</v>
          </cell>
          <cell r="C2322">
            <v>0</v>
          </cell>
          <cell r="D2322">
            <v>0</v>
          </cell>
        </row>
        <row r="2323">
          <cell r="A2323" t="str">
            <v>PCEFOUFA</v>
          </cell>
          <cell r="B2323" t="str">
            <v>FACTURE              CR        FACTURE   FAC        O</v>
          </cell>
          <cell r="C2323">
            <v>0</v>
          </cell>
          <cell r="D2323">
            <v>0</v>
          </cell>
        </row>
        <row r="2324">
          <cell r="A2324" t="str">
            <v>PORTEMBA</v>
          </cell>
          <cell r="B2324">
            <v>0</v>
          </cell>
          <cell r="C2324">
            <v>0</v>
          </cell>
          <cell r="D2324">
            <v>0</v>
          </cell>
        </row>
        <row r="2325">
          <cell r="A2325" t="str">
            <v>PREABONN</v>
          </cell>
          <cell r="B2325" t="str">
            <v>Contrat abonnement            01</v>
          </cell>
          <cell r="C2325">
            <v>0</v>
          </cell>
          <cell r="D2325">
            <v>0</v>
          </cell>
        </row>
        <row r="2326">
          <cell r="A2326" t="str">
            <v>PRECOPIE</v>
          </cell>
          <cell r="B2326" t="str">
            <v>Contrat type copie            01</v>
          </cell>
          <cell r="C2326">
            <v>0</v>
          </cell>
          <cell r="D2326">
            <v>0</v>
          </cell>
        </row>
        <row r="2327">
          <cell r="A2327" t="str">
            <v>PREPARC</v>
          </cell>
          <cell r="B2327" t="str">
            <v>Contrat type parc             01</v>
          </cell>
          <cell r="C2327">
            <v>0</v>
          </cell>
          <cell r="D2327">
            <v>0</v>
          </cell>
        </row>
        <row r="2328">
          <cell r="A2328" t="str">
            <v>PRIORI 0</v>
          </cell>
          <cell r="B2328" t="str">
            <v>Dépannage immédiat.</v>
          </cell>
          <cell r="C2328">
            <v>0</v>
          </cell>
          <cell r="D2328">
            <v>0</v>
          </cell>
        </row>
        <row r="2329">
          <cell r="A2329" t="str">
            <v>PRIORI 1</v>
          </cell>
          <cell r="B2329" t="str">
            <v>Dépannage sous 4 heures.</v>
          </cell>
          <cell r="C2329">
            <v>0</v>
          </cell>
          <cell r="D2329">
            <v>0</v>
          </cell>
        </row>
        <row r="2330">
          <cell r="A2330" t="str">
            <v>PRIORI 2</v>
          </cell>
          <cell r="B2330" t="str">
            <v>Dépannage sous 8 heures.</v>
          </cell>
          <cell r="C2330">
            <v>0</v>
          </cell>
          <cell r="D2330">
            <v>0</v>
          </cell>
        </row>
        <row r="2331">
          <cell r="A2331" t="str">
            <v>PRIORI 3</v>
          </cell>
          <cell r="B2331" t="str">
            <v>Dépannage sous 24 heures.</v>
          </cell>
          <cell r="C2331">
            <v>0</v>
          </cell>
          <cell r="D2331">
            <v>0</v>
          </cell>
        </row>
        <row r="2332">
          <cell r="A2332" t="str">
            <v>PRIORI 4</v>
          </cell>
          <cell r="B2332" t="str">
            <v>Dépannage sous 48 heures.</v>
          </cell>
          <cell r="C2332">
            <v>0</v>
          </cell>
          <cell r="D2332">
            <v>0</v>
          </cell>
        </row>
        <row r="2333">
          <cell r="A2333" t="str">
            <v>PRIORI 7</v>
          </cell>
          <cell r="B2333" t="str">
            <v>Usager bloqué</v>
          </cell>
          <cell r="C2333">
            <v>0</v>
          </cell>
          <cell r="D2333">
            <v>0</v>
          </cell>
        </row>
        <row r="2334">
          <cell r="A2334" t="str">
            <v>PRIORI 8</v>
          </cell>
          <cell r="B2334" t="str">
            <v>Panne technique</v>
          </cell>
          <cell r="C2334">
            <v>0</v>
          </cell>
          <cell r="D2334">
            <v>0</v>
          </cell>
        </row>
        <row r="2335">
          <cell r="A2335" t="str">
            <v>PRIORI 9</v>
          </cell>
          <cell r="B2335" t="str">
            <v>Un jour, peut-être...</v>
          </cell>
          <cell r="C2335">
            <v>0</v>
          </cell>
          <cell r="D2335">
            <v>0</v>
          </cell>
        </row>
        <row r="2336">
          <cell r="A2336" t="str">
            <v>PRMPRI</v>
          </cell>
          <cell r="B2336" t="str">
            <v xml:space="preserve"> ON100000</v>
          </cell>
          <cell r="C2336">
            <v>0</v>
          </cell>
          <cell r="D2336">
            <v>0</v>
          </cell>
        </row>
        <row r="2337">
          <cell r="A2337" t="str">
            <v>PRMTFR</v>
          </cell>
          <cell r="B2337" t="str">
            <v xml:space="preserve">       2</v>
          </cell>
          <cell r="C2337">
            <v>0</v>
          </cell>
          <cell r="D2337">
            <v>0</v>
          </cell>
        </row>
        <row r="2338">
          <cell r="A2338" t="str">
            <v>PROFIL99</v>
          </cell>
          <cell r="B2338" t="str">
            <v>Indéfini                      Indéfini                                                     *</v>
          </cell>
          <cell r="C2338">
            <v>0</v>
          </cell>
          <cell r="D2338">
            <v>0</v>
          </cell>
        </row>
        <row r="2339">
          <cell r="A2339" t="str">
            <v>PRPDIVER</v>
          </cell>
          <cell r="B2339" t="str">
            <v>N                                                                                          *</v>
          </cell>
          <cell r="C2339">
            <v>0</v>
          </cell>
          <cell r="D2339">
            <v>0</v>
          </cell>
        </row>
        <row r="2340">
          <cell r="A2340" t="str">
            <v>RAISON§§</v>
          </cell>
          <cell r="B2340" t="str">
            <v xml:space="preserve"> Erreur/revient               -FNONNONN NNO  N                                             *</v>
          </cell>
          <cell r="C2340">
            <v>0</v>
          </cell>
          <cell r="D2340">
            <v>0</v>
          </cell>
        </row>
        <row r="2341">
          <cell r="A2341" t="str">
            <v>RAISON$+</v>
          </cell>
          <cell r="B2341" t="str">
            <v xml:space="preserve"> Sérialisation +              + NONNONN NNN  N                                             *</v>
          </cell>
          <cell r="C2341">
            <v>0</v>
          </cell>
          <cell r="D2341">
            <v>0</v>
          </cell>
        </row>
        <row r="2342">
          <cell r="A2342" t="str">
            <v>RAISON$-</v>
          </cell>
          <cell r="B2342" t="str">
            <v xml:space="preserve"> Sérialisation -              - NONNONN NNN  N                                             *</v>
          </cell>
          <cell r="C2342">
            <v>0</v>
          </cell>
          <cell r="D2342">
            <v>0</v>
          </cell>
        </row>
        <row r="2343">
          <cell r="A2343" t="str">
            <v>RAISONAS</v>
          </cell>
          <cell r="B2343" t="str">
            <v xml:space="preserve"> A.S.P                        +FNONOUIN NNO  N                                             *</v>
          </cell>
          <cell r="C2343">
            <v>0</v>
          </cell>
          <cell r="D2343">
            <v>0</v>
          </cell>
        </row>
        <row r="2344">
          <cell r="A2344" t="str">
            <v>RAISONAV</v>
          </cell>
          <cell r="B2344" t="str">
            <v xml:space="preserve"> Avoir comptoir               +COUINONN NNO  N                                             *</v>
          </cell>
          <cell r="C2344">
            <v>0</v>
          </cell>
          <cell r="D2344">
            <v>0</v>
          </cell>
        </row>
        <row r="2345">
          <cell r="A2345" t="str">
            <v>RAISONCP</v>
          </cell>
          <cell r="B2345" t="str">
            <v xml:space="preserve"> Confir. Prépa.               -COUINONN ONN  O                                             *</v>
          </cell>
          <cell r="C2345">
            <v>0</v>
          </cell>
          <cell r="D2345">
            <v>0</v>
          </cell>
        </row>
        <row r="2346">
          <cell r="A2346" t="str">
            <v>RAISONCS</v>
          </cell>
          <cell r="B2346" t="str">
            <v xml:space="preserve"> SAV : conso.                 -COUINONN ONN  O                                             *</v>
          </cell>
          <cell r="C2346">
            <v>0</v>
          </cell>
          <cell r="D2346">
            <v>0</v>
          </cell>
        </row>
        <row r="2347">
          <cell r="A2347" t="str">
            <v>RAISONE+</v>
          </cell>
          <cell r="B2347" t="str">
            <v xml:space="preserve"> SAV: ES entrée.              + NONNONN NNO                                                *</v>
          </cell>
          <cell r="C2347">
            <v>0</v>
          </cell>
          <cell r="D2347">
            <v>0</v>
          </cell>
        </row>
        <row r="2348">
          <cell r="A2348" t="str">
            <v>RAISONE-</v>
          </cell>
          <cell r="B2348" t="str">
            <v xml:space="preserve"> SAV: ES sortie               - NONNONN ONN                                                *</v>
          </cell>
          <cell r="C2348">
            <v>0</v>
          </cell>
          <cell r="D2348">
            <v>0</v>
          </cell>
        </row>
        <row r="2349">
          <cell r="A2349" t="str">
            <v>RAISONEM</v>
          </cell>
          <cell r="B2349" t="str">
            <v xml:space="preserve"> Entrée                       +FNONOUIO NNO  N                                             *</v>
          </cell>
          <cell r="C2349">
            <v>0</v>
          </cell>
          <cell r="D2349">
            <v>0</v>
          </cell>
        </row>
        <row r="2350">
          <cell r="A2350" t="str">
            <v>RAISONFA</v>
          </cell>
          <cell r="B2350" t="str">
            <v xml:space="preserve"> Facture compt.               -COUINONN ONN  O                                             *</v>
          </cell>
          <cell r="C2350">
            <v>0</v>
          </cell>
          <cell r="D2350">
            <v>0</v>
          </cell>
        </row>
        <row r="2351">
          <cell r="A2351" t="str">
            <v>RAISONI+</v>
          </cell>
          <cell r="B2351" t="str">
            <v xml:space="preserve"> Ecart invent.+               + NONNONN NNO                                                *</v>
          </cell>
          <cell r="C2351">
            <v>0</v>
          </cell>
          <cell r="D2351">
            <v>0</v>
          </cell>
        </row>
        <row r="2352">
          <cell r="A2352" t="str">
            <v>RAISONI-</v>
          </cell>
          <cell r="B2352" t="str">
            <v xml:space="preserve"> Ecart inven.-                - NONNONN ONN                                                *</v>
          </cell>
          <cell r="C2352">
            <v>0</v>
          </cell>
          <cell r="D2352">
            <v>0</v>
          </cell>
        </row>
        <row r="2353">
          <cell r="A2353" t="str">
            <v>RAISONM+</v>
          </cell>
          <cell r="B2353" t="str">
            <v xml:space="preserve"> Entrée mutation              + NONNONN ONN  N                                             *</v>
          </cell>
          <cell r="C2353">
            <v>0</v>
          </cell>
          <cell r="D2353">
            <v>0</v>
          </cell>
        </row>
        <row r="2354">
          <cell r="A2354" t="str">
            <v>RAISONM-</v>
          </cell>
          <cell r="B2354" t="str">
            <v xml:space="preserve"> Sortie mutation              -TNONNONO ONNM+N                                             *</v>
          </cell>
          <cell r="C2354">
            <v>0</v>
          </cell>
          <cell r="D2354">
            <v>0</v>
          </cell>
        </row>
        <row r="2355">
          <cell r="A2355" t="str">
            <v>RAISONP+</v>
          </cell>
          <cell r="B2355" t="str">
            <v xml:space="preserve"> SAV:prêt entrée              + NONNONN NNO                                                *</v>
          </cell>
          <cell r="C2355">
            <v>0</v>
          </cell>
          <cell r="D2355">
            <v>0</v>
          </cell>
        </row>
        <row r="2356">
          <cell r="A2356" t="str">
            <v>RAISONP-</v>
          </cell>
          <cell r="B2356" t="str">
            <v xml:space="preserve"> SAV:prêt sortie              - NONNONN ONN                                                *</v>
          </cell>
          <cell r="C2356">
            <v>0</v>
          </cell>
          <cell r="D2356">
            <v>0</v>
          </cell>
        </row>
        <row r="2357">
          <cell r="A2357" t="str">
            <v>RAISONRA</v>
          </cell>
          <cell r="B2357" t="str">
            <v xml:space="preserve"> SAV:retour atel              + NONNONN NNO                                                *</v>
          </cell>
          <cell r="C2357">
            <v>0</v>
          </cell>
          <cell r="D2357">
            <v>0</v>
          </cell>
        </row>
        <row r="2358">
          <cell r="A2358" t="str">
            <v>RAISONRD</v>
          </cell>
          <cell r="B2358" t="str">
            <v xml:space="preserve"> Réception/douan              + NONOUIN NOO                                                *</v>
          </cell>
          <cell r="C2358">
            <v>0</v>
          </cell>
          <cell r="D2358">
            <v>0</v>
          </cell>
        </row>
        <row r="2359">
          <cell r="A2359" t="str">
            <v>RAISONRF</v>
          </cell>
          <cell r="B2359" t="str">
            <v xml:space="preserve"> Réception                    + NONOUIN NOO                                                *</v>
          </cell>
          <cell r="C2359">
            <v>0</v>
          </cell>
          <cell r="D2359">
            <v>0</v>
          </cell>
        </row>
        <row r="2360">
          <cell r="A2360" t="str">
            <v>RAISONRM</v>
          </cell>
          <cell r="B2360" t="str">
            <v xml:space="preserve"> SAV:reprise                  + NONNONN NNO                                                *</v>
          </cell>
          <cell r="C2360">
            <v>0</v>
          </cell>
          <cell r="D2360">
            <v>0</v>
          </cell>
        </row>
        <row r="2361">
          <cell r="A2361" t="str">
            <v>RAISONRO</v>
          </cell>
          <cell r="B2361" t="str">
            <v xml:space="preserve"> Entrée atelier               -FNONNONN NNN  N                                             *</v>
          </cell>
          <cell r="C2361">
            <v>0</v>
          </cell>
          <cell r="D2361">
            <v>0</v>
          </cell>
        </row>
        <row r="2362">
          <cell r="A2362" t="str">
            <v>RAISONS+</v>
          </cell>
          <cell r="B2362" t="str">
            <v xml:space="preserve"> Tfr mutation                 + NONNONO NNO  N                                             *</v>
          </cell>
          <cell r="C2362">
            <v>0</v>
          </cell>
          <cell r="D2362">
            <v>0</v>
          </cell>
        </row>
        <row r="2363">
          <cell r="A2363" t="str">
            <v>RAISONSM</v>
          </cell>
          <cell r="B2363" t="str">
            <v xml:space="preserve"> Sortie                       - NONNONN OON                                                *</v>
          </cell>
          <cell r="C2363">
            <v>0</v>
          </cell>
          <cell r="D2363">
            <v>0</v>
          </cell>
        </row>
        <row r="2364">
          <cell r="A2364" t="str">
            <v>RAISONT+</v>
          </cell>
          <cell r="B2364" t="str">
            <v xml:space="preserve"> Tfr/ss stock +               + NONNONN NNO  N                                             *</v>
          </cell>
          <cell r="C2364">
            <v>0</v>
          </cell>
          <cell r="D2364">
            <v>0</v>
          </cell>
        </row>
        <row r="2365">
          <cell r="A2365" t="str">
            <v>RAISONT-</v>
          </cell>
          <cell r="B2365" t="str">
            <v xml:space="preserve"> Tfr/ss stock -               -TNONNONO ONNT+N                                             *</v>
          </cell>
          <cell r="C2365">
            <v>0</v>
          </cell>
          <cell r="D2365">
            <v>0</v>
          </cell>
        </row>
        <row r="2366">
          <cell r="A2366" t="str">
            <v>RAISONXC</v>
          </cell>
          <cell r="B2366" t="str">
            <v xml:space="preserve"> Retour client                + OUINONN NNO                                                *</v>
          </cell>
          <cell r="C2366">
            <v>0</v>
          </cell>
          <cell r="D2366">
            <v>0</v>
          </cell>
        </row>
        <row r="2367">
          <cell r="A2367" t="str">
            <v>RAISONXF</v>
          </cell>
          <cell r="B2367" t="str">
            <v xml:space="preserve"> Retour fourn.                - NONNONN ONN                                                *</v>
          </cell>
          <cell r="C2367">
            <v>0</v>
          </cell>
          <cell r="D2367">
            <v>0</v>
          </cell>
        </row>
        <row r="2368">
          <cell r="A2368" t="str">
            <v>RAISON01</v>
          </cell>
          <cell r="B2368" t="str">
            <v xml:space="preserve"> Entrée init GPD              + NONOUIN NNO  N                                             *</v>
          </cell>
          <cell r="C2368">
            <v>0</v>
          </cell>
          <cell r="D2368">
            <v>0</v>
          </cell>
        </row>
        <row r="2369">
          <cell r="A2369" t="str">
            <v>RAISON02</v>
          </cell>
          <cell r="B2369" t="str">
            <v xml:space="preserve"> Sortie GPD                   - NONNONN ONN  N                                             *</v>
          </cell>
          <cell r="C2369">
            <v>0</v>
          </cell>
          <cell r="D2369">
            <v>0</v>
          </cell>
        </row>
        <row r="2370">
          <cell r="A2370" t="str">
            <v>RAISON03</v>
          </cell>
          <cell r="B2370" t="str">
            <v xml:space="preserve"> Corr/inv GPD +               + NONNONN NNO                                                *</v>
          </cell>
          <cell r="C2370">
            <v>0</v>
          </cell>
          <cell r="D2370">
            <v>0</v>
          </cell>
        </row>
        <row r="2371">
          <cell r="A2371" t="str">
            <v>RAISON04</v>
          </cell>
          <cell r="B2371" t="str">
            <v xml:space="preserve"> Corr/inv GPD -               - NONNONN ONN                                                *</v>
          </cell>
          <cell r="C2371">
            <v>0</v>
          </cell>
          <cell r="D2371">
            <v>0</v>
          </cell>
        </row>
        <row r="2372">
          <cell r="A2372" t="str">
            <v>RAISON05</v>
          </cell>
          <cell r="B2372" t="str">
            <v xml:space="preserve"> Avoir GPD                    + OUINONN NNO                                                *</v>
          </cell>
          <cell r="C2372">
            <v>0</v>
          </cell>
          <cell r="D2372">
            <v>0</v>
          </cell>
        </row>
        <row r="2373">
          <cell r="A2373" t="str">
            <v>RECCDF</v>
          </cell>
          <cell r="B2373" t="str">
            <v>123</v>
          </cell>
          <cell r="C2373" t="str">
            <v>WS</v>
          </cell>
          <cell r="D2373" t="str">
            <v xml:space="preserve">        AL</v>
          </cell>
        </row>
        <row r="2374">
          <cell r="A2374" t="str">
            <v>RECCDF</v>
          </cell>
          <cell r="B2374" t="str">
            <v>123</v>
          </cell>
          <cell r="C2374" t="str">
            <v>WS</v>
          </cell>
          <cell r="D2374" t="str">
            <v>ADMINISTRA</v>
          </cell>
        </row>
        <row r="2375">
          <cell r="A2375" t="str">
            <v>RECCDF</v>
          </cell>
          <cell r="B2375" t="str">
            <v>ADO</v>
          </cell>
          <cell r="C2375" t="str">
            <v>WS</v>
          </cell>
          <cell r="D2375" t="str">
            <v>ADOLPHE</v>
          </cell>
        </row>
        <row r="2376">
          <cell r="A2376" t="str">
            <v>RECCDF</v>
          </cell>
          <cell r="B2376" t="str">
            <v>TEM</v>
          </cell>
          <cell r="C2376" t="str">
            <v>WS</v>
          </cell>
          <cell r="D2376" t="str">
            <v>ANASTASIE</v>
          </cell>
        </row>
        <row r="2377">
          <cell r="A2377" t="str">
            <v>RECCDF</v>
          </cell>
          <cell r="B2377" t="str">
            <v>123</v>
          </cell>
          <cell r="C2377" t="str">
            <v>WS</v>
          </cell>
          <cell r="D2377" t="str">
            <v>ANDONG</v>
          </cell>
        </row>
        <row r="2378">
          <cell r="A2378" t="str">
            <v>RECCDF</v>
          </cell>
          <cell r="B2378" t="str">
            <v>BIT</v>
          </cell>
          <cell r="C2378" t="str">
            <v>WS</v>
          </cell>
          <cell r="D2378" t="str">
            <v>ANDONG1</v>
          </cell>
        </row>
        <row r="2379">
          <cell r="A2379" t="str">
            <v>RECCDF</v>
          </cell>
          <cell r="B2379" t="str">
            <v>123</v>
          </cell>
          <cell r="C2379" t="str">
            <v>WS</v>
          </cell>
          <cell r="D2379" t="str">
            <v>ANGO</v>
          </cell>
        </row>
        <row r="2380">
          <cell r="A2380" t="str">
            <v>RECCDF</v>
          </cell>
          <cell r="B2380" t="str">
            <v>123</v>
          </cell>
          <cell r="C2380" t="str">
            <v>WS</v>
          </cell>
          <cell r="D2380" t="str">
            <v>ANICET</v>
          </cell>
        </row>
        <row r="2381">
          <cell r="A2381" t="str">
            <v>RECCDF</v>
          </cell>
          <cell r="B2381" t="str">
            <v>IND</v>
          </cell>
          <cell r="C2381" t="str">
            <v>WS</v>
          </cell>
          <cell r="D2381" t="str">
            <v>APTIVA03S1</v>
          </cell>
        </row>
        <row r="2382">
          <cell r="A2382" t="str">
            <v>RECCDF</v>
          </cell>
          <cell r="B2382" t="str">
            <v>IND</v>
          </cell>
          <cell r="C2382" t="str">
            <v>WS</v>
          </cell>
          <cell r="D2382" t="str">
            <v>APTIVA03S2</v>
          </cell>
        </row>
        <row r="2383">
          <cell r="A2383" t="str">
            <v>RECCDF</v>
          </cell>
          <cell r="B2383" t="str">
            <v>IND</v>
          </cell>
          <cell r="C2383" t="str">
            <v>WS</v>
          </cell>
          <cell r="D2383" t="str">
            <v>APTIVA03S3</v>
          </cell>
        </row>
        <row r="2384">
          <cell r="A2384" t="str">
            <v>RECCDF</v>
          </cell>
          <cell r="B2384" t="str">
            <v>IND</v>
          </cell>
          <cell r="C2384" t="str">
            <v>WS</v>
          </cell>
          <cell r="D2384" t="str">
            <v>APTIVA04S1</v>
          </cell>
        </row>
        <row r="2385">
          <cell r="A2385" t="str">
            <v>RECCDF</v>
          </cell>
          <cell r="B2385" t="str">
            <v>IND</v>
          </cell>
          <cell r="C2385" t="str">
            <v>WS</v>
          </cell>
          <cell r="D2385" t="str">
            <v>APTIVA04S2</v>
          </cell>
        </row>
        <row r="2386">
          <cell r="A2386" t="str">
            <v>RECCDF</v>
          </cell>
          <cell r="B2386" t="str">
            <v>IND</v>
          </cell>
          <cell r="C2386" t="str">
            <v>WS</v>
          </cell>
          <cell r="D2386" t="str">
            <v>APTIVA06S1</v>
          </cell>
        </row>
        <row r="2387">
          <cell r="A2387" t="str">
            <v>RECCDF</v>
          </cell>
          <cell r="B2387" t="str">
            <v>IND</v>
          </cell>
          <cell r="C2387" t="str">
            <v>WS</v>
          </cell>
          <cell r="D2387" t="str">
            <v>APTIVA06S2</v>
          </cell>
        </row>
        <row r="2388">
          <cell r="A2388" t="str">
            <v>RECCDF</v>
          </cell>
          <cell r="B2388" t="str">
            <v>IND</v>
          </cell>
          <cell r="C2388" t="str">
            <v>WS</v>
          </cell>
          <cell r="D2388" t="str">
            <v>APTIVA07S1</v>
          </cell>
        </row>
        <row r="2389">
          <cell r="A2389" t="str">
            <v>RECCDF</v>
          </cell>
          <cell r="B2389" t="str">
            <v>IND</v>
          </cell>
          <cell r="C2389" t="str">
            <v>WS</v>
          </cell>
          <cell r="D2389" t="str">
            <v>BAYONNE</v>
          </cell>
        </row>
        <row r="2390">
          <cell r="A2390" t="str">
            <v>RECCDF</v>
          </cell>
          <cell r="B2390" t="str">
            <v>123</v>
          </cell>
          <cell r="C2390" t="str">
            <v>WS</v>
          </cell>
          <cell r="D2390" t="str">
            <v>BEKALE</v>
          </cell>
        </row>
        <row r="2391">
          <cell r="A2391" t="str">
            <v>RECCDF</v>
          </cell>
          <cell r="B2391" t="str">
            <v>BEK</v>
          </cell>
          <cell r="C2391" t="str">
            <v>WS</v>
          </cell>
          <cell r="D2391" t="str">
            <v>BITEGHE</v>
          </cell>
        </row>
        <row r="2392">
          <cell r="A2392" t="str">
            <v>RECCDF</v>
          </cell>
          <cell r="B2392" t="str">
            <v>BOU</v>
          </cell>
          <cell r="C2392" t="str">
            <v>WS</v>
          </cell>
          <cell r="D2392" t="str">
            <v>BOUTRY</v>
          </cell>
        </row>
        <row r="2393">
          <cell r="A2393" t="str">
            <v>RECCDF</v>
          </cell>
          <cell r="B2393" t="str">
            <v>123</v>
          </cell>
          <cell r="C2393" t="str">
            <v>WS</v>
          </cell>
          <cell r="D2393" t="str">
            <v>B1</v>
          </cell>
        </row>
        <row r="2394">
          <cell r="A2394" t="str">
            <v>RECCDF</v>
          </cell>
          <cell r="B2394" t="str">
            <v>MBJ</v>
          </cell>
          <cell r="C2394" t="str">
            <v>WS</v>
          </cell>
          <cell r="D2394" t="str">
            <v>COMMERCIAL</v>
          </cell>
        </row>
        <row r="2395">
          <cell r="A2395" t="str">
            <v>RECCDF</v>
          </cell>
          <cell r="B2395" t="str">
            <v>IND</v>
          </cell>
          <cell r="C2395" t="str">
            <v>WS</v>
          </cell>
          <cell r="D2395" t="str">
            <v>CONSOLE1</v>
          </cell>
        </row>
        <row r="2396">
          <cell r="A2396" t="str">
            <v>RECCDF</v>
          </cell>
          <cell r="B2396" t="str">
            <v>IND</v>
          </cell>
          <cell r="C2396" t="str">
            <v>WS</v>
          </cell>
          <cell r="D2396" t="str">
            <v>CONSOLE2</v>
          </cell>
        </row>
        <row r="2397">
          <cell r="A2397" t="str">
            <v>RECCDF</v>
          </cell>
          <cell r="B2397" t="str">
            <v>JME</v>
          </cell>
          <cell r="C2397" t="str">
            <v>WS</v>
          </cell>
          <cell r="D2397" t="str">
            <v>CORSO1</v>
          </cell>
        </row>
        <row r="2398">
          <cell r="A2398" t="str">
            <v>RECCDF</v>
          </cell>
          <cell r="B2398" t="str">
            <v>123</v>
          </cell>
          <cell r="C2398" t="str">
            <v>WS</v>
          </cell>
          <cell r="D2398" t="str">
            <v>CYKEITA</v>
          </cell>
        </row>
        <row r="2399">
          <cell r="A2399" t="str">
            <v>RECCDF</v>
          </cell>
          <cell r="B2399" t="str">
            <v>123</v>
          </cell>
          <cell r="C2399" t="str">
            <v>WS</v>
          </cell>
          <cell r="D2399" t="str">
            <v>C1</v>
          </cell>
        </row>
        <row r="2400">
          <cell r="A2400" t="str">
            <v>RECCDF</v>
          </cell>
          <cell r="B2400" t="str">
            <v>IND</v>
          </cell>
          <cell r="C2400" t="str">
            <v>WS</v>
          </cell>
          <cell r="D2400" t="str">
            <v>DELL00S1</v>
          </cell>
        </row>
        <row r="2401">
          <cell r="A2401" t="str">
            <v>RECCDF</v>
          </cell>
          <cell r="B2401" t="str">
            <v>IND</v>
          </cell>
          <cell r="C2401" t="str">
            <v>WS</v>
          </cell>
          <cell r="D2401" t="str">
            <v>DELL00S2</v>
          </cell>
        </row>
        <row r="2402">
          <cell r="A2402" t="str">
            <v>RECCDF</v>
          </cell>
          <cell r="B2402" t="str">
            <v>IND</v>
          </cell>
          <cell r="C2402" t="str">
            <v>WS</v>
          </cell>
          <cell r="D2402" t="str">
            <v>DELL00S3</v>
          </cell>
        </row>
        <row r="2403">
          <cell r="A2403" t="str">
            <v>RECCDF</v>
          </cell>
          <cell r="B2403" t="str">
            <v>ZIR</v>
          </cell>
          <cell r="C2403" t="str">
            <v>WS</v>
          </cell>
          <cell r="D2403" t="str">
            <v>DELL02S1</v>
          </cell>
        </row>
        <row r="2404">
          <cell r="A2404" t="str">
            <v>RECCDF</v>
          </cell>
          <cell r="B2404" t="str">
            <v>IND</v>
          </cell>
          <cell r="C2404" t="str">
            <v>WS</v>
          </cell>
          <cell r="D2404" t="str">
            <v>DELL02S2</v>
          </cell>
        </row>
        <row r="2405">
          <cell r="A2405" t="str">
            <v>RECCDF</v>
          </cell>
          <cell r="B2405" t="str">
            <v>MAN</v>
          </cell>
          <cell r="C2405" t="str">
            <v>WS</v>
          </cell>
          <cell r="D2405" t="str">
            <v>DELL03S1</v>
          </cell>
        </row>
        <row r="2406">
          <cell r="A2406" t="str">
            <v>RECCDF</v>
          </cell>
          <cell r="B2406" t="str">
            <v>MAN</v>
          </cell>
          <cell r="C2406" t="str">
            <v>WS</v>
          </cell>
          <cell r="D2406" t="str">
            <v>DELL03S2</v>
          </cell>
        </row>
        <row r="2407">
          <cell r="A2407" t="str">
            <v>RECCDF</v>
          </cell>
          <cell r="B2407" t="str">
            <v>IND</v>
          </cell>
          <cell r="C2407" t="str">
            <v>WS</v>
          </cell>
          <cell r="D2407" t="str">
            <v>DELL03S3</v>
          </cell>
        </row>
        <row r="2408">
          <cell r="A2408" t="str">
            <v>RECCDF</v>
          </cell>
          <cell r="B2408" t="str">
            <v>IND</v>
          </cell>
          <cell r="C2408" t="str">
            <v>WS</v>
          </cell>
          <cell r="D2408" t="str">
            <v>DELL05S1</v>
          </cell>
        </row>
        <row r="2409">
          <cell r="A2409" t="str">
            <v>RECCDF</v>
          </cell>
          <cell r="B2409" t="str">
            <v>IND</v>
          </cell>
          <cell r="C2409" t="str">
            <v>WS</v>
          </cell>
          <cell r="D2409" t="str">
            <v>DELL05S2</v>
          </cell>
        </row>
        <row r="2410">
          <cell r="A2410" t="str">
            <v>RECCDF</v>
          </cell>
          <cell r="B2410" t="str">
            <v>123</v>
          </cell>
          <cell r="C2410" t="str">
            <v>WS</v>
          </cell>
          <cell r="D2410" t="str">
            <v>DIANE</v>
          </cell>
        </row>
        <row r="2411">
          <cell r="A2411" t="str">
            <v>RECCDF</v>
          </cell>
          <cell r="B2411" t="str">
            <v>PIE</v>
          </cell>
          <cell r="C2411" t="str">
            <v>WS</v>
          </cell>
          <cell r="D2411" t="str">
            <v>DSP01</v>
          </cell>
        </row>
        <row r="2412">
          <cell r="A2412" t="str">
            <v>RECCDF</v>
          </cell>
          <cell r="B2412" t="str">
            <v>BIT</v>
          </cell>
          <cell r="C2412" t="str">
            <v>WS</v>
          </cell>
          <cell r="D2412" t="str">
            <v>DSP010103</v>
          </cell>
        </row>
        <row r="2413">
          <cell r="A2413" t="str">
            <v>RECCDF</v>
          </cell>
          <cell r="B2413" t="str">
            <v>IND</v>
          </cell>
          <cell r="C2413" t="str">
            <v>WS</v>
          </cell>
          <cell r="D2413" t="str">
            <v>DSP010104</v>
          </cell>
        </row>
        <row r="2414">
          <cell r="A2414" t="str">
            <v>RECCDF</v>
          </cell>
          <cell r="B2414" t="str">
            <v>ADO</v>
          </cell>
          <cell r="C2414" t="str">
            <v>WS</v>
          </cell>
          <cell r="D2414" t="str">
            <v>DSP010204</v>
          </cell>
        </row>
        <row r="2415">
          <cell r="A2415" t="str">
            <v>RECCDF</v>
          </cell>
          <cell r="B2415" t="str">
            <v>MAN</v>
          </cell>
          <cell r="C2415" t="str">
            <v>WS</v>
          </cell>
          <cell r="D2415" t="str">
            <v>DSP010206</v>
          </cell>
        </row>
        <row r="2416">
          <cell r="A2416" t="str">
            <v>RECCDF</v>
          </cell>
          <cell r="B2416" t="str">
            <v>NDO</v>
          </cell>
          <cell r="C2416" t="str">
            <v>WS</v>
          </cell>
          <cell r="D2416" t="str">
            <v>DSP010304</v>
          </cell>
        </row>
        <row r="2417">
          <cell r="A2417" t="str">
            <v>RECCDF</v>
          </cell>
          <cell r="B2417" t="str">
            <v>HAF</v>
          </cell>
          <cell r="C2417" t="str">
            <v>WS</v>
          </cell>
          <cell r="D2417" t="str">
            <v>DSP010403</v>
          </cell>
        </row>
        <row r="2418">
          <cell r="A2418" t="str">
            <v>RECCDF</v>
          </cell>
          <cell r="B2418" t="str">
            <v>IND</v>
          </cell>
          <cell r="C2418" t="str">
            <v>WS</v>
          </cell>
          <cell r="D2418" t="str">
            <v>DSP010404</v>
          </cell>
        </row>
        <row r="2419">
          <cell r="A2419" t="str">
            <v>RECCDF</v>
          </cell>
          <cell r="B2419" t="str">
            <v>FAR</v>
          </cell>
          <cell r="C2419" t="str">
            <v>WS</v>
          </cell>
          <cell r="D2419" t="str">
            <v>DSP010500</v>
          </cell>
        </row>
        <row r="2420">
          <cell r="A2420" t="str">
            <v>RECCDF</v>
          </cell>
          <cell r="B2420" t="str">
            <v>IND</v>
          </cell>
          <cell r="C2420" t="str">
            <v>WS</v>
          </cell>
          <cell r="D2420" t="str">
            <v>DSP010501</v>
          </cell>
        </row>
        <row r="2421">
          <cell r="A2421" t="str">
            <v>RECCDF</v>
          </cell>
          <cell r="B2421" t="str">
            <v>IND</v>
          </cell>
          <cell r="C2421" t="str">
            <v>WS</v>
          </cell>
          <cell r="D2421" t="str">
            <v>DSP010601</v>
          </cell>
        </row>
        <row r="2422">
          <cell r="A2422" t="str">
            <v>RECCDF</v>
          </cell>
          <cell r="B2422" t="str">
            <v>IND</v>
          </cell>
          <cell r="C2422" t="str">
            <v>WS</v>
          </cell>
          <cell r="D2422" t="str">
            <v>DSP010602</v>
          </cell>
        </row>
        <row r="2423">
          <cell r="A2423" t="str">
            <v>RECCDF</v>
          </cell>
          <cell r="B2423" t="str">
            <v>IND</v>
          </cell>
          <cell r="C2423" t="str">
            <v>WS</v>
          </cell>
          <cell r="D2423" t="str">
            <v>DSP010606</v>
          </cell>
        </row>
        <row r="2424">
          <cell r="A2424" t="str">
            <v>RECCDF</v>
          </cell>
          <cell r="B2424" t="str">
            <v>BIT</v>
          </cell>
          <cell r="C2424" t="str">
            <v>WS</v>
          </cell>
          <cell r="D2424" t="str">
            <v>DSP02</v>
          </cell>
        </row>
        <row r="2425">
          <cell r="A2425" t="str">
            <v>RECCDF</v>
          </cell>
          <cell r="B2425" t="str">
            <v>IND</v>
          </cell>
          <cell r="C2425" t="str">
            <v>WS</v>
          </cell>
          <cell r="D2425" t="str">
            <v>DSP030000</v>
          </cell>
        </row>
        <row r="2426">
          <cell r="A2426" t="str">
            <v>RECCDF</v>
          </cell>
          <cell r="B2426" t="str">
            <v>IND</v>
          </cell>
          <cell r="C2426" t="str">
            <v>WS</v>
          </cell>
          <cell r="D2426" t="str">
            <v>DSP030003</v>
          </cell>
        </row>
        <row r="2427">
          <cell r="A2427" t="str">
            <v>RECCDF</v>
          </cell>
          <cell r="B2427" t="str">
            <v>IND</v>
          </cell>
          <cell r="C2427" t="str">
            <v>WS</v>
          </cell>
          <cell r="D2427" t="str">
            <v>DSP030202</v>
          </cell>
        </row>
        <row r="2428">
          <cell r="A2428" t="str">
            <v>RECCDF</v>
          </cell>
          <cell r="B2428" t="str">
            <v>IND</v>
          </cell>
          <cell r="C2428" t="str">
            <v>WS</v>
          </cell>
          <cell r="D2428" t="str">
            <v>DSP030203</v>
          </cell>
        </row>
        <row r="2429">
          <cell r="A2429" t="str">
            <v>RECCDF</v>
          </cell>
          <cell r="B2429" t="str">
            <v>IND</v>
          </cell>
          <cell r="C2429" t="str">
            <v>WS</v>
          </cell>
          <cell r="D2429" t="str">
            <v>DSP030204</v>
          </cell>
        </row>
        <row r="2430">
          <cell r="A2430" t="str">
            <v>RECCDF</v>
          </cell>
          <cell r="B2430" t="str">
            <v>IND</v>
          </cell>
          <cell r="C2430" t="str">
            <v>WS</v>
          </cell>
          <cell r="D2430" t="str">
            <v>DSP030205</v>
          </cell>
        </row>
        <row r="2431">
          <cell r="A2431" t="str">
            <v>RECCDF</v>
          </cell>
          <cell r="B2431" t="str">
            <v>IND</v>
          </cell>
          <cell r="C2431" t="str">
            <v>WS</v>
          </cell>
          <cell r="D2431" t="str">
            <v>DSP030303</v>
          </cell>
        </row>
        <row r="2432">
          <cell r="A2432" t="str">
            <v>RECCDF</v>
          </cell>
          <cell r="B2432" t="str">
            <v>IND</v>
          </cell>
          <cell r="C2432" t="str">
            <v>WS</v>
          </cell>
          <cell r="D2432" t="str">
            <v>DSP030500</v>
          </cell>
        </row>
        <row r="2433">
          <cell r="A2433" t="str">
            <v>RECCDF</v>
          </cell>
          <cell r="B2433" t="str">
            <v>IND</v>
          </cell>
          <cell r="C2433" t="str">
            <v>WS</v>
          </cell>
          <cell r="D2433" t="str">
            <v>DSP030501</v>
          </cell>
        </row>
        <row r="2434">
          <cell r="A2434" t="str">
            <v>RECCDF</v>
          </cell>
          <cell r="B2434" t="str">
            <v>IND</v>
          </cell>
          <cell r="C2434" t="str">
            <v>WS</v>
          </cell>
          <cell r="D2434" t="str">
            <v>DSP030701</v>
          </cell>
        </row>
        <row r="2435">
          <cell r="A2435" t="str">
            <v>RECCDF</v>
          </cell>
          <cell r="B2435" t="str">
            <v>IND</v>
          </cell>
          <cell r="C2435" t="str">
            <v>WS</v>
          </cell>
          <cell r="D2435" t="str">
            <v>DSP030702</v>
          </cell>
        </row>
        <row r="2436">
          <cell r="A2436" t="str">
            <v>RECCDF</v>
          </cell>
          <cell r="B2436" t="str">
            <v>IND</v>
          </cell>
          <cell r="C2436" t="str">
            <v>WS</v>
          </cell>
          <cell r="D2436" t="str">
            <v>DSP030705</v>
          </cell>
        </row>
        <row r="2437">
          <cell r="A2437" t="str">
            <v>RECCDF</v>
          </cell>
          <cell r="B2437" t="str">
            <v>IND</v>
          </cell>
          <cell r="C2437" t="str">
            <v>WS</v>
          </cell>
          <cell r="D2437" t="str">
            <v>DSP030706</v>
          </cell>
        </row>
        <row r="2438">
          <cell r="A2438" t="str">
            <v>RECCDF</v>
          </cell>
          <cell r="B2438" t="str">
            <v>IPA</v>
          </cell>
          <cell r="C2438" t="str">
            <v>WS</v>
          </cell>
          <cell r="D2438" t="str">
            <v>DSP04</v>
          </cell>
        </row>
        <row r="2439">
          <cell r="A2439" t="str">
            <v>RECCDF</v>
          </cell>
          <cell r="B2439" t="str">
            <v>PIE</v>
          </cell>
          <cell r="C2439" t="str">
            <v>WS</v>
          </cell>
          <cell r="D2439" t="str">
            <v>DSP05</v>
          </cell>
        </row>
        <row r="2440">
          <cell r="A2440" t="str">
            <v>RECCDF</v>
          </cell>
          <cell r="B2440" t="str">
            <v>FAR</v>
          </cell>
          <cell r="C2440" t="str">
            <v>WS</v>
          </cell>
          <cell r="D2440" t="str">
            <v>DSP06</v>
          </cell>
        </row>
        <row r="2441">
          <cell r="A2441" t="str">
            <v>RECCDF</v>
          </cell>
          <cell r="B2441" t="str">
            <v>IPA</v>
          </cell>
          <cell r="C2441" t="str">
            <v>WS</v>
          </cell>
          <cell r="D2441" t="str">
            <v>DSP07</v>
          </cell>
        </row>
        <row r="2442">
          <cell r="A2442" t="str">
            <v>RECCDF</v>
          </cell>
          <cell r="B2442" t="str">
            <v>IPA</v>
          </cell>
          <cell r="C2442" t="str">
            <v>WS</v>
          </cell>
          <cell r="D2442" t="str">
            <v>DSP08</v>
          </cell>
        </row>
        <row r="2443">
          <cell r="A2443" t="str">
            <v>RECCDF</v>
          </cell>
          <cell r="B2443" t="str">
            <v>NDO</v>
          </cell>
          <cell r="C2443" t="str">
            <v>WS</v>
          </cell>
          <cell r="D2443" t="str">
            <v>DSP09</v>
          </cell>
        </row>
        <row r="2444">
          <cell r="A2444" t="str">
            <v>RECCDF</v>
          </cell>
          <cell r="B2444" t="str">
            <v>NDO</v>
          </cell>
          <cell r="C2444" t="str">
            <v>WS</v>
          </cell>
          <cell r="D2444" t="str">
            <v>DSP10</v>
          </cell>
        </row>
        <row r="2445">
          <cell r="A2445" t="str">
            <v>RECCDF</v>
          </cell>
          <cell r="B2445" t="str">
            <v>FAR</v>
          </cell>
          <cell r="C2445" t="str">
            <v>WS</v>
          </cell>
          <cell r="D2445" t="str">
            <v>DSP11</v>
          </cell>
        </row>
        <row r="2446">
          <cell r="A2446" t="str">
            <v>RECCDF</v>
          </cell>
          <cell r="B2446" t="str">
            <v>SIA</v>
          </cell>
          <cell r="C2446" t="str">
            <v>WS</v>
          </cell>
          <cell r="D2446" t="str">
            <v>DSP12</v>
          </cell>
        </row>
        <row r="2447">
          <cell r="A2447" t="str">
            <v>RECCDF</v>
          </cell>
          <cell r="B2447" t="str">
            <v>MOA</v>
          </cell>
          <cell r="C2447" t="str">
            <v>WS</v>
          </cell>
          <cell r="D2447" t="str">
            <v>DSP13</v>
          </cell>
        </row>
        <row r="2448">
          <cell r="A2448" t="str">
            <v>RECCDF</v>
          </cell>
          <cell r="B2448" t="str">
            <v>PAP</v>
          </cell>
          <cell r="C2448" t="str">
            <v>WS</v>
          </cell>
          <cell r="D2448" t="str">
            <v>DSP18</v>
          </cell>
        </row>
        <row r="2449">
          <cell r="A2449" t="str">
            <v>RECCDF</v>
          </cell>
          <cell r="B2449" t="str">
            <v>NYA</v>
          </cell>
          <cell r="C2449" t="str">
            <v>WS</v>
          </cell>
          <cell r="D2449" t="str">
            <v>DSP21</v>
          </cell>
        </row>
        <row r="2450">
          <cell r="A2450" t="str">
            <v>RECCDF</v>
          </cell>
          <cell r="B2450" t="str">
            <v>SER</v>
          </cell>
          <cell r="C2450" t="str">
            <v>WS</v>
          </cell>
          <cell r="D2450" t="str">
            <v>DSP22</v>
          </cell>
        </row>
        <row r="2451">
          <cell r="A2451" t="str">
            <v>RECCDF</v>
          </cell>
          <cell r="B2451" t="str">
            <v>IND</v>
          </cell>
          <cell r="C2451" t="str">
            <v>WS</v>
          </cell>
          <cell r="D2451" t="str">
            <v>DSP23</v>
          </cell>
        </row>
        <row r="2452">
          <cell r="A2452" t="str">
            <v>RECCDF</v>
          </cell>
          <cell r="B2452" t="str">
            <v>SIA</v>
          </cell>
          <cell r="C2452" t="str">
            <v>WS</v>
          </cell>
          <cell r="D2452" t="str">
            <v>DSP25</v>
          </cell>
        </row>
        <row r="2453">
          <cell r="A2453" t="str">
            <v>RECCDF</v>
          </cell>
          <cell r="B2453" t="str">
            <v>IND</v>
          </cell>
          <cell r="C2453" t="str">
            <v>WS</v>
          </cell>
          <cell r="D2453" t="str">
            <v>DSP27</v>
          </cell>
        </row>
        <row r="2454">
          <cell r="A2454" t="str">
            <v>RECCDF</v>
          </cell>
          <cell r="B2454" t="str">
            <v>SIA</v>
          </cell>
          <cell r="C2454" t="str">
            <v>WS</v>
          </cell>
          <cell r="D2454" t="str">
            <v>DSP29</v>
          </cell>
        </row>
        <row r="2455">
          <cell r="A2455" t="str">
            <v>RECCDF</v>
          </cell>
          <cell r="B2455" t="str">
            <v>ADO</v>
          </cell>
          <cell r="C2455" t="str">
            <v>WS</v>
          </cell>
          <cell r="D2455" t="str">
            <v>DSP30</v>
          </cell>
        </row>
        <row r="2456">
          <cell r="A2456" t="str">
            <v>RECCDF</v>
          </cell>
          <cell r="B2456" t="str">
            <v>NDO</v>
          </cell>
          <cell r="C2456" t="str">
            <v>WS</v>
          </cell>
          <cell r="D2456" t="str">
            <v>DSP33</v>
          </cell>
        </row>
        <row r="2457">
          <cell r="A2457" t="str">
            <v>RECCDF</v>
          </cell>
          <cell r="B2457" t="str">
            <v>FAR</v>
          </cell>
          <cell r="C2457" t="str">
            <v>WS</v>
          </cell>
          <cell r="D2457" t="str">
            <v>DSP34</v>
          </cell>
        </row>
        <row r="2458">
          <cell r="A2458" t="str">
            <v>RECCDF</v>
          </cell>
          <cell r="B2458" t="str">
            <v>NNB</v>
          </cell>
          <cell r="C2458" t="str">
            <v>WS</v>
          </cell>
          <cell r="D2458" t="str">
            <v>DSP35</v>
          </cell>
        </row>
        <row r="2459">
          <cell r="A2459" t="str">
            <v>RECCDF</v>
          </cell>
          <cell r="B2459" t="str">
            <v>ADO</v>
          </cell>
          <cell r="C2459" t="str">
            <v>WS</v>
          </cell>
          <cell r="D2459" t="str">
            <v>DSP39</v>
          </cell>
        </row>
        <row r="2460">
          <cell r="A2460" t="str">
            <v>RECCDF</v>
          </cell>
          <cell r="B2460" t="str">
            <v>SIA</v>
          </cell>
          <cell r="C2460" t="str">
            <v>WS</v>
          </cell>
          <cell r="D2460" t="str">
            <v>DSP40</v>
          </cell>
        </row>
        <row r="2461">
          <cell r="A2461" t="str">
            <v>RECCDF</v>
          </cell>
          <cell r="B2461" t="str">
            <v>NNB</v>
          </cell>
          <cell r="C2461" t="str">
            <v>WS</v>
          </cell>
          <cell r="D2461" t="str">
            <v>DSP44</v>
          </cell>
        </row>
        <row r="2462">
          <cell r="A2462" t="str">
            <v>RECCDF</v>
          </cell>
          <cell r="B2462" t="str">
            <v>SIA</v>
          </cell>
          <cell r="C2462" t="str">
            <v>WS</v>
          </cell>
          <cell r="D2462" t="str">
            <v>DSP45</v>
          </cell>
        </row>
        <row r="2463">
          <cell r="A2463" t="str">
            <v>RECCDF</v>
          </cell>
          <cell r="B2463" t="str">
            <v>123</v>
          </cell>
          <cell r="C2463" t="str">
            <v>WS</v>
          </cell>
          <cell r="D2463" t="str">
            <v>DUMASA1</v>
          </cell>
        </row>
        <row r="2464">
          <cell r="A2464" t="str">
            <v>RECCDF</v>
          </cell>
          <cell r="B2464" t="str">
            <v>123</v>
          </cell>
          <cell r="C2464" t="str">
            <v>WS</v>
          </cell>
          <cell r="D2464" t="str">
            <v>DUMASH1</v>
          </cell>
        </row>
        <row r="2465">
          <cell r="A2465" t="str">
            <v>RECCDF</v>
          </cell>
          <cell r="B2465" t="str">
            <v>DZA</v>
          </cell>
          <cell r="C2465" t="str">
            <v>WS</v>
          </cell>
          <cell r="D2465" t="str">
            <v>DUMASJ1</v>
          </cell>
        </row>
        <row r="2466">
          <cell r="A2466" t="str">
            <v>RECCDF</v>
          </cell>
          <cell r="B2466" t="str">
            <v>HAF</v>
          </cell>
          <cell r="C2466" t="str">
            <v>WS</v>
          </cell>
          <cell r="D2466" t="str">
            <v>ECL011</v>
          </cell>
        </row>
        <row r="2467">
          <cell r="A2467" t="str">
            <v>RECCDF</v>
          </cell>
          <cell r="B2467" t="str">
            <v>PIE</v>
          </cell>
          <cell r="C2467" t="str">
            <v>WS</v>
          </cell>
          <cell r="D2467" t="str">
            <v>ECL013</v>
          </cell>
        </row>
        <row r="2468">
          <cell r="A2468" t="str">
            <v>RECCDF</v>
          </cell>
          <cell r="B2468" t="str">
            <v>IPA</v>
          </cell>
          <cell r="C2468" t="str">
            <v>WS</v>
          </cell>
          <cell r="D2468" t="str">
            <v>ECL014</v>
          </cell>
        </row>
        <row r="2469">
          <cell r="A2469" t="str">
            <v>RECCDF</v>
          </cell>
          <cell r="B2469" t="str">
            <v>IND</v>
          </cell>
          <cell r="C2469" t="str">
            <v>WS</v>
          </cell>
          <cell r="D2469" t="str">
            <v>ECP101</v>
          </cell>
        </row>
        <row r="2470">
          <cell r="A2470" t="str">
            <v>RECCDF</v>
          </cell>
          <cell r="B2470" t="str">
            <v>IND</v>
          </cell>
          <cell r="C2470" t="str">
            <v>WS</v>
          </cell>
          <cell r="D2470" t="str">
            <v>ECP104</v>
          </cell>
        </row>
        <row r="2471">
          <cell r="A2471" t="str">
            <v>RECCDF</v>
          </cell>
          <cell r="B2471" t="str">
            <v>IND</v>
          </cell>
          <cell r="C2471" t="str">
            <v>WS</v>
          </cell>
          <cell r="D2471" t="str">
            <v>ECP105</v>
          </cell>
        </row>
        <row r="2472">
          <cell r="A2472" t="str">
            <v>RECCDF</v>
          </cell>
          <cell r="B2472" t="str">
            <v>IND</v>
          </cell>
          <cell r="C2472" t="str">
            <v>WS</v>
          </cell>
          <cell r="D2472" t="str">
            <v>ECP106</v>
          </cell>
        </row>
        <row r="2473">
          <cell r="A2473" t="str">
            <v>RECCDF</v>
          </cell>
          <cell r="B2473" t="str">
            <v>IND</v>
          </cell>
          <cell r="C2473" t="str">
            <v>WS</v>
          </cell>
          <cell r="D2473" t="str">
            <v>ECP107</v>
          </cell>
        </row>
        <row r="2474">
          <cell r="A2474" t="str">
            <v>RECCDF</v>
          </cell>
          <cell r="B2474" t="str">
            <v>IND</v>
          </cell>
          <cell r="C2474" t="str">
            <v>WS</v>
          </cell>
          <cell r="D2474" t="str">
            <v>ECP108</v>
          </cell>
        </row>
        <row r="2475">
          <cell r="A2475" t="str">
            <v>RECCDF</v>
          </cell>
          <cell r="B2475" t="str">
            <v>IND</v>
          </cell>
          <cell r="C2475" t="str">
            <v>WS</v>
          </cell>
          <cell r="D2475" t="str">
            <v>ECP109</v>
          </cell>
        </row>
        <row r="2476">
          <cell r="A2476" t="str">
            <v>RECCDF</v>
          </cell>
          <cell r="B2476" t="str">
            <v>ALX</v>
          </cell>
          <cell r="C2476" t="str">
            <v>WS</v>
          </cell>
          <cell r="D2476" t="str">
            <v>ECP110</v>
          </cell>
        </row>
        <row r="2477">
          <cell r="A2477" t="str">
            <v>RECCDF</v>
          </cell>
          <cell r="B2477" t="str">
            <v>IND</v>
          </cell>
          <cell r="C2477" t="str">
            <v>WS</v>
          </cell>
          <cell r="D2477" t="str">
            <v>EEH201</v>
          </cell>
        </row>
        <row r="2478">
          <cell r="A2478" t="str">
            <v>RECCDF</v>
          </cell>
          <cell r="B2478" t="str">
            <v>IND</v>
          </cell>
          <cell r="C2478" t="str">
            <v>WS</v>
          </cell>
          <cell r="D2478" t="str">
            <v>EEH202</v>
          </cell>
        </row>
        <row r="2479">
          <cell r="A2479" t="str">
            <v>RECCDF</v>
          </cell>
          <cell r="B2479" t="str">
            <v>BEK</v>
          </cell>
          <cell r="C2479" t="str">
            <v>WS</v>
          </cell>
          <cell r="D2479" t="str">
            <v>EFOGO</v>
          </cell>
        </row>
        <row r="2480">
          <cell r="A2480" t="str">
            <v>RECCDF</v>
          </cell>
          <cell r="B2480" t="str">
            <v>IND</v>
          </cell>
          <cell r="C2480" t="str">
            <v>WS</v>
          </cell>
          <cell r="D2480" t="str">
            <v>EIN00A</v>
          </cell>
        </row>
        <row r="2481">
          <cell r="A2481" t="str">
            <v>RECCDF</v>
          </cell>
          <cell r="B2481" t="str">
            <v>IND</v>
          </cell>
          <cell r="C2481" t="str">
            <v>WS</v>
          </cell>
          <cell r="D2481" t="str">
            <v>EIN00B</v>
          </cell>
        </row>
        <row r="2482">
          <cell r="A2482" t="str">
            <v>RECCDF</v>
          </cell>
          <cell r="B2482" t="str">
            <v>IND</v>
          </cell>
          <cell r="C2482" t="str">
            <v>WS</v>
          </cell>
          <cell r="D2482" t="str">
            <v>EIN001</v>
          </cell>
        </row>
        <row r="2483">
          <cell r="A2483" t="str">
            <v>RECCDF</v>
          </cell>
          <cell r="B2483" t="str">
            <v>IND</v>
          </cell>
          <cell r="C2483" t="str">
            <v>WS</v>
          </cell>
          <cell r="D2483" t="str">
            <v>EIN002</v>
          </cell>
        </row>
        <row r="2484">
          <cell r="A2484" t="str">
            <v>RECCDF</v>
          </cell>
          <cell r="B2484" t="str">
            <v>IND</v>
          </cell>
          <cell r="C2484" t="str">
            <v>WS</v>
          </cell>
          <cell r="D2484" t="str">
            <v>EIN003</v>
          </cell>
        </row>
        <row r="2485">
          <cell r="A2485" t="str">
            <v>RECCDF</v>
          </cell>
          <cell r="B2485" t="str">
            <v>IND</v>
          </cell>
          <cell r="C2485" t="str">
            <v>WS</v>
          </cell>
          <cell r="D2485" t="str">
            <v>EIN004</v>
          </cell>
        </row>
        <row r="2486">
          <cell r="A2486" t="str">
            <v>RECCDF</v>
          </cell>
          <cell r="B2486" t="str">
            <v>IND</v>
          </cell>
          <cell r="C2486" t="str">
            <v>WS</v>
          </cell>
          <cell r="D2486" t="str">
            <v>EIN010</v>
          </cell>
        </row>
        <row r="2487">
          <cell r="A2487" t="str">
            <v>RECCDF</v>
          </cell>
          <cell r="B2487" t="str">
            <v>IND</v>
          </cell>
          <cell r="C2487" t="str">
            <v>WS</v>
          </cell>
          <cell r="D2487" t="str">
            <v>ELT301</v>
          </cell>
        </row>
        <row r="2488">
          <cell r="A2488" t="str">
            <v>RECCDF</v>
          </cell>
          <cell r="B2488" t="str">
            <v>IND</v>
          </cell>
          <cell r="C2488" t="str">
            <v>WS</v>
          </cell>
          <cell r="D2488" t="str">
            <v>ELT302</v>
          </cell>
        </row>
        <row r="2489">
          <cell r="A2489" t="str">
            <v>RECCDF</v>
          </cell>
          <cell r="B2489" t="str">
            <v>IND</v>
          </cell>
          <cell r="C2489" t="str">
            <v>WS</v>
          </cell>
          <cell r="D2489" t="str">
            <v>ESA190</v>
          </cell>
        </row>
        <row r="2490">
          <cell r="A2490" t="str">
            <v>RECCDF</v>
          </cell>
          <cell r="B2490" t="str">
            <v>IND</v>
          </cell>
          <cell r="C2490" t="str">
            <v>WS</v>
          </cell>
          <cell r="D2490" t="str">
            <v>ESA191</v>
          </cell>
        </row>
        <row r="2491">
          <cell r="A2491" t="str">
            <v>RECCDF</v>
          </cell>
          <cell r="B2491" t="str">
            <v>IND</v>
          </cell>
          <cell r="C2491" t="str">
            <v>WS</v>
          </cell>
          <cell r="D2491" t="str">
            <v>ESA192</v>
          </cell>
        </row>
        <row r="2492">
          <cell r="A2492" t="str">
            <v>RECCDF</v>
          </cell>
          <cell r="B2492" t="str">
            <v>IND</v>
          </cell>
          <cell r="C2492" t="str">
            <v>WS</v>
          </cell>
          <cell r="D2492" t="str">
            <v>ESA193</v>
          </cell>
        </row>
        <row r="2493">
          <cell r="A2493" t="str">
            <v>RECCDF</v>
          </cell>
          <cell r="B2493" t="str">
            <v>IND</v>
          </cell>
          <cell r="C2493" t="str">
            <v>WS</v>
          </cell>
          <cell r="D2493" t="str">
            <v>ESA194</v>
          </cell>
        </row>
        <row r="2494">
          <cell r="A2494" t="str">
            <v>RECCDF</v>
          </cell>
          <cell r="B2494" t="str">
            <v>IND</v>
          </cell>
          <cell r="C2494" t="str">
            <v>WS</v>
          </cell>
          <cell r="D2494" t="str">
            <v>ESA195</v>
          </cell>
        </row>
        <row r="2495">
          <cell r="A2495" t="str">
            <v>RECCDF</v>
          </cell>
          <cell r="B2495" t="str">
            <v>IND</v>
          </cell>
          <cell r="C2495" t="str">
            <v>WS</v>
          </cell>
          <cell r="D2495" t="str">
            <v>ESA196</v>
          </cell>
        </row>
        <row r="2496">
          <cell r="A2496" t="str">
            <v>RECCDF</v>
          </cell>
          <cell r="B2496" t="str">
            <v>IND</v>
          </cell>
          <cell r="C2496" t="str">
            <v>WS</v>
          </cell>
          <cell r="D2496" t="str">
            <v>ETC030</v>
          </cell>
        </row>
        <row r="2497">
          <cell r="A2497" t="str">
            <v>RECCDF</v>
          </cell>
          <cell r="B2497" t="str">
            <v>IND</v>
          </cell>
          <cell r="C2497" t="str">
            <v>WS</v>
          </cell>
          <cell r="D2497" t="str">
            <v>ETC031</v>
          </cell>
        </row>
        <row r="2498">
          <cell r="A2498" t="str">
            <v>RECCDF</v>
          </cell>
          <cell r="B2498" t="str">
            <v>IND</v>
          </cell>
          <cell r="C2498" t="str">
            <v>WS</v>
          </cell>
          <cell r="D2498" t="str">
            <v>ETC032</v>
          </cell>
        </row>
        <row r="2499">
          <cell r="A2499" t="str">
            <v>RECCDF</v>
          </cell>
          <cell r="B2499" t="str">
            <v>IND</v>
          </cell>
          <cell r="C2499" t="str">
            <v>WS</v>
          </cell>
          <cell r="D2499" t="str">
            <v>ETC033</v>
          </cell>
        </row>
        <row r="2500">
          <cell r="A2500" t="str">
            <v>RECCDF</v>
          </cell>
          <cell r="B2500" t="str">
            <v>IND</v>
          </cell>
          <cell r="C2500" t="str">
            <v>WS</v>
          </cell>
          <cell r="D2500" t="str">
            <v>ETC034</v>
          </cell>
        </row>
        <row r="2501">
          <cell r="A2501" t="str">
            <v>RECCDF</v>
          </cell>
          <cell r="B2501" t="str">
            <v>IND</v>
          </cell>
          <cell r="C2501" t="str">
            <v>WS</v>
          </cell>
          <cell r="D2501" t="str">
            <v>ETC035</v>
          </cell>
        </row>
        <row r="2502">
          <cell r="A2502" t="str">
            <v>RECCDF</v>
          </cell>
          <cell r="B2502" t="str">
            <v>IND</v>
          </cell>
          <cell r="C2502" t="str">
            <v>WS</v>
          </cell>
          <cell r="D2502" t="str">
            <v>ETC036</v>
          </cell>
        </row>
        <row r="2503">
          <cell r="A2503" t="str">
            <v>RECCDF</v>
          </cell>
          <cell r="B2503" t="str">
            <v>IND</v>
          </cell>
          <cell r="C2503" t="str">
            <v>WS</v>
          </cell>
          <cell r="D2503" t="str">
            <v>ETC039</v>
          </cell>
        </row>
        <row r="2504">
          <cell r="A2504" t="str">
            <v>RECCDF</v>
          </cell>
          <cell r="B2504" t="str">
            <v>IND</v>
          </cell>
          <cell r="C2504" t="str">
            <v>WS</v>
          </cell>
          <cell r="D2504" t="str">
            <v>ETC040</v>
          </cell>
        </row>
        <row r="2505">
          <cell r="A2505" t="str">
            <v>RECCDF</v>
          </cell>
          <cell r="B2505" t="str">
            <v>IND</v>
          </cell>
          <cell r="C2505" t="str">
            <v>WS</v>
          </cell>
          <cell r="D2505" t="str">
            <v>ETC041</v>
          </cell>
        </row>
        <row r="2506">
          <cell r="A2506" t="str">
            <v>RECCDF</v>
          </cell>
          <cell r="B2506" t="str">
            <v>IND</v>
          </cell>
          <cell r="C2506" t="str">
            <v>WS</v>
          </cell>
          <cell r="D2506" t="str">
            <v>EVM01</v>
          </cell>
        </row>
        <row r="2507">
          <cell r="A2507" t="str">
            <v>RECCDF</v>
          </cell>
          <cell r="B2507" t="str">
            <v>IND</v>
          </cell>
          <cell r="C2507" t="str">
            <v>WS</v>
          </cell>
          <cell r="D2507" t="str">
            <v>EVM03</v>
          </cell>
        </row>
        <row r="2508">
          <cell r="A2508" t="str">
            <v>RECCDF</v>
          </cell>
          <cell r="B2508" t="str">
            <v>IPA</v>
          </cell>
          <cell r="C2508" t="str">
            <v>WS</v>
          </cell>
          <cell r="D2508" t="str">
            <v>FDGDG</v>
          </cell>
        </row>
        <row r="2509">
          <cell r="A2509" t="str">
            <v>RECCDF</v>
          </cell>
          <cell r="B2509" t="str">
            <v>SIA</v>
          </cell>
          <cell r="C2509" t="str">
            <v>WS</v>
          </cell>
          <cell r="D2509" t="str">
            <v>HELENE</v>
          </cell>
        </row>
        <row r="2510">
          <cell r="A2510" t="str">
            <v>RECCDF</v>
          </cell>
          <cell r="B2510" t="str">
            <v>IPA</v>
          </cell>
          <cell r="C2510" t="str">
            <v>WS</v>
          </cell>
          <cell r="D2510" t="str">
            <v>IBINGA</v>
          </cell>
        </row>
        <row r="2511">
          <cell r="A2511" t="str">
            <v>RECCDF</v>
          </cell>
          <cell r="B2511" t="str">
            <v>IPA</v>
          </cell>
          <cell r="C2511" t="str">
            <v>WS</v>
          </cell>
          <cell r="D2511" t="str">
            <v>IBINGADVD</v>
          </cell>
        </row>
        <row r="2512">
          <cell r="A2512" t="str">
            <v>RECCDF</v>
          </cell>
          <cell r="B2512" t="str">
            <v>IPA</v>
          </cell>
          <cell r="C2512" t="str">
            <v>WS</v>
          </cell>
          <cell r="D2512" t="str">
            <v>IBINGA1</v>
          </cell>
        </row>
        <row r="2513">
          <cell r="A2513" t="str">
            <v>RECCDF</v>
          </cell>
          <cell r="B2513" t="str">
            <v>IPA</v>
          </cell>
          <cell r="C2513" t="str">
            <v>WS</v>
          </cell>
          <cell r="D2513" t="str">
            <v>IBINGA2</v>
          </cell>
        </row>
        <row r="2514">
          <cell r="A2514" t="str">
            <v>RECCDF</v>
          </cell>
          <cell r="B2514" t="str">
            <v>IPA</v>
          </cell>
          <cell r="C2514" t="str">
            <v>WS</v>
          </cell>
          <cell r="D2514" t="str">
            <v>IBINGA3</v>
          </cell>
        </row>
        <row r="2515">
          <cell r="A2515" t="str">
            <v>RECCDF</v>
          </cell>
          <cell r="B2515" t="str">
            <v>123</v>
          </cell>
          <cell r="C2515" t="str">
            <v>WS</v>
          </cell>
          <cell r="D2515" t="str">
            <v>JM£MBOUAC1</v>
          </cell>
        </row>
        <row r="2516">
          <cell r="A2516" t="str">
            <v>RECCDF</v>
          </cell>
          <cell r="B2516" t="str">
            <v>123</v>
          </cell>
          <cell r="C2516" t="str">
            <v>WS</v>
          </cell>
          <cell r="D2516" t="str">
            <v>JM£MBOUAKA</v>
          </cell>
        </row>
        <row r="2517">
          <cell r="A2517" t="str">
            <v>RECCDF</v>
          </cell>
          <cell r="B2517" t="str">
            <v>KJL</v>
          </cell>
          <cell r="C2517" t="str">
            <v>WS</v>
          </cell>
          <cell r="D2517" t="str">
            <v>KOUMBA</v>
          </cell>
        </row>
        <row r="2518">
          <cell r="A2518" t="str">
            <v>RECCDF</v>
          </cell>
          <cell r="B2518" t="str">
            <v>ASK</v>
          </cell>
          <cell r="C2518" t="str">
            <v>WS</v>
          </cell>
          <cell r="D2518" t="str">
            <v>LAZARE</v>
          </cell>
        </row>
        <row r="2519">
          <cell r="A2519" t="str">
            <v>RECCDF</v>
          </cell>
          <cell r="B2519" t="str">
            <v>PIE</v>
          </cell>
          <cell r="C2519" t="str">
            <v>WS</v>
          </cell>
          <cell r="D2519" t="str">
            <v>LAZARE1</v>
          </cell>
        </row>
        <row r="2520">
          <cell r="A2520" t="str">
            <v>RECCDF</v>
          </cell>
          <cell r="B2520" t="str">
            <v>ASK</v>
          </cell>
          <cell r="C2520" t="str">
            <v>WS</v>
          </cell>
          <cell r="D2520" t="str">
            <v>LAZARE2</v>
          </cell>
        </row>
        <row r="2521">
          <cell r="A2521" t="str">
            <v>RECCDF</v>
          </cell>
          <cell r="B2521" t="str">
            <v>123</v>
          </cell>
          <cell r="C2521" t="str">
            <v>WS</v>
          </cell>
          <cell r="D2521" t="str">
            <v>LENOVO£979</v>
          </cell>
        </row>
        <row r="2522">
          <cell r="A2522" t="str">
            <v>RECCDF</v>
          </cell>
          <cell r="B2522" t="str">
            <v>MAN</v>
          </cell>
          <cell r="C2522" t="str">
            <v>WS</v>
          </cell>
          <cell r="D2522" t="str">
            <v>LOPEZ</v>
          </cell>
        </row>
        <row r="2523">
          <cell r="A2523" t="str">
            <v>RECCDF</v>
          </cell>
          <cell r="B2523" t="str">
            <v>JOS</v>
          </cell>
          <cell r="C2523" t="str">
            <v>WS</v>
          </cell>
          <cell r="D2523" t="str">
            <v>MANDARANO</v>
          </cell>
        </row>
        <row r="2524">
          <cell r="A2524" t="str">
            <v>RECCDF</v>
          </cell>
          <cell r="B2524" t="str">
            <v>JOS</v>
          </cell>
          <cell r="C2524" t="str">
            <v>WS</v>
          </cell>
          <cell r="D2524" t="str">
            <v>MANDARANO1</v>
          </cell>
        </row>
        <row r="2525">
          <cell r="A2525" t="str">
            <v>RECCDF</v>
          </cell>
          <cell r="B2525" t="str">
            <v>MAN</v>
          </cell>
          <cell r="C2525" t="str">
            <v>WS</v>
          </cell>
          <cell r="D2525" t="str">
            <v>MANNERIE</v>
          </cell>
        </row>
        <row r="2526">
          <cell r="A2526" t="str">
            <v>RECCDF</v>
          </cell>
          <cell r="B2526" t="str">
            <v>MAN</v>
          </cell>
          <cell r="C2526" t="str">
            <v>WS</v>
          </cell>
          <cell r="D2526" t="str">
            <v>MANNERIE2</v>
          </cell>
        </row>
        <row r="2527">
          <cell r="A2527" t="str">
            <v>RECCDF</v>
          </cell>
          <cell r="B2527" t="str">
            <v>BEK</v>
          </cell>
          <cell r="C2527" t="str">
            <v>WS</v>
          </cell>
          <cell r="D2527" t="str">
            <v>MBELE</v>
          </cell>
        </row>
        <row r="2528">
          <cell r="A2528" t="str">
            <v>RECCDF</v>
          </cell>
          <cell r="B2528" t="str">
            <v>MAN</v>
          </cell>
          <cell r="C2528" t="str">
            <v>WS</v>
          </cell>
          <cell r="D2528" t="str">
            <v>MBINA</v>
          </cell>
        </row>
        <row r="2529">
          <cell r="A2529" t="str">
            <v>RECCDF</v>
          </cell>
          <cell r="B2529" t="str">
            <v>GZO</v>
          </cell>
          <cell r="C2529" t="str">
            <v>WS</v>
          </cell>
          <cell r="D2529" t="str">
            <v>MBONGO</v>
          </cell>
        </row>
        <row r="2530">
          <cell r="A2530" t="str">
            <v>RECCDF</v>
          </cell>
          <cell r="B2530" t="str">
            <v>BIT</v>
          </cell>
          <cell r="C2530" t="str">
            <v>WS</v>
          </cell>
          <cell r="D2530" t="str">
            <v>MBONGO1</v>
          </cell>
        </row>
        <row r="2531">
          <cell r="A2531" t="str">
            <v>RECCDF</v>
          </cell>
          <cell r="B2531" t="str">
            <v>IPA</v>
          </cell>
          <cell r="C2531" t="str">
            <v>WS</v>
          </cell>
          <cell r="D2531" t="str">
            <v>MBONGO2</v>
          </cell>
        </row>
        <row r="2532">
          <cell r="A2532" t="str">
            <v>RECCDF</v>
          </cell>
          <cell r="B2532" t="str">
            <v>123</v>
          </cell>
          <cell r="C2532" t="str">
            <v>WS</v>
          </cell>
          <cell r="D2532" t="str">
            <v>MBOUAKA</v>
          </cell>
        </row>
        <row r="2533">
          <cell r="A2533" t="str">
            <v>RECCDF</v>
          </cell>
          <cell r="B2533" t="str">
            <v>123</v>
          </cell>
          <cell r="C2533" t="str">
            <v>WS</v>
          </cell>
          <cell r="D2533" t="str">
            <v>MBOUAKAB1</v>
          </cell>
        </row>
        <row r="2534">
          <cell r="A2534" t="str">
            <v>RECCDF</v>
          </cell>
          <cell r="B2534" t="str">
            <v>123</v>
          </cell>
          <cell r="C2534" t="str">
            <v>WS</v>
          </cell>
          <cell r="D2534" t="str">
            <v>MBOUAKAC1</v>
          </cell>
        </row>
        <row r="2535">
          <cell r="A2535" t="str">
            <v>RECCDF</v>
          </cell>
          <cell r="B2535" t="str">
            <v>IND</v>
          </cell>
          <cell r="C2535" t="str">
            <v>WS</v>
          </cell>
          <cell r="D2535" t="str">
            <v>MBOUMBA</v>
          </cell>
        </row>
        <row r="2536">
          <cell r="A2536" t="str">
            <v>RECCDF</v>
          </cell>
          <cell r="B2536" t="str">
            <v>DOU</v>
          </cell>
          <cell r="C2536" t="str">
            <v>WS</v>
          </cell>
          <cell r="D2536" t="str">
            <v>MEDENG</v>
          </cell>
        </row>
        <row r="2537">
          <cell r="A2537" t="str">
            <v>RECCDF</v>
          </cell>
          <cell r="B2537" t="str">
            <v>PRO</v>
          </cell>
          <cell r="C2537" t="str">
            <v>WS</v>
          </cell>
          <cell r="D2537" t="str">
            <v>MIYIMOU</v>
          </cell>
        </row>
        <row r="2538">
          <cell r="A2538" t="str">
            <v>RECCDF</v>
          </cell>
          <cell r="B2538" t="str">
            <v>123</v>
          </cell>
          <cell r="C2538" t="str">
            <v>WS</v>
          </cell>
          <cell r="D2538" t="str">
            <v>MOUSSAVOU</v>
          </cell>
        </row>
        <row r="2539">
          <cell r="A2539" t="str">
            <v>RECCDF</v>
          </cell>
          <cell r="B2539" t="str">
            <v>ADO</v>
          </cell>
          <cell r="C2539" t="str">
            <v>WS</v>
          </cell>
          <cell r="D2539" t="str">
            <v>MPNADOLPH</v>
          </cell>
        </row>
        <row r="2540">
          <cell r="A2540" t="str">
            <v>RECCDF</v>
          </cell>
          <cell r="B2540" t="str">
            <v>SER</v>
          </cell>
          <cell r="C2540" t="str">
            <v>WS</v>
          </cell>
          <cell r="D2540" t="str">
            <v>MPPSERGE</v>
          </cell>
        </row>
        <row r="2541">
          <cell r="A2541" t="str">
            <v>RECCDF</v>
          </cell>
          <cell r="B2541" t="str">
            <v>LNG</v>
          </cell>
          <cell r="C2541" t="str">
            <v>WS</v>
          </cell>
          <cell r="D2541" t="str">
            <v>NANDY</v>
          </cell>
        </row>
        <row r="2542">
          <cell r="A2542" t="str">
            <v>RECCDF</v>
          </cell>
          <cell r="B2542" t="str">
            <v>123</v>
          </cell>
          <cell r="C2542" t="str">
            <v>WS</v>
          </cell>
          <cell r="D2542" t="str">
            <v>NDONG</v>
          </cell>
        </row>
        <row r="2543">
          <cell r="A2543" t="str">
            <v>RECCDF</v>
          </cell>
          <cell r="B2543" t="str">
            <v>123</v>
          </cell>
          <cell r="C2543" t="str">
            <v>WS</v>
          </cell>
          <cell r="D2543" t="str">
            <v>NDONGA1</v>
          </cell>
        </row>
        <row r="2544">
          <cell r="A2544" t="str">
            <v>RECCDF</v>
          </cell>
          <cell r="B2544" t="str">
            <v>BEK</v>
          </cell>
          <cell r="C2544" t="str">
            <v>WS</v>
          </cell>
          <cell r="D2544" t="str">
            <v>NDONG02</v>
          </cell>
        </row>
        <row r="2545">
          <cell r="A2545" t="str">
            <v>RECCDF</v>
          </cell>
          <cell r="B2545" t="str">
            <v>123</v>
          </cell>
          <cell r="C2545" t="str">
            <v>WS</v>
          </cell>
          <cell r="D2545" t="str">
            <v>NDONG1</v>
          </cell>
        </row>
        <row r="2546">
          <cell r="A2546" t="str">
            <v>RECCDF</v>
          </cell>
          <cell r="B2546" t="str">
            <v>NDO</v>
          </cell>
          <cell r="C2546" t="str">
            <v>WS</v>
          </cell>
          <cell r="D2546" t="str">
            <v>NDOUANY1</v>
          </cell>
        </row>
        <row r="2547">
          <cell r="A2547" t="str">
            <v>RECCDF</v>
          </cell>
          <cell r="B2547" t="str">
            <v>NDO</v>
          </cell>
          <cell r="C2547" t="str">
            <v>WS</v>
          </cell>
          <cell r="D2547" t="str">
            <v>NDOUANY2</v>
          </cell>
        </row>
        <row r="2548">
          <cell r="A2548" t="str">
            <v>RECCDF</v>
          </cell>
          <cell r="B2548" t="str">
            <v>BIT</v>
          </cell>
          <cell r="C2548" t="str">
            <v>WS</v>
          </cell>
          <cell r="D2548" t="str">
            <v>NGOMBI</v>
          </cell>
        </row>
        <row r="2549">
          <cell r="A2549" t="str">
            <v>RECCDF</v>
          </cell>
          <cell r="B2549" t="str">
            <v>SER</v>
          </cell>
          <cell r="C2549" t="str">
            <v>WS</v>
          </cell>
          <cell r="D2549" t="str">
            <v>NZAMBA</v>
          </cell>
        </row>
        <row r="2550">
          <cell r="A2550" t="str">
            <v>RECCDF</v>
          </cell>
          <cell r="B2550" t="str">
            <v>SER</v>
          </cell>
          <cell r="C2550" t="str">
            <v>WS</v>
          </cell>
          <cell r="D2550" t="str">
            <v>NZAMBA1</v>
          </cell>
        </row>
        <row r="2551">
          <cell r="A2551" t="str">
            <v>RECCDF</v>
          </cell>
          <cell r="B2551" t="str">
            <v>123</v>
          </cell>
          <cell r="C2551" t="str">
            <v>WS</v>
          </cell>
          <cell r="D2551" t="str">
            <v>OLLIVIER</v>
          </cell>
        </row>
        <row r="2552">
          <cell r="A2552" t="str">
            <v>RECCDF</v>
          </cell>
          <cell r="B2552" t="str">
            <v>PAP</v>
          </cell>
          <cell r="C2552" t="str">
            <v>WS</v>
          </cell>
          <cell r="D2552" t="str">
            <v>PAPIAU</v>
          </cell>
        </row>
        <row r="2553">
          <cell r="A2553" t="str">
            <v>RECCDF</v>
          </cell>
          <cell r="B2553" t="str">
            <v>PAP</v>
          </cell>
          <cell r="C2553" t="str">
            <v>WS</v>
          </cell>
          <cell r="D2553" t="str">
            <v>PAPIAU1</v>
          </cell>
        </row>
        <row r="2554">
          <cell r="A2554" t="str">
            <v>RECCDF</v>
          </cell>
          <cell r="B2554" t="str">
            <v>PAP</v>
          </cell>
          <cell r="C2554" t="str">
            <v>WS</v>
          </cell>
          <cell r="D2554" t="str">
            <v>PAPIAU2</v>
          </cell>
        </row>
        <row r="2555">
          <cell r="A2555" t="str">
            <v>RECCDF</v>
          </cell>
          <cell r="B2555" t="str">
            <v>LNG</v>
          </cell>
          <cell r="C2555" t="str">
            <v>WS</v>
          </cell>
          <cell r="D2555" t="str">
            <v>PCDIOP</v>
          </cell>
        </row>
        <row r="2556">
          <cell r="A2556" t="str">
            <v>RECCDF</v>
          </cell>
          <cell r="B2556" t="str">
            <v>PRO</v>
          </cell>
          <cell r="C2556" t="str">
            <v>WS</v>
          </cell>
          <cell r="D2556" t="str">
            <v>PMIYIMOU</v>
          </cell>
        </row>
        <row r="2557">
          <cell r="A2557" t="str">
            <v>RECCDF</v>
          </cell>
          <cell r="B2557" t="str">
            <v>PRO</v>
          </cell>
          <cell r="C2557" t="str">
            <v>WS</v>
          </cell>
          <cell r="D2557" t="str">
            <v>PMIYIMOU2</v>
          </cell>
        </row>
        <row r="2558">
          <cell r="A2558" t="str">
            <v>RECCDF</v>
          </cell>
          <cell r="B2558" t="str">
            <v>IND</v>
          </cell>
          <cell r="C2558" t="str">
            <v>WS</v>
          </cell>
          <cell r="D2558" t="str">
            <v>PSRS1</v>
          </cell>
        </row>
        <row r="2559">
          <cell r="A2559" t="str">
            <v>RECCDF</v>
          </cell>
          <cell r="B2559" t="str">
            <v>IND</v>
          </cell>
          <cell r="C2559" t="str">
            <v>WS</v>
          </cell>
          <cell r="D2559" t="str">
            <v>PSRS2</v>
          </cell>
        </row>
        <row r="2560">
          <cell r="A2560" t="str">
            <v>RECCDF</v>
          </cell>
          <cell r="B2560" t="str">
            <v>123</v>
          </cell>
          <cell r="C2560" t="str">
            <v>WS</v>
          </cell>
          <cell r="D2560" t="str">
            <v>QPADEV00BF</v>
          </cell>
        </row>
        <row r="2561">
          <cell r="A2561" t="str">
            <v>RECCDF</v>
          </cell>
          <cell r="B2561" t="str">
            <v>123</v>
          </cell>
          <cell r="C2561" t="str">
            <v>WS</v>
          </cell>
          <cell r="D2561" t="str">
            <v>QPADEV00BG</v>
          </cell>
        </row>
        <row r="2562">
          <cell r="A2562" t="str">
            <v>RECCDF</v>
          </cell>
          <cell r="B2562" t="str">
            <v>123</v>
          </cell>
          <cell r="C2562" t="str">
            <v>WS</v>
          </cell>
          <cell r="D2562" t="str">
            <v>QPADEV00BH</v>
          </cell>
        </row>
        <row r="2563">
          <cell r="A2563" t="str">
            <v>RECCDF</v>
          </cell>
          <cell r="B2563" t="str">
            <v>LNG</v>
          </cell>
          <cell r="C2563" t="str">
            <v>WS</v>
          </cell>
          <cell r="D2563" t="str">
            <v>QPADEV00BJ</v>
          </cell>
        </row>
        <row r="2564">
          <cell r="A2564" t="str">
            <v>RECCDF</v>
          </cell>
          <cell r="B2564" t="str">
            <v>LNG</v>
          </cell>
          <cell r="C2564" t="str">
            <v>WS</v>
          </cell>
          <cell r="D2564" t="str">
            <v>QPADEV00BK</v>
          </cell>
        </row>
        <row r="2565">
          <cell r="A2565" t="str">
            <v>RECCDF</v>
          </cell>
          <cell r="B2565" t="str">
            <v>123</v>
          </cell>
          <cell r="C2565" t="str">
            <v>WS</v>
          </cell>
          <cell r="D2565" t="str">
            <v>QPADEV00BN</v>
          </cell>
        </row>
        <row r="2566">
          <cell r="A2566" t="str">
            <v>RECCDF</v>
          </cell>
          <cell r="B2566" t="str">
            <v>LNG</v>
          </cell>
          <cell r="C2566" t="str">
            <v>WS</v>
          </cell>
          <cell r="D2566" t="str">
            <v>QPADEV00BP</v>
          </cell>
        </row>
        <row r="2567">
          <cell r="A2567" t="str">
            <v>RECCDF</v>
          </cell>
          <cell r="B2567" t="str">
            <v>123</v>
          </cell>
          <cell r="C2567" t="str">
            <v>WS</v>
          </cell>
          <cell r="D2567" t="str">
            <v>QPADEV00BQ</v>
          </cell>
        </row>
        <row r="2568">
          <cell r="A2568" t="str">
            <v>RECCDF</v>
          </cell>
          <cell r="B2568" t="str">
            <v>123</v>
          </cell>
          <cell r="C2568" t="str">
            <v>WS</v>
          </cell>
          <cell r="D2568" t="str">
            <v>QPADEV00BR</v>
          </cell>
        </row>
        <row r="2569">
          <cell r="A2569" t="str">
            <v>RECCDF</v>
          </cell>
          <cell r="B2569" t="str">
            <v>123</v>
          </cell>
          <cell r="C2569" t="str">
            <v>WS</v>
          </cell>
          <cell r="D2569" t="str">
            <v>QPADEV00BS</v>
          </cell>
        </row>
        <row r="2570">
          <cell r="A2570" t="str">
            <v>RECCDF</v>
          </cell>
          <cell r="B2570" t="str">
            <v>LNG</v>
          </cell>
          <cell r="C2570" t="str">
            <v>WS</v>
          </cell>
          <cell r="D2570" t="str">
            <v>QPADEV00BV</v>
          </cell>
        </row>
        <row r="2571">
          <cell r="A2571" t="str">
            <v>RECCDF</v>
          </cell>
          <cell r="B2571" t="str">
            <v>123</v>
          </cell>
          <cell r="C2571" t="str">
            <v>WS</v>
          </cell>
          <cell r="D2571" t="str">
            <v>QPADEV00BW</v>
          </cell>
        </row>
        <row r="2572">
          <cell r="A2572" t="str">
            <v>RECCDF</v>
          </cell>
          <cell r="B2572" t="str">
            <v>123</v>
          </cell>
          <cell r="C2572" t="str">
            <v>WS</v>
          </cell>
          <cell r="D2572" t="str">
            <v>QPADEV00BZ</v>
          </cell>
        </row>
        <row r="2573">
          <cell r="A2573" t="str">
            <v>RECCDF</v>
          </cell>
          <cell r="B2573" t="str">
            <v>LNG</v>
          </cell>
          <cell r="C2573" t="str">
            <v>WS</v>
          </cell>
          <cell r="D2573" t="str">
            <v>QPADEV00B0</v>
          </cell>
        </row>
        <row r="2574">
          <cell r="A2574" t="str">
            <v>RECCDF</v>
          </cell>
          <cell r="B2574" t="str">
            <v>LNG</v>
          </cell>
          <cell r="C2574" t="str">
            <v>WS</v>
          </cell>
          <cell r="D2574" t="str">
            <v>QPADEV00B1</v>
          </cell>
        </row>
        <row r="2575">
          <cell r="A2575" t="str">
            <v>RECCDF</v>
          </cell>
          <cell r="B2575" t="str">
            <v>123</v>
          </cell>
          <cell r="C2575" t="str">
            <v>WS</v>
          </cell>
          <cell r="D2575" t="str">
            <v>QPADEV00B2</v>
          </cell>
        </row>
        <row r="2576">
          <cell r="A2576" t="str">
            <v>RECCDF</v>
          </cell>
          <cell r="B2576" t="str">
            <v>123</v>
          </cell>
          <cell r="C2576" t="str">
            <v>WS</v>
          </cell>
          <cell r="D2576" t="str">
            <v>QPADEV00B5</v>
          </cell>
        </row>
        <row r="2577">
          <cell r="A2577" t="str">
            <v>RECCDF</v>
          </cell>
          <cell r="B2577" t="str">
            <v>LNG</v>
          </cell>
          <cell r="C2577" t="str">
            <v>WS</v>
          </cell>
          <cell r="D2577" t="str">
            <v>QPADEV00B9</v>
          </cell>
        </row>
        <row r="2578">
          <cell r="A2578" t="str">
            <v>RECCDF</v>
          </cell>
          <cell r="B2578" t="str">
            <v>123</v>
          </cell>
          <cell r="C2578" t="str">
            <v>WS</v>
          </cell>
          <cell r="D2578" t="str">
            <v>QPADEV00CB</v>
          </cell>
        </row>
        <row r="2579">
          <cell r="A2579" t="str">
            <v>RECCDF</v>
          </cell>
          <cell r="B2579" t="str">
            <v>123</v>
          </cell>
          <cell r="C2579" t="str">
            <v>WS</v>
          </cell>
          <cell r="D2579" t="str">
            <v>QPADEV00CC</v>
          </cell>
        </row>
        <row r="2580">
          <cell r="A2580" t="str">
            <v>RECCDF</v>
          </cell>
          <cell r="B2580" t="str">
            <v>123</v>
          </cell>
          <cell r="C2580" t="str">
            <v>WS</v>
          </cell>
          <cell r="D2580" t="str">
            <v>QPADEV00CD</v>
          </cell>
        </row>
        <row r="2581">
          <cell r="A2581" t="str">
            <v>RECCDF</v>
          </cell>
          <cell r="B2581" t="str">
            <v>123</v>
          </cell>
          <cell r="C2581" t="str">
            <v>WS</v>
          </cell>
          <cell r="D2581" t="str">
            <v>QPADEV00CF</v>
          </cell>
        </row>
        <row r="2582">
          <cell r="A2582" t="str">
            <v>RECCDF</v>
          </cell>
          <cell r="B2582" t="str">
            <v>123</v>
          </cell>
          <cell r="C2582" t="str">
            <v>WS</v>
          </cell>
          <cell r="D2582" t="str">
            <v>QPADEV00CH</v>
          </cell>
        </row>
        <row r="2583">
          <cell r="A2583" t="str">
            <v>RECCDF</v>
          </cell>
          <cell r="B2583" t="str">
            <v>123</v>
          </cell>
          <cell r="C2583" t="str">
            <v>WS</v>
          </cell>
          <cell r="D2583" t="str">
            <v>QPADEV00CJ</v>
          </cell>
        </row>
        <row r="2584">
          <cell r="A2584" t="str">
            <v>RECCDF</v>
          </cell>
          <cell r="B2584" t="str">
            <v>123</v>
          </cell>
          <cell r="C2584" t="str">
            <v>WS</v>
          </cell>
          <cell r="D2584" t="str">
            <v>QPADEV00CK</v>
          </cell>
        </row>
        <row r="2585">
          <cell r="A2585" t="str">
            <v>RECCDF</v>
          </cell>
          <cell r="B2585" t="str">
            <v>123</v>
          </cell>
          <cell r="C2585" t="str">
            <v>WS</v>
          </cell>
          <cell r="D2585" t="str">
            <v>QPADEV00CM</v>
          </cell>
        </row>
        <row r="2586">
          <cell r="A2586" t="str">
            <v>RECCDF</v>
          </cell>
          <cell r="B2586" t="str">
            <v>123</v>
          </cell>
          <cell r="C2586" t="str">
            <v>WS</v>
          </cell>
          <cell r="D2586" t="str">
            <v>QPADEV00CN</v>
          </cell>
        </row>
        <row r="2587">
          <cell r="A2587" t="str">
            <v>RECCDF</v>
          </cell>
          <cell r="B2587" t="str">
            <v>123</v>
          </cell>
          <cell r="C2587" t="str">
            <v>WS</v>
          </cell>
          <cell r="D2587" t="str">
            <v>QPADEV00CP</v>
          </cell>
        </row>
        <row r="2588">
          <cell r="A2588" t="str">
            <v>RECCDF</v>
          </cell>
          <cell r="B2588" t="str">
            <v>123</v>
          </cell>
          <cell r="C2588" t="str">
            <v>WS</v>
          </cell>
          <cell r="D2588" t="str">
            <v>QPADEV00CQ</v>
          </cell>
        </row>
        <row r="2589">
          <cell r="A2589" t="str">
            <v>RECCDF</v>
          </cell>
          <cell r="B2589" t="str">
            <v>123</v>
          </cell>
          <cell r="C2589" t="str">
            <v>WS</v>
          </cell>
          <cell r="D2589" t="str">
            <v>QPADEV00CR</v>
          </cell>
        </row>
        <row r="2590">
          <cell r="A2590" t="str">
            <v>RECCDF</v>
          </cell>
          <cell r="B2590" t="str">
            <v>123</v>
          </cell>
          <cell r="C2590" t="str">
            <v>WS</v>
          </cell>
          <cell r="D2590" t="str">
            <v>QPADEV00CS</v>
          </cell>
        </row>
        <row r="2591">
          <cell r="A2591" t="str">
            <v>RECCDF</v>
          </cell>
          <cell r="B2591" t="str">
            <v>123</v>
          </cell>
          <cell r="C2591" t="str">
            <v>WS</v>
          </cell>
          <cell r="D2591" t="str">
            <v>QPADEV00CT</v>
          </cell>
        </row>
        <row r="2592">
          <cell r="A2592" t="str">
            <v>RECCDF</v>
          </cell>
          <cell r="B2592" t="str">
            <v>123</v>
          </cell>
          <cell r="C2592" t="str">
            <v>WS</v>
          </cell>
          <cell r="D2592" t="str">
            <v>QPADEV00CV</v>
          </cell>
        </row>
        <row r="2593">
          <cell r="A2593" t="str">
            <v>RECCDF</v>
          </cell>
          <cell r="B2593" t="str">
            <v>LNG</v>
          </cell>
          <cell r="C2593" t="str">
            <v>WS</v>
          </cell>
          <cell r="D2593" t="str">
            <v>QPADEV00C0</v>
          </cell>
        </row>
        <row r="2594">
          <cell r="A2594" t="str">
            <v>RECCDF</v>
          </cell>
          <cell r="B2594" t="str">
            <v>LNG</v>
          </cell>
          <cell r="C2594" t="str">
            <v>WS</v>
          </cell>
          <cell r="D2594" t="str">
            <v>QPADEV00C1</v>
          </cell>
        </row>
        <row r="2595">
          <cell r="A2595" t="str">
            <v>RECCDF</v>
          </cell>
          <cell r="B2595" t="str">
            <v>123</v>
          </cell>
          <cell r="C2595" t="str">
            <v>WS</v>
          </cell>
          <cell r="D2595" t="str">
            <v>QPADEV00C2</v>
          </cell>
        </row>
        <row r="2596">
          <cell r="A2596" t="str">
            <v>RECCDF</v>
          </cell>
          <cell r="B2596" t="str">
            <v>123</v>
          </cell>
          <cell r="C2596" t="str">
            <v>WS</v>
          </cell>
          <cell r="D2596" t="str">
            <v>QPADEV00C3</v>
          </cell>
        </row>
        <row r="2597">
          <cell r="A2597" t="str">
            <v>RECCDF</v>
          </cell>
          <cell r="B2597" t="str">
            <v>123</v>
          </cell>
          <cell r="C2597" t="str">
            <v>WS</v>
          </cell>
          <cell r="D2597" t="str">
            <v>QPADEV00C4</v>
          </cell>
        </row>
        <row r="2598">
          <cell r="A2598" t="str">
            <v>RECCDF</v>
          </cell>
          <cell r="B2598" t="str">
            <v>123</v>
          </cell>
          <cell r="C2598" t="str">
            <v>WS</v>
          </cell>
          <cell r="D2598" t="str">
            <v>QPADEV00C6</v>
          </cell>
        </row>
        <row r="2599">
          <cell r="A2599" t="str">
            <v>RECCDF</v>
          </cell>
          <cell r="B2599" t="str">
            <v>123</v>
          </cell>
          <cell r="C2599" t="str">
            <v>WS</v>
          </cell>
          <cell r="D2599" t="str">
            <v>QPADEV00C7</v>
          </cell>
        </row>
        <row r="2600">
          <cell r="A2600" t="str">
            <v>RECCDF</v>
          </cell>
          <cell r="B2600" t="str">
            <v>123</v>
          </cell>
          <cell r="C2600" t="str">
            <v>WS</v>
          </cell>
          <cell r="D2600" t="str">
            <v>QPADEV00C8</v>
          </cell>
        </row>
        <row r="2601">
          <cell r="A2601" t="str">
            <v>RECCDF</v>
          </cell>
          <cell r="B2601" t="str">
            <v>123</v>
          </cell>
          <cell r="C2601" t="str">
            <v>WS</v>
          </cell>
          <cell r="D2601" t="str">
            <v>QPADEV00C9</v>
          </cell>
        </row>
        <row r="2602">
          <cell r="A2602" t="str">
            <v>RECCDF</v>
          </cell>
          <cell r="B2602" t="str">
            <v>123</v>
          </cell>
          <cell r="C2602" t="str">
            <v>WS</v>
          </cell>
          <cell r="D2602" t="str">
            <v>QPADEV00DB</v>
          </cell>
        </row>
        <row r="2603">
          <cell r="A2603" t="str">
            <v>RECCDF</v>
          </cell>
          <cell r="B2603" t="str">
            <v>123</v>
          </cell>
          <cell r="C2603" t="str">
            <v>WS</v>
          </cell>
          <cell r="D2603" t="str">
            <v>QPADEV00DC</v>
          </cell>
        </row>
        <row r="2604">
          <cell r="A2604" t="str">
            <v>RECCDF</v>
          </cell>
          <cell r="B2604" t="str">
            <v>123</v>
          </cell>
          <cell r="C2604" t="str">
            <v>WS</v>
          </cell>
          <cell r="D2604" t="str">
            <v>QPADEV00DD</v>
          </cell>
        </row>
        <row r="2605">
          <cell r="A2605" t="str">
            <v>RECCDF</v>
          </cell>
          <cell r="B2605" t="str">
            <v>123</v>
          </cell>
          <cell r="C2605" t="str">
            <v>WS</v>
          </cell>
          <cell r="D2605" t="str">
            <v>QPADEV00DF</v>
          </cell>
        </row>
        <row r="2606">
          <cell r="A2606" t="str">
            <v>RECCDF</v>
          </cell>
          <cell r="B2606" t="str">
            <v>123</v>
          </cell>
          <cell r="C2606" t="str">
            <v>WS</v>
          </cell>
          <cell r="D2606" t="str">
            <v>QPADEV00DG</v>
          </cell>
        </row>
        <row r="2607">
          <cell r="A2607" t="str">
            <v>RECCDF</v>
          </cell>
          <cell r="B2607" t="str">
            <v>123</v>
          </cell>
          <cell r="C2607" t="str">
            <v>WS</v>
          </cell>
          <cell r="D2607" t="str">
            <v>QPADEV00DH</v>
          </cell>
        </row>
        <row r="2608">
          <cell r="A2608" t="str">
            <v>RECCDF</v>
          </cell>
          <cell r="B2608" t="str">
            <v>123</v>
          </cell>
          <cell r="C2608" t="str">
            <v>WS</v>
          </cell>
          <cell r="D2608" t="str">
            <v>QPADEV00DJ</v>
          </cell>
        </row>
        <row r="2609">
          <cell r="A2609" t="str">
            <v>RECCDF</v>
          </cell>
          <cell r="B2609" t="str">
            <v>123</v>
          </cell>
          <cell r="C2609" t="str">
            <v>WS</v>
          </cell>
          <cell r="D2609" t="str">
            <v>QPADEV00DK</v>
          </cell>
        </row>
        <row r="2610">
          <cell r="A2610" t="str">
            <v>RECCDF</v>
          </cell>
          <cell r="B2610" t="str">
            <v>123</v>
          </cell>
          <cell r="C2610" t="str">
            <v>WS</v>
          </cell>
          <cell r="D2610" t="str">
            <v>QPADEV00DL</v>
          </cell>
        </row>
        <row r="2611">
          <cell r="A2611" t="str">
            <v>RECCDF</v>
          </cell>
          <cell r="B2611" t="str">
            <v>123</v>
          </cell>
          <cell r="C2611" t="str">
            <v>WS</v>
          </cell>
          <cell r="D2611" t="str">
            <v>QPADEV00DM</v>
          </cell>
        </row>
        <row r="2612">
          <cell r="A2612" t="str">
            <v>RECCDF</v>
          </cell>
          <cell r="B2612" t="str">
            <v>123</v>
          </cell>
          <cell r="C2612" t="str">
            <v>WS</v>
          </cell>
          <cell r="D2612" t="str">
            <v>QPADEV00DV</v>
          </cell>
        </row>
        <row r="2613">
          <cell r="A2613" t="str">
            <v>RECCDF</v>
          </cell>
          <cell r="B2613" t="str">
            <v>123</v>
          </cell>
          <cell r="C2613" t="str">
            <v>WS</v>
          </cell>
          <cell r="D2613" t="str">
            <v>QPADEV00DZ</v>
          </cell>
        </row>
        <row r="2614">
          <cell r="A2614" t="str">
            <v>RECCDF</v>
          </cell>
          <cell r="B2614" t="str">
            <v>123</v>
          </cell>
          <cell r="C2614" t="str">
            <v>WS</v>
          </cell>
          <cell r="D2614" t="str">
            <v>QPADEV00D0</v>
          </cell>
        </row>
        <row r="2615">
          <cell r="A2615" t="str">
            <v>RECCDF</v>
          </cell>
          <cell r="B2615" t="str">
            <v>123</v>
          </cell>
          <cell r="C2615" t="str">
            <v>WS</v>
          </cell>
          <cell r="D2615" t="str">
            <v>QPADEV00D1</v>
          </cell>
        </row>
        <row r="2616">
          <cell r="A2616" t="str">
            <v>RECCDF</v>
          </cell>
          <cell r="B2616" t="str">
            <v>123</v>
          </cell>
          <cell r="C2616" t="str">
            <v>WS</v>
          </cell>
          <cell r="D2616" t="str">
            <v>QPADEV00D2</v>
          </cell>
        </row>
        <row r="2617">
          <cell r="A2617" t="str">
            <v>RECCDF</v>
          </cell>
          <cell r="B2617" t="str">
            <v>123</v>
          </cell>
          <cell r="C2617" t="str">
            <v>WS</v>
          </cell>
          <cell r="D2617" t="str">
            <v>QPADEV00D3</v>
          </cell>
        </row>
        <row r="2618">
          <cell r="A2618" t="str">
            <v>RECCDF</v>
          </cell>
          <cell r="B2618" t="str">
            <v>123</v>
          </cell>
          <cell r="C2618" t="str">
            <v>WS</v>
          </cell>
          <cell r="D2618" t="str">
            <v>QPADEV00D4</v>
          </cell>
        </row>
        <row r="2619">
          <cell r="A2619" t="str">
            <v>RECCDF</v>
          </cell>
          <cell r="B2619" t="str">
            <v>123</v>
          </cell>
          <cell r="C2619" t="str">
            <v>WS</v>
          </cell>
          <cell r="D2619" t="str">
            <v>QPADEV00D5</v>
          </cell>
        </row>
        <row r="2620">
          <cell r="A2620" t="str">
            <v>RECCDF</v>
          </cell>
          <cell r="B2620" t="str">
            <v>123</v>
          </cell>
          <cell r="C2620" t="str">
            <v>WS</v>
          </cell>
          <cell r="D2620" t="str">
            <v>QPADEV00D6</v>
          </cell>
        </row>
        <row r="2621">
          <cell r="A2621" t="str">
            <v>RECCDF</v>
          </cell>
          <cell r="B2621" t="str">
            <v>123</v>
          </cell>
          <cell r="C2621" t="str">
            <v>WS</v>
          </cell>
          <cell r="D2621" t="str">
            <v>QPADEV00D7</v>
          </cell>
        </row>
        <row r="2622">
          <cell r="A2622" t="str">
            <v>RECCDF</v>
          </cell>
          <cell r="B2622" t="str">
            <v>123</v>
          </cell>
          <cell r="C2622" t="str">
            <v>WS</v>
          </cell>
          <cell r="D2622" t="str">
            <v>QPADEV00D8</v>
          </cell>
        </row>
        <row r="2623">
          <cell r="A2623" t="str">
            <v>RECCDF</v>
          </cell>
          <cell r="B2623" t="str">
            <v>123</v>
          </cell>
          <cell r="C2623" t="str">
            <v>WS</v>
          </cell>
          <cell r="D2623" t="str">
            <v>QPADEV00D9</v>
          </cell>
        </row>
        <row r="2624">
          <cell r="A2624" t="str">
            <v>RECCDF</v>
          </cell>
          <cell r="B2624" t="str">
            <v>123</v>
          </cell>
          <cell r="C2624" t="str">
            <v>WS</v>
          </cell>
          <cell r="D2624" t="str">
            <v>QPADEV00FC</v>
          </cell>
        </row>
        <row r="2625">
          <cell r="A2625" t="str">
            <v>RECCDF</v>
          </cell>
          <cell r="B2625" t="str">
            <v>123</v>
          </cell>
          <cell r="C2625" t="str">
            <v>WS</v>
          </cell>
          <cell r="D2625" t="str">
            <v>QPADEV00FD</v>
          </cell>
        </row>
        <row r="2626">
          <cell r="A2626" t="str">
            <v>RECCDF</v>
          </cell>
          <cell r="B2626" t="str">
            <v>123</v>
          </cell>
          <cell r="C2626" t="str">
            <v>WS</v>
          </cell>
          <cell r="D2626" t="str">
            <v>QPADEV00FF</v>
          </cell>
        </row>
        <row r="2627">
          <cell r="A2627" t="str">
            <v>RECCDF</v>
          </cell>
          <cell r="B2627" t="str">
            <v>123</v>
          </cell>
          <cell r="C2627" t="str">
            <v>WS</v>
          </cell>
          <cell r="D2627" t="str">
            <v>QPADEV00FG</v>
          </cell>
        </row>
        <row r="2628">
          <cell r="A2628" t="str">
            <v>RECCDF</v>
          </cell>
          <cell r="B2628" t="str">
            <v>123</v>
          </cell>
          <cell r="C2628" t="str">
            <v>WS</v>
          </cell>
          <cell r="D2628" t="str">
            <v>QPADEV00FH</v>
          </cell>
        </row>
        <row r="2629">
          <cell r="A2629" t="str">
            <v>RECCDF</v>
          </cell>
          <cell r="B2629" t="str">
            <v>123</v>
          </cell>
          <cell r="C2629" t="str">
            <v>WS</v>
          </cell>
          <cell r="D2629" t="str">
            <v>QPADEV00FJ</v>
          </cell>
        </row>
        <row r="2630">
          <cell r="A2630" t="str">
            <v>RECCDF</v>
          </cell>
          <cell r="B2630" t="str">
            <v>123</v>
          </cell>
          <cell r="C2630" t="str">
            <v>WS</v>
          </cell>
          <cell r="D2630" t="str">
            <v>QPADEV00FP</v>
          </cell>
        </row>
        <row r="2631">
          <cell r="A2631" t="str">
            <v>RECCDF</v>
          </cell>
          <cell r="B2631" t="str">
            <v>123</v>
          </cell>
          <cell r="C2631" t="str">
            <v>WS</v>
          </cell>
          <cell r="D2631" t="str">
            <v>QPADEV00FR</v>
          </cell>
        </row>
        <row r="2632">
          <cell r="A2632" t="str">
            <v>RECCDF</v>
          </cell>
          <cell r="B2632" t="str">
            <v>123</v>
          </cell>
          <cell r="C2632" t="str">
            <v>WS</v>
          </cell>
          <cell r="D2632" t="str">
            <v>QPADEV00FS</v>
          </cell>
        </row>
        <row r="2633">
          <cell r="A2633" t="str">
            <v>RECCDF</v>
          </cell>
          <cell r="B2633" t="str">
            <v>123</v>
          </cell>
          <cell r="C2633" t="str">
            <v>WS</v>
          </cell>
          <cell r="D2633" t="str">
            <v>QPADEV00FZ</v>
          </cell>
        </row>
        <row r="2634">
          <cell r="A2634" t="str">
            <v>RECCDF</v>
          </cell>
          <cell r="B2634" t="str">
            <v>123</v>
          </cell>
          <cell r="C2634" t="str">
            <v>WS</v>
          </cell>
          <cell r="D2634" t="str">
            <v>QPADEV00F0</v>
          </cell>
        </row>
        <row r="2635">
          <cell r="A2635" t="str">
            <v>RECCDF</v>
          </cell>
          <cell r="B2635" t="str">
            <v>123</v>
          </cell>
          <cell r="C2635" t="str">
            <v>WS</v>
          </cell>
          <cell r="D2635" t="str">
            <v>QPADEV00F1</v>
          </cell>
        </row>
        <row r="2636">
          <cell r="A2636" t="str">
            <v>RECCDF</v>
          </cell>
          <cell r="B2636" t="str">
            <v>123</v>
          </cell>
          <cell r="C2636" t="str">
            <v>WS</v>
          </cell>
          <cell r="D2636" t="str">
            <v>QPADEV00F2</v>
          </cell>
        </row>
        <row r="2637">
          <cell r="A2637" t="str">
            <v>RECCDF</v>
          </cell>
          <cell r="B2637" t="str">
            <v>123</v>
          </cell>
          <cell r="C2637" t="str">
            <v>WS</v>
          </cell>
          <cell r="D2637" t="str">
            <v>QPADEV00F3</v>
          </cell>
        </row>
        <row r="2638">
          <cell r="A2638" t="str">
            <v>RECCDF</v>
          </cell>
          <cell r="B2638" t="str">
            <v>123</v>
          </cell>
          <cell r="C2638" t="str">
            <v>WS</v>
          </cell>
          <cell r="D2638" t="str">
            <v>QPADEV00F4</v>
          </cell>
        </row>
        <row r="2639">
          <cell r="A2639" t="str">
            <v>RECCDF</v>
          </cell>
          <cell r="B2639" t="str">
            <v>123</v>
          </cell>
          <cell r="C2639" t="str">
            <v>WS</v>
          </cell>
          <cell r="D2639" t="str">
            <v>QPADEV00F5</v>
          </cell>
        </row>
        <row r="2640">
          <cell r="A2640" t="str">
            <v>RECCDF</v>
          </cell>
          <cell r="B2640" t="str">
            <v>123</v>
          </cell>
          <cell r="C2640" t="str">
            <v>WS</v>
          </cell>
          <cell r="D2640" t="str">
            <v>QPADEV00F6</v>
          </cell>
        </row>
        <row r="2641">
          <cell r="A2641" t="str">
            <v>RECCDF</v>
          </cell>
          <cell r="B2641" t="str">
            <v>123</v>
          </cell>
          <cell r="C2641" t="str">
            <v>WS</v>
          </cell>
          <cell r="D2641" t="str">
            <v>QPADEV00F9</v>
          </cell>
        </row>
        <row r="2642">
          <cell r="A2642" t="str">
            <v>RECCDF</v>
          </cell>
          <cell r="B2642" t="str">
            <v>123</v>
          </cell>
          <cell r="C2642" t="str">
            <v>WS</v>
          </cell>
          <cell r="D2642" t="str">
            <v>QPADEV00G0</v>
          </cell>
        </row>
        <row r="2643">
          <cell r="A2643" t="str">
            <v>RECCDF</v>
          </cell>
          <cell r="B2643" t="str">
            <v>123</v>
          </cell>
          <cell r="C2643" t="str">
            <v>WS</v>
          </cell>
          <cell r="D2643" t="str">
            <v>QPADEV00G2</v>
          </cell>
        </row>
        <row r="2644">
          <cell r="A2644" t="str">
            <v>RECCDF</v>
          </cell>
          <cell r="B2644" t="str">
            <v>123</v>
          </cell>
          <cell r="C2644" t="str">
            <v>WS</v>
          </cell>
          <cell r="D2644" t="str">
            <v>QPADEV00G5</v>
          </cell>
        </row>
        <row r="2645">
          <cell r="A2645" t="str">
            <v>RECCDF</v>
          </cell>
          <cell r="B2645" t="str">
            <v>123</v>
          </cell>
          <cell r="C2645" t="str">
            <v>WS</v>
          </cell>
          <cell r="D2645" t="str">
            <v>QPADEV00G6</v>
          </cell>
        </row>
        <row r="2646">
          <cell r="A2646" t="str">
            <v>RECCDF</v>
          </cell>
          <cell r="B2646" t="str">
            <v>KJL</v>
          </cell>
          <cell r="C2646" t="str">
            <v>WS</v>
          </cell>
          <cell r="D2646" t="str">
            <v>QPADEV000B</v>
          </cell>
        </row>
        <row r="2647">
          <cell r="A2647" t="str">
            <v>RECCDF</v>
          </cell>
          <cell r="B2647" t="str">
            <v>BIT</v>
          </cell>
          <cell r="C2647" t="str">
            <v>WS</v>
          </cell>
          <cell r="D2647" t="str">
            <v>QPADEV000C</v>
          </cell>
        </row>
        <row r="2648">
          <cell r="A2648" t="str">
            <v>RECCDF</v>
          </cell>
          <cell r="B2648" t="str">
            <v>123</v>
          </cell>
          <cell r="C2648" t="str">
            <v>WS</v>
          </cell>
          <cell r="D2648" t="str">
            <v>QPADEV000D</v>
          </cell>
        </row>
        <row r="2649">
          <cell r="A2649" t="str">
            <v>RECCDF</v>
          </cell>
          <cell r="B2649" t="str">
            <v>KJL</v>
          </cell>
          <cell r="C2649" t="str">
            <v>WS</v>
          </cell>
          <cell r="D2649" t="str">
            <v>QPADEV000F</v>
          </cell>
        </row>
        <row r="2650">
          <cell r="A2650" t="str">
            <v>RECCDF</v>
          </cell>
          <cell r="B2650" t="str">
            <v>123</v>
          </cell>
          <cell r="C2650" t="str">
            <v>WS</v>
          </cell>
          <cell r="D2650" t="str">
            <v>QPADEV000G</v>
          </cell>
        </row>
        <row r="2651">
          <cell r="A2651" t="str">
            <v>RECCDF</v>
          </cell>
          <cell r="B2651" t="str">
            <v>BIT</v>
          </cell>
          <cell r="C2651" t="str">
            <v>WS</v>
          </cell>
          <cell r="D2651" t="str">
            <v>QPADEV000H</v>
          </cell>
        </row>
        <row r="2652">
          <cell r="A2652" t="str">
            <v>RECCDF</v>
          </cell>
          <cell r="B2652" t="str">
            <v>BIT</v>
          </cell>
          <cell r="C2652" t="str">
            <v>WS</v>
          </cell>
          <cell r="D2652" t="str">
            <v>QPADEV000J</v>
          </cell>
        </row>
        <row r="2653">
          <cell r="A2653" t="str">
            <v>RECCDF</v>
          </cell>
          <cell r="B2653" t="str">
            <v>BIT</v>
          </cell>
          <cell r="C2653" t="str">
            <v>WS</v>
          </cell>
          <cell r="D2653" t="str">
            <v>QPADEV000K</v>
          </cell>
        </row>
        <row r="2654">
          <cell r="A2654" t="str">
            <v>RECCDF</v>
          </cell>
          <cell r="B2654" t="str">
            <v>123</v>
          </cell>
          <cell r="C2654" t="str">
            <v>WS</v>
          </cell>
          <cell r="D2654" t="str">
            <v>QPADEV000L</v>
          </cell>
        </row>
        <row r="2655">
          <cell r="A2655" t="str">
            <v>RECCDF</v>
          </cell>
          <cell r="B2655" t="str">
            <v>123</v>
          </cell>
          <cell r="C2655" t="str">
            <v>WS</v>
          </cell>
          <cell r="D2655" t="str">
            <v>QPADEV000M</v>
          </cell>
        </row>
        <row r="2656">
          <cell r="A2656" t="str">
            <v>RECCDF</v>
          </cell>
          <cell r="B2656" t="str">
            <v>123</v>
          </cell>
          <cell r="C2656" t="str">
            <v>WS</v>
          </cell>
          <cell r="D2656" t="str">
            <v>QPADEV000N</v>
          </cell>
        </row>
        <row r="2657">
          <cell r="A2657" t="str">
            <v>RECCDF</v>
          </cell>
          <cell r="B2657" t="str">
            <v>BIT</v>
          </cell>
          <cell r="C2657" t="str">
            <v>WS</v>
          </cell>
          <cell r="D2657" t="str">
            <v>QPADEV000P</v>
          </cell>
        </row>
        <row r="2658">
          <cell r="A2658" t="str">
            <v>RECCDF</v>
          </cell>
          <cell r="B2658" t="str">
            <v>123</v>
          </cell>
          <cell r="C2658" t="str">
            <v>WS</v>
          </cell>
          <cell r="D2658" t="str">
            <v>QPADEV000Q</v>
          </cell>
        </row>
        <row r="2659">
          <cell r="A2659" t="str">
            <v>RECCDF</v>
          </cell>
          <cell r="B2659" t="str">
            <v>123</v>
          </cell>
          <cell r="C2659" t="str">
            <v>WS</v>
          </cell>
          <cell r="D2659" t="str">
            <v>QPADEV000R</v>
          </cell>
        </row>
        <row r="2660">
          <cell r="A2660" t="str">
            <v>RECCDF</v>
          </cell>
          <cell r="B2660" t="str">
            <v>123</v>
          </cell>
          <cell r="C2660" t="str">
            <v>WS</v>
          </cell>
          <cell r="D2660" t="str">
            <v>QPADEV000S</v>
          </cell>
        </row>
        <row r="2661">
          <cell r="A2661" t="str">
            <v>RECCDF</v>
          </cell>
          <cell r="B2661" t="str">
            <v>123</v>
          </cell>
          <cell r="C2661" t="str">
            <v>WS</v>
          </cell>
          <cell r="D2661" t="str">
            <v>QPADEV000T</v>
          </cell>
        </row>
        <row r="2662">
          <cell r="A2662" t="str">
            <v>RECCDF</v>
          </cell>
          <cell r="B2662" t="str">
            <v>BIT</v>
          </cell>
          <cell r="C2662" t="str">
            <v>WS</v>
          </cell>
          <cell r="D2662" t="str">
            <v>QPADEV000V</v>
          </cell>
        </row>
        <row r="2663">
          <cell r="A2663" t="str">
            <v>RECCDF</v>
          </cell>
          <cell r="B2663" t="str">
            <v>123</v>
          </cell>
          <cell r="C2663" t="str">
            <v>WS</v>
          </cell>
          <cell r="D2663" t="str">
            <v>QPADEV000W</v>
          </cell>
        </row>
        <row r="2664">
          <cell r="A2664" t="str">
            <v>RECCDF</v>
          </cell>
          <cell r="B2664" t="str">
            <v>BEK</v>
          </cell>
          <cell r="C2664" t="str">
            <v>WS</v>
          </cell>
          <cell r="D2664" t="str">
            <v>QPADEV000X</v>
          </cell>
        </row>
        <row r="2665">
          <cell r="A2665" t="str">
            <v>RECCDF</v>
          </cell>
          <cell r="B2665" t="str">
            <v>BIT</v>
          </cell>
          <cell r="C2665" t="str">
            <v>WS</v>
          </cell>
          <cell r="D2665" t="str">
            <v>QPADEV000Z</v>
          </cell>
        </row>
        <row r="2666">
          <cell r="A2666" t="str">
            <v>RECCDF</v>
          </cell>
          <cell r="B2666" t="str">
            <v>IPA</v>
          </cell>
          <cell r="C2666" t="str">
            <v>WS</v>
          </cell>
          <cell r="D2666" t="str">
            <v>QPADEV0001</v>
          </cell>
        </row>
        <row r="2667">
          <cell r="A2667" t="str">
            <v>RECCDF</v>
          </cell>
          <cell r="B2667" t="str">
            <v>MAN</v>
          </cell>
          <cell r="C2667" t="str">
            <v>WS</v>
          </cell>
          <cell r="D2667" t="str">
            <v>QPADEV0002</v>
          </cell>
        </row>
        <row r="2668">
          <cell r="A2668" t="str">
            <v>RECCDF</v>
          </cell>
          <cell r="B2668" t="str">
            <v>BIT</v>
          </cell>
          <cell r="C2668" t="str">
            <v>WS</v>
          </cell>
          <cell r="D2668" t="str">
            <v>QPADEV0003</v>
          </cell>
        </row>
        <row r="2669">
          <cell r="A2669" t="str">
            <v>RECCDF</v>
          </cell>
          <cell r="B2669" t="str">
            <v>IPA</v>
          </cell>
          <cell r="C2669" t="str">
            <v>WS</v>
          </cell>
          <cell r="D2669" t="str">
            <v>QPADEV0004</v>
          </cell>
        </row>
        <row r="2670">
          <cell r="A2670" t="str">
            <v>RECCDF</v>
          </cell>
          <cell r="B2670" t="str">
            <v>IPA</v>
          </cell>
          <cell r="C2670" t="str">
            <v>WS</v>
          </cell>
          <cell r="D2670" t="str">
            <v>QPADEV0005</v>
          </cell>
        </row>
        <row r="2671">
          <cell r="A2671" t="str">
            <v>RECCDF</v>
          </cell>
          <cell r="B2671" t="str">
            <v>BIT</v>
          </cell>
          <cell r="C2671" t="str">
            <v>WS</v>
          </cell>
          <cell r="D2671" t="str">
            <v>QPADEV0006</v>
          </cell>
        </row>
        <row r="2672">
          <cell r="A2672" t="str">
            <v>RECCDF</v>
          </cell>
          <cell r="B2672" t="str">
            <v>BIT</v>
          </cell>
          <cell r="C2672" t="str">
            <v>WS</v>
          </cell>
          <cell r="D2672" t="str">
            <v>QPADEV0007</v>
          </cell>
        </row>
        <row r="2673">
          <cell r="A2673" t="str">
            <v>RECCDF</v>
          </cell>
          <cell r="B2673" t="str">
            <v>BIT</v>
          </cell>
          <cell r="C2673" t="str">
            <v>WS</v>
          </cell>
          <cell r="D2673" t="str">
            <v>QPADEV0008</v>
          </cell>
        </row>
        <row r="2674">
          <cell r="A2674" t="str">
            <v>RECCDF</v>
          </cell>
          <cell r="B2674" t="str">
            <v>FPA</v>
          </cell>
          <cell r="C2674" t="str">
            <v>WS</v>
          </cell>
          <cell r="D2674" t="str">
            <v>QPADEV0009</v>
          </cell>
        </row>
        <row r="2675">
          <cell r="A2675" t="str">
            <v>RECCDF</v>
          </cell>
          <cell r="B2675" t="str">
            <v>123</v>
          </cell>
          <cell r="C2675" t="str">
            <v>WS</v>
          </cell>
          <cell r="D2675" t="str">
            <v>QPADEV001B</v>
          </cell>
        </row>
        <row r="2676">
          <cell r="A2676" t="str">
            <v>RECCDF</v>
          </cell>
          <cell r="B2676" t="str">
            <v>BIT</v>
          </cell>
          <cell r="C2676" t="str">
            <v>WS</v>
          </cell>
          <cell r="D2676" t="str">
            <v>QPADEV001C</v>
          </cell>
        </row>
        <row r="2677">
          <cell r="A2677" t="str">
            <v>RECCDF</v>
          </cell>
          <cell r="B2677" t="str">
            <v>BIT</v>
          </cell>
          <cell r="C2677" t="str">
            <v>WS</v>
          </cell>
          <cell r="D2677" t="str">
            <v>QPADEV001D</v>
          </cell>
        </row>
        <row r="2678">
          <cell r="A2678" t="str">
            <v>RECCDF</v>
          </cell>
          <cell r="B2678" t="str">
            <v>BIT</v>
          </cell>
          <cell r="C2678" t="str">
            <v>WS</v>
          </cell>
          <cell r="D2678" t="str">
            <v>QPADEV001F</v>
          </cell>
        </row>
        <row r="2679">
          <cell r="A2679" t="str">
            <v>RECCDF</v>
          </cell>
          <cell r="B2679" t="str">
            <v>123</v>
          </cell>
          <cell r="C2679" t="str">
            <v>WS</v>
          </cell>
          <cell r="D2679" t="str">
            <v>QPADEV001G</v>
          </cell>
        </row>
        <row r="2680">
          <cell r="A2680" t="str">
            <v>RECCDF</v>
          </cell>
          <cell r="B2680" t="str">
            <v>KJL</v>
          </cell>
          <cell r="C2680" t="str">
            <v>WS</v>
          </cell>
          <cell r="D2680" t="str">
            <v>QPADEV001H</v>
          </cell>
        </row>
        <row r="2681">
          <cell r="A2681" t="str">
            <v>RECCDF</v>
          </cell>
          <cell r="B2681" t="str">
            <v>BIT</v>
          </cell>
          <cell r="C2681" t="str">
            <v>WS</v>
          </cell>
          <cell r="D2681" t="str">
            <v>QPADEV001J</v>
          </cell>
        </row>
        <row r="2682">
          <cell r="A2682" t="str">
            <v>RECCDF</v>
          </cell>
          <cell r="B2682" t="str">
            <v>BIT</v>
          </cell>
          <cell r="C2682" t="str">
            <v>WS</v>
          </cell>
          <cell r="D2682" t="str">
            <v>QPADEV001K</v>
          </cell>
        </row>
        <row r="2683">
          <cell r="A2683" t="str">
            <v>RECCDF</v>
          </cell>
          <cell r="B2683" t="str">
            <v>123</v>
          </cell>
          <cell r="C2683" t="str">
            <v>WS</v>
          </cell>
          <cell r="D2683" t="str">
            <v>QPADEV001L</v>
          </cell>
        </row>
        <row r="2684">
          <cell r="A2684" t="str">
            <v>RECCDF</v>
          </cell>
          <cell r="B2684" t="str">
            <v>123</v>
          </cell>
          <cell r="C2684" t="str">
            <v>WS</v>
          </cell>
          <cell r="D2684" t="str">
            <v>QPADEV001M</v>
          </cell>
        </row>
        <row r="2685">
          <cell r="A2685" t="str">
            <v>RECCDF</v>
          </cell>
          <cell r="B2685" t="str">
            <v>BIT</v>
          </cell>
          <cell r="C2685" t="str">
            <v>WS</v>
          </cell>
          <cell r="D2685" t="str">
            <v>QPADEV001N</v>
          </cell>
        </row>
        <row r="2686">
          <cell r="A2686" t="str">
            <v>RECCDF</v>
          </cell>
          <cell r="B2686" t="str">
            <v>123</v>
          </cell>
          <cell r="C2686" t="str">
            <v>WS</v>
          </cell>
          <cell r="D2686" t="str">
            <v>QPADEV001P</v>
          </cell>
        </row>
        <row r="2687">
          <cell r="A2687" t="str">
            <v>RECCDF</v>
          </cell>
          <cell r="B2687" t="str">
            <v>LNG</v>
          </cell>
          <cell r="C2687" t="str">
            <v>WS</v>
          </cell>
          <cell r="D2687" t="str">
            <v>QPADEV001Q</v>
          </cell>
        </row>
        <row r="2688">
          <cell r="A2688" t="str">
            <v>RECCDF</v>
          </cell>
          <cell r="B2688" t="str">
            <v>BIT</v>
          </cell>
          <cell r="C2688" t="str">
            <v>WS</v>
          </cell>
          <cell r="D2688" t="str">
            <v>QPADEV001R</v>
          </cell>
        </row>
        <row r="2689">
          <cell r="A2689" t="str">
            <v>RECCDF</v>
          </cell>
          <cell r="B2689" t="str">
            <v>123</v>
          </cell>
          <cell r="C2689" t="str">
            <v>WS</v>
          </cell>
          <cell r="D2689" t="str">
            <v>QPADEV001S</v>
          </cell>
        </row>
        <row r="2690">
          <cell r="A2690" t="str">
            <v>RECCDF</v>
          </cell>
          <cell r="B2690" t="str">
            <v>BIT</v>
          </cell>
          <cell r="C2690" t="str">
            <v>WS</v>
          </cell>
          <cell r="D2690" t="str">
            <v>QPADEV001T</v>
          </cell>
        </row>
        <row r="2691">
          <cell r="A2691" t="str">
            <v>RECCDF</v>
          </cell>
          <cell r="B2691" t="str">
            <v>123</v>
          </cell>
          <cell r="C2691" t="str">
            <v>WS</v>
          </cell>
          <cell r="D2691" t="str">
            <v>QPADEV001V</v>
          </cell>
        </row>
        <row r="2692">
          <cell r="A2692" t="str">
            <v>RECCDF</v>
          </cell>
          <cell r="B2692" t="str">
            <v>123</v>
          </cell>
          <cell r="C2692" t="str">
            <v>WS</v>
          </cell>
          <cell r="D2692" t="str">
            <v>QPADEV001W</v>
          </cell>
        </row>
        <row r="2693">
          <cell r="A2693" t="str">
            <v>RECCDF</v>
          </cell>
          <cell r="B2693" t="str">
            <v>123</v>
          </cell>
          <cell r="C2693" t="str">
            <v>WS</v>
          </cell>
          <cell r="D2693" t="str">
            <v>QPADEV001X</v>
          </cell>
        </row>
        <row r="2694">
          <cell r="A2694" t="str">
            <v>RECCDF</v>
          </cell>
          <cell r="B2694" t="str">
            <v>BIT</v>
          </cell>
          <cell r="C2694" t="str">
            <v>WS</v>
          </cell>
          <cell r="D2694" t="str">
            <v>QPADEV001Z</v>
          </cell>
        </row>
        <row r="2695">
          <cell r="A2695" t="str">
            <v>RECCDF</v>
          </cell>
          <cell r="B2695" t="str">
            <v>123</v>
          </cell>
          <cell r="C2695" t="str">
            <v>WS</v>
          </cell>
          <cell r="D2695" t="str">
            <v>QPADEV0010</v>
          </cell>
        </row>
        <row r="2696">
          <cell r="A2696" t="str">
            <v>RECCDF</v>
          </cell>
          <cell r="B2696" t="str">
            <v>123</v>
          </cell>
          <cell r="C2696" t="str">
            <v>WS</v>
          </cell>
          <cell r="D2696" t="str">
            <v>QPADEV0011</v>
          </cell>
        </row>
        <row r="2697">
          <cell r="A2697" t="str">
            <v>RECCDF</v>
          </cell>
          <cell r="B2697" t="str">
            <v>123</v>
          </cell>
          <cell r="C2697" t="str">
            <v>WS</v>
          </cell>
          <cell r="D2697" t="str">
            <v>QPADEV0012</v>
          </cell>
        </row>
        <row r="2698">
          <cell r="A2698" t="str">
            <v>RECCDF</v>
          </cell>
          <cell r="B2698" t="str">
            <v>BIT</v>
          </cell>
          <cell r="C2698" t="str">
            <v>WS</v>
          </cell>
          <cell r="D2698" t="str">
            <v>QPADEV0013</v>
          </cell>
        </row>
        <row r="2699">
          <cell r="A2699" t="str">
            <v>RECCDF</v>
          </cell>
          <cell r="B2699" t="str">
            <v>EEF</v>
          </cell>
          <cell r="C2699" t="str">
            <v>WS</v>
          </cell>
          <cell r="D2699" t="str">
            <v>QPADEV0014</v>
          </cell>
        </row>
        <row r="2700">
          <cell r="A2700" t="str">
            <v>RECCDF</v>
          </cell>
          <cell r="B2700" t="str">
            <v>123</v>
          </cell>
          <cell r="C2700" t="str">
            <v>WS</v>
          </cell>
          <cell r="D2700" t="str">
            <v>QPADEV0015</v>
          </cell>
        </row>
        <row r="2701">
          <cell r="A2701" t="str">
            <v>RECCDF</v>
          </cell>
          <cell r="B2701" t="str">
            <v>BIT</v>
          </cell>
          <cell r="C2701" t="str">
            <v>WS</v>
          </cell>
          <cell r="D2701" t="str">
            <v>QPADEV0016</v>
          </cell>
        </row>
        <row r="2702">
          <cell r="A2702" t="str">
            <v>RECCDF</v>
          </cell>
          <cell r="B2702" t="str">
            <v>BIT</v>
          </cell>
          <cell r="C2702" t="str">
            <v>WS</v>
          </cell>
          <cell r="D2702" t="str">
            <v>QPADEV0017</v>
          </cell>
        </row>
        <row r="2703">
          <cell r="A2703" t="str">
            <v>RECCDF</v>
          </cell>
          <cell r="B2703" t="str">
            <v>123</v>
          </cell>
          <cell r="C2703" t="str">
            <v>WS</v>
          </cell>
          <cell r="D2703" t="str">
            <v>QPADEV0018</v>
          </cell>
        </row>
        <row r="2704">
          <cell r="A2704" t="str">
            <v>RECCDF</v>
          </cell>
          <cell r="B2704" t="str">
            <v>123</v>
          </cell>
          <cell r="C2704" t="str">
            <v>WS</v>
          </cell>
          <cell r="D2704" t="str">
            <v>QPADEV0019</v>
          </cell>
        </row>
        <row r="2705">
          <cell r="A2705" t="str">
            <v>RECCDF</v>
          </cell>
          <cell r="B2705" t="str">
            <v>BIT</v>
          </cell>
          <cell r="C2705" t="str">
            <v>WS</v>
          </cell>
          <cell r="D2705" t="str">
            <v>QPADEV002B</v>
          </cell>
        </row>
        <row r="2706">
          <cell r="A2706" t="str">
            <v>RECCDF</v>
          </cell>
          <cell r="B2706" t="str">
            <v>123</v>
          </cell>
          <cell r="C2706" t="str">
            <v>WS</v>
          </cell>
          <cell r="D2706" t="str">
            <v>QPADEV002C</v>
          </cell>
        </row>
        <row r="2707">
          <cell r="A2707" t="str">
            <v>RECCDF</v>
          </cell>
          <cell r="B2707" t="str">
            <v>123</v>
          </cell>
          <cell r="C2707" t="str">
            <v>WS</v>
          </cell>
          <cell r="D2707" t="str">
            <v>QPADEV002D</v>
          </cell>
        </row>
        <row r="2708">
          <cell r="A2708" t="str">
            <v>RECCDF</v>
          </cell>
          <cell r="B2708" t="str">
            <v>BOL</v>
          </cell>
          <cell r="C2708" t="str">
            <v>WS</v>
          </cell>
          <cell r="D2708" t="str">
            <v>QPADEV002F</v>
          </cell>
        </row>
        <row r="2709">
          <cell r="A2709" t="str">
            <v>RECCDF</v>
          </cell>
          <cell r="B2709" t="str">
            <v>123</v>
          </cell>
          <cell r="C2709" t="str">
            <v>WS</v>
          </cell>
          <cell r="D2709" t="str">
            <v>QPADEV002H</v>
          </cell>
        </row>
        <row r="2710">
          <cell r="A2710" t="str">
            <v>RECCDF</v>
          </cell>
          <cell r="B2710" t="str">
            <v>123</v>
          </cell>
          <cell r="C2710" t="str">
            <v>WS</v>
          </cell>
          <cell r="D2710" t="str">
            <v>QPADEV002J</v>
          </cell>
        </row>
        <row r="2711">
          <cell r="A2711" t="str">
            <v>RECCDF</v>
          </cell>
          <cell r="B2711" t="str">
            <v>123</v>
          </cell>
          <cell r="C2711" t="str">
            <v>WS</v>
          </cell>
          <cell r="D2711" t="str">
            <v>QPADEV002K</v>
          </cell>
        </row>
        <row r="2712">
          <cell r="A2712" t="str">
            <v>RECCDF</v>
          </cell>
          <cell r="B2712" t="str">
            <v>KJL</v>
          </cell>
          <cell r="C2712" t="str">
            <v>WS</v>
          </cell>
          <cell r="D2712" t="str">
            <v>QPADEV002M</v>
          </cell>
        </row>
        <row r="2713">
          <cell r="A2713" t="str">
            <v>RECCDF</v>
          </cell>
          <cell r="B2713" t="str">
            <v>123</v>
          </cell>
          <cell r="C2713" t="str">
            <v>WS</v>
          </cell>
          <cell r="D2713" t="str">
            <v>QPADEV002N</v>
          </cell>
        </row>
        <row r="2714">
          <cell r="A2714" t="str">
            <v>RECCDF</v>
          </cell>
          <cell r="B2714" t="str">
            <v>LNG</v>
          </cell>
          <cell r="C2714" t="str">
            <v>WS</v>
          </cell>
          <cell r="D2714" t="str">
            <v>QPADEV002P</v>
          </cell>
        </row>
        <row r="2715">
          <cell r="A2715" t="str">
            <v>RECCDF</v>
          </cell>
          <cell r="B2715" t="str">
            <v>123</v>
          </cell>
          <cell r="C2715" t="str">
            <v>WS</v>
          </cell>
          <cell r="D2715" t="str">
            <v>QPADEV002Q</v>
          </cell>
        </row>
        <row r="2716">
          <cell r="A2716" t="str">
            <v>RECCDF</v>
          </cell>
          <cell r="B2716" t="str">
            <v>123</v>
          </cell>
          <cell r="C2716" t="str">
            <v>WS</v>
          </cell>
          <cell r="D2716" t="str">
            <v>QPADEV002R</v>
          </cell>
        </row>
        <row r="2717">
          <cell r="A2717" t="str">
            <v>RECCDF</v>
          </cell>
          <cell r="B2717" t="str">
            <v>123</v>
          </cell>
          <cell r="C2717" t="str">
            <v>WS</v>
          </cell>
          <cell r="D2717" t="str">
            <v>QPADEV002T</v>
          </cell>
        </row>
        <row r="2718">
          <cell r="A2718" t="str">
            <v>RECCDF</v>
          </cell>
          <cell r="B2718" t="str">
            <v>123</v>
          </cell>
          <cell r="C2718" t="str">
            <v>WS</v>
          </cell>
          <cell r="D2718" t="str">
            <v>QPADEV002V</v>
          </cell>
        </row>
        <row r="2719">
          <cell r="A2719" t="str">
            <v>RECCDF</v>
          </cell>
          <cell r="B2719" t="str">
            <v>KJL</v>
          </cell>
          <cell r="C2719" t="str">
            <v>WS</v>
          </cell>
          <cell r="D2719" t="str">
            <v>QPADEV002X</v>
          </cell>
        </row>
        <row r="2720">
          <cell r="A2720" t="str">
            <v>RECCDF</v>
          </cell>
          <cell r="B2720" t="str">
            <v>123</v>
          </cell>
          <cell r="C2720" t="str">
            <v>WS</v>
          </cell>
          <cell r="D2720" t="str">
            <v>QPADEV002Z</v>
          </cell>
        </row>
        <row r="2721">
          <cell r="A2721" t="str">
            <v>RECCDF</v>
          </cell>
          <cell r="B2721" t="str">
            <v>IPA</v>
          </cell>
          <cell r="C2721" t="str">
            <v>WS</v>
          </cell>
          <cell r="D2721" t="str">
            <v>QPADEV0020</v>
          </cell>
        </row>
        <row r="2722">
          <cell r="A2722" t="str">
            <v>RECCDF</v>
          </cell>
          <cell r="B2722" t="str">
            <v>123</v>
          </cell>
          <cell r="C2722" t="str">
            <v>WS</v>
          </cell>
          <cell r="D2722" t="str">
            <v>QPADEV0021</v>
          </cell>
        </row>
        <row r="2723">
          <cell r="A2723" t="str">
            <v>RECCDF</v>
          </cell>
          <cell r="B2723" t="str">
            <v>123</v>
          </cell>
          <cell r="C2723" t="str">
            <v>WS</v>
          </cell>
          <cell r="D2723" t="str">
            <v>QPADEV0022</v>
          </cell>
        </row>
        <row r="2724">
          <cell r="A2724" t="str">
            <v>RECCDF</v>
          </cell>
          <cell r="B2724" t="str">
            <v>123</v>
          </cell>
          <cell r="C2724" t="str">
            <v>WS</v>
          </cell>
          <cell r="D2724" t="str">
            <v>QPADEV0023</v>
          </cell>
        </row>
        <row r="2725">
          <cell r="A2725" t="str">
            <v>RECCDF</v>
          </cell>
          <cell r="B2725" t="str">
            <v>LNG</v>
          </cell>
          <cell r="C2725" t="str">
            <v>WS</v>
          </cell>
          <cell r="D2725" t="str">
            <v>QPADEV0024</v>
          </cell>
        </row>
        <row r="2726">
          <cell r="A2726" t="str">
            <v>RECCDF</v>
          </cell>
          <cell r="B2726" t="str">
            <v>BOL</v>
          </cell>
          <cell r="C2726" t="str">
            <v>WS</v>
          </cell>
          <cell r="D2726" t="str">
            <v>QPADEV0025</v>
          </cell>
        </row>
        <row r="2727">
          <cell r="A2727" t="str">
            <v>RECCDF</v>
          </cell>
          <cell r="B2727" t="str">
            <v>123</v>
          </cell>
          <cell r="C2727" t="str">
            <v>WS</v>
          </cell>
          <cell r="D2727" t="str">
            <v>QPADEV0026</v>
          </cell>
        </row>
        <row r="2728">
          <cell r="A2728" t="str">
            <v>RECCDF</v>
          </cell>
          <cell r="B2728" t="str">
            <v>123</v>
          </cell>
          <cell r="C2728" t="str">
            <v>WS</v>
          </cell>
          <cell r="D2728" t="str">
            <v>QPADEV0027</v>
          </cell>
        </row>
        <row r="2729">
          <cell r="A2729" t="str">
            <v>RECCDF</v>
          </cell>
          <cell r="B2729" t="str">
            <v>BIT</v>
          </cell>
          <cell r="C2729" t="str">
            <v>WS</v>
          </cell>
          <cell r="D2729" t="str">
            <v>QPADEV0028</v>
          </cell>
        </row>
        <row r="2730">
          <cell r="A2730" t="str">
            <v>RECCDF</v>
          </cell>
          <cell r="B2730" t="str">
            <v>123</v>
          </cell>
          <cell r="C2730" t="str">
            <v>WS</v>
          </cell>
          <cell r="D2730" t="str">
            <v>QPADEV0029</v>
          </cell>
        </row>
        <row r="2731">
          <cell r="A2731" t="str">
            <v>RECCDF</v>
          </cell>
          <cell r="B2731" t="str">
            <v>BIT</v>
          </cell>
          <cell r="C2731" t="str">
            <v>WS</v>
          </cell>
          <cell r="D2731" t="str">
            <v>QPADEV003C</v>
          </cell>
        </row>
        <row r="2732">
          <cell r="A2732" t="str">
            <v>RECCDF</v>
          </cell>
          <cell r="B2732" t="str">
            <v>123</v>
          </cell>
          <cell r="C2732" t="str">
            <v>WS</v>
          </cell>
          <cell r="D2732" t="str">
            <v>QPADEV003D</v>
          </cell>
        </row>
        <row r="2733">
          <cell r="A2733" t="str">
            <v>RECCDF</v>
          </cell>
          <cell r="B2733" t="str">
            <v>123</v>
          </cell>
          <cell r="C2733" t="str">
            <v>WS</v>
          </cell>
          <cell r="D2733" t="str">
            <v>QPADEV003F</v>
          </cell>
        </row>
        <row r="2734">
          <cell r="A2734" t="str">
            <v>RECCDF</v>
          </cell>
          <cell r="B2734" t="str">
            <v>123</v>
          </cell>
          <cell r="C2734" t="str">
            <v>WS</v>
          </cell>
          <cell r="D2734" t="str">
            <v>QPADEV003G</v>
          </cell>
        </row>
        <row r="2735">
          <cell r="A2735" t="str">
            <v>RECCDF</v>
          </cell>
          <cell r="B2735" t="str">
            <v>123</v>
          </cell>
          <cell r="C2735" t="str">
            <v>WS</v>
          </cell>
          <cell r="D2735" t="str">
            <v>QPADEV003H</v>
          </cell>
        </row>
        <row r="2736">
          <cell r="A2736" t="str">
            <v>RECCDF</v>
          </cell>
          <cell r="B2736" t="str">
            <v>123</v>
          </cell>
          <cell r="C2736" t="str">
            <v>WS</v>
          </cell>
          <cell r="D2736" t="str">
            <v>QPADEV003J</v>
          </cell>
        </row>
        <row r="2737">
          <cell r="A2737" t="str">
            <v>RECCDF</v>
          </cell>
          <cell r="B2737" t="str">
            <v>123</v>
          </cell>
          <cell r="C2737" t="str">
            <v>WS</v>
          </cell>
          <cell r="D2737" t="str">
            <v>QPADEV003K</v>
          </cell>
        </row>
        <row r="2738">
          <cell r="A2738" t="str">
            <v>RECCDF</v>
          </cell>
          <cell r="B2738" t="str">
            <v>123</v>
          </cell>
          <cell r="C2738" t="str">
            <v>WS</v>
          </cell>
          <cell r="D2738" t="str">
            <v>QPADEV003M</v>
          </cell>
        </row>
        <row r="2739">
          <cell r="A2739" t="str">
            <v>RECCDF</v>
          </cell>
          <cell r="B2739" t="str">
            <v>123</v>
          </cell>
          <cell r="C2739" t="str">
            <v>WS</v>
          </cell>
          <cell r="D2739" t="str">
            <v>QPADEV003N</v>
          </cell>
        </row>
        <row r="2740">
          <cell r="A2740" t="str">
            <v>RECCDF</v>
          </cell>
          <cell r="B2740" t="str">
            <v>LNG</v>
          </cell>
          <cell r="C2740" t="str">
            <v>WS</v>
          </cell>
          <cell r="D2740" t="str">
            <v>QPADEV003P</v>
          </cell>
        </row>
        <row r="2741">
          <cell r="A2741" t="str">
            <v>RECCDF</v>
          </cell>
          <cell r="B2741" t="str">
            <v>123</v>
          </cell>
          <cell r="C2741" t="str">
            <v>WS</v>
          </cell>
          <cell r="D2741" t="str">
            <v>QPADEV003Q</v>
          </cell>
        </row>
        <row r="2742">
          <cell r="A2742" t="str">
            <v>RECCDF</v>
          </cell>
          <cell r="B2742" t="str">
            <v>123</v>
          </cell>
          <cell r="C2742" t="str">
            <v>WS</v>
          </cell>
          <cell r="D2742" t="str">
            <v>QPADEV003R</v>
          </cell>
        </row>
        <row r="2743">
          <cell r="A2743" t="str">
            <v>RECCDF</v>
          </cell>
          <cell r="B2743" t="str">
            <v>LNG</v>
          </cell>
          <cell r="C2743" t="str">
            <v>WS</v>
          </cell>
          <cell r="D2743" t="str">
            <v>QPADEV003S</v>
          </cell>
        </row>
        <row r="2744">
          <cell r="A2744" t="str">
            <v>RECCDF</v>
          </cell>
          <cell r="B2744" t="str">
            <v>123</v>
          </cell>
          <cell r="C2744" t="str">
            <v>WS</v>
          </cell>
          <cell r="D2744" t="str">
            <v>QPADEV003T</v>
          </cell>
        </row>
        <row r="2745">
          <cell r="A2745" t="str">
            <v>RECCDF</v>
          </cell>
          <cell r="B2745" t="str">
            <v>123</v>
          </cell>
          <cell r="C2745" t="str">
            <v>WS</v>
          </cell>
          <cell r="D2745" t="str">
            <v>QPADEV003V</v>
          </cell>
        </row>
        <row r="2746">
          <cell r="A2746" t="str">
            <v>RECCDF</v>
          </cell>
          <cell r="B2746" t="str">
            <v>123</v>
          </cell>
          <cell r="C2746" t="str">
            <v>WS</v>
          </cell>
          <cell r="D2746" t="str">
            <v>QPADEV003W</v>
          </cell>
        </row>
        <row r="2747">
          <cell r="A2747" t="str">
            <v>RECCDF</v>
          </cell>
          <cell r="B2747" t="str">
            <v>123</v>
          </cell>
          <cell r="C2747" t="str">
            <v>WS</v>
          </cell>
          <cell r="D2747" t="str">
            <v>QPADEV003X</v>
          </cell>
        </row>
        <row r="2748">
          <cell r="A2748" t="str">
            <v>RECCDF</v>
          </cell>
          <cell r="B2748" t="str">
            <v>123</v>
          </cell>
          <cell r="C2748" t="str">
            <v>WS</v>
          </cell>
          <cell r="D2748" t="str">
            <v>QPADEV003Z</v>
          </cell>
        </row>
        <row r="2749">
          <cell r="A2749" t="str">
            <v>RECCDF</v>
          </cell>
          <cell r="B2749" t="str">
            <v>123</v>
          </cell>
          <cell r="C2749" t="str">
            <v>WS</v>
          </cell>
          <cell r="D2749" t="str">
            <v>QPADEV0030</v>
          </cell>
        </row>
        <row r="2750">
          <cell r="A2750" t="str">
            <v>RECCDF</v>
          </cell>
          <cell r="B2750" t="str">
            <v>123</v>
          </cell>
          <cell r="C2750" t="str">
            <v>WS</v>
          </cell>
          <cell r="D2750" t="str">
            <v>QPADEV0031</v>
          </cell>
        </row>
        <row r="2751">
          <cell r="A2751" t="str">
            <v>RECCDF</v>
          </cell>
          <cell r="B2751" t="str">
            <v>123</v>
          </cell>
          <cell r="C2751" t="str">
            <v>WS</v>
          </cell>
          <cell r="D2751" t="str">
            <v>QPADEV0032</v>
          </cell>
        </row>
        <row r="2752">
          <cell r="A2752" t="str">
            <v>RECCDF</v>
          </cell>
          <cell r="B2752" t="str">
            <v>FPA</v>
          </cell>
          <cell r="C2752" t="str">
            <v>WS</v>
          </cell>
          <cell r="D2752" t="str">
            <v>QPADEV0034</v>
          </cell>
        </row>
        <row r="2753">
          <cell r="A2753" t="str">
            <v>RECCDF</v>
          </cell>
          <cell r="B2753" t="str">
            <v>123</v>
          </cell>
          <cell r="C2753" t="str">
            <v>WS</v>
          </cell>
          <cell r="D2753" t="str">
            <v>QPADEV0035</v>
          </cell>
        </row>
        <row r="2754">
          <cell r="A2754" t="str">
            <v>RECCDF</v>
          </cell>
          <cell r="B2754" t="str">
            <v>LNG</v>
          </cell>
          <cell r="C2754" t="str">
            <v>WS</v>
          </cell>
          <cell r="D2754" t="str">
            <v>QPADEV0036</v>
          </cell>
        </row>
        <row r="2755">
          <cell r="A2755" t="str">
            <v>RECCDF</v>
          </cell>
          <cell r="B2755" t="str">
            <v>123</v>
          </cell>
          <cell r="C2755" t="str">
            <v>WS</v>
          </cell>
          <cell r="D2755" t="str">
            <v>QPADEV0037</v>
          </cell>
        </row>
        <row r="2756">
          <cell r="A2756" t="str">
            <v>RECCDF</v>
          </cell>
          <cell r="B2756" t="str">
            <v>LNG</v>
          </cell>
          <cell r="C2756" t="str">
            <v>WS</v>
          </cell>
          <cell r="D2756" t="str">
            <v>QPADEV0038</v>
          </cell>
        </row>
        <row r="2757">
          <cell r="A2757" t="str">
            <v>RECCDF</v>
          </cell>
          <cell r="B2757" t="str">
            <v>123</v>
          </cell>
          <cell r="C2757" t="str">
            <v>WS</v>
          </cell>
          <cell r="D2757" t="str">
            <v>QPADEV0039</v>
          </cell>
        </row>
        <row r="2758">
          <cell r="A2758" t="str">
            <v>RECCDF</v>
          </cell>
          <cell r="B2758" t="str">
            <v>123</v>
          </cell>
          <cell r="C2758" t="str">
            <v>WS</v>
          </cell>
          <cell r="D2758" t="str">
            <v>QPADEV004C</v>
          </cell>
        </row>
        <row r="2759">
          <cell r="A2759" t="str">
            <v>RECCDF</v>
          </cell>
          <cell r="B2759" t="str">
            <v>123</v>
          </cell>
          <cell r="C2759" t="str">
            <v>WS</v>
          </cell>
          <cell r="D2759" t="str">
            <v>QPADEV004D</v>
          </cell>
        </row>
        <row r="2760">
          <cell r="A2760" t="str">
            <v>RECCDF</v>
          </cell>
          <cell r="B2760" t="str">
            <v>123</v>
          </cell>
          <cell r="C2760" t="str">
            <v>WS</v>
          </cell>
          <cell r="D2760" t="str">
            <v>QPADEV004G</v>
          </cell>
        </row>
        <row r="2761">
          <cell r="A2761" t="str">
            <v>RECCDF</v>
          </cell>
          <cell r="B2761" t="str">
            <v>123</v>
          </cell>
          <cell r="C2761" t="str">
            <v>WS</v>
          </cell>
          <cell r="D2761" t="str">
            <v>QPADEV004H</v>
          </cell>
        </row>
        <row r="2762">
          <cell r="A2762" t="str">
            <v>RECCDF</v>
          </cell>
          <cell r="B2762" t="str">
            <v>123</v>
          </cell>
          <cell r="C2762" t="str">
            <v>WS</v>
          </cell>
          <cell r="D2762" t="str">
            <v>QPADEV004J</v>
          </cell>
        </row>
        <row r="2763">
          <cell r="A2763" t="str">
            <v>RECCDF</v>
          </cell>
          <cell r="B2763" t="str">
            <v>KJL</v>
          </cell>
          <cell r="C2763" t="str">
            <v>WS</v>
          </cell>
          <cell r="D2763" t="str">
            <v>QPADEV004M</v>
          </cell>
        </row>
        <row r="2764">
          <cell r="A2764" t="str">
            <v>RECCDF</v>
          </cell>
          <cell r="B2764" t="str">
            <v>123</v>
          </cell>
          <cell r="C2764" t="str">
            <v>WS</v>
          </cell>
          <cell r="D2764" t="str">
            <v>QPADEV004P</v>
          </cell>
        </row>
        <row r="2765">
          <cell r="A2765" t="str">
            <v>RECCDF</v>
          </cell>
          <cell r="B2765" t="str">
            <v>123</v>
          </cell>
          <cell r="C2765" t="str">
            <v>WS</v>
          </cell>
          <cell r="D2765" t="str">
            <v>QPADEV004Q</v>
          </cell>
        </row>
        <row r="2766">
          <cell r="A2766" t="str">
            <v>RECCDF</v>
          </cell>
          <cell r="B2766" t="str">
            <v>123</v>
          </cell>
          <cell r="C2766" t="str">
            <v>WS</v>
          </cell>
          <cell r="D2766" t="str">
            <v>QPADEV004R</v>
          </cell>
        </row>
        <row r="2767">
          <cell r="A2767" t="str">
            <v>RECCDF</v>
          </cell>
          <cell r="B2767" t="str">
            <v>123</v>
          </cell>
          <cell r="C2767" t="str">
            <v>WS</v>
          </cell>
          <cell r="D2767" t="str">
            <v>QPADEV004S</v>
          </cell>
        </row>
        <row r="2768">
          <cell r="A2768" t="str">
            <v>RECCDF</v>
          </cell>
          <cell r="B2768" t="str">
            <v>KJL</v>
          </cell>
          <cell r="C2768" t="str">
            <v>WS</v>
          </cell>
          <cell r="D2768" t="str">
            <v>QPADEV004V</v>
          </cell>
        </row>
        <row r="2769">
          <cell r="A2769" t="str">
            <v>RECCDF</v>
          </cell>
          <cell r="B2769" t="str">
            <v>LNG</v>
          </cell>
          <cell r="C2769" t="str">
            <v>WS</v>
          </cell>
          <cell r="D2769" t="str">
            <v>QPADEV004X</v>
          </cell>
        </row>
        <row r="2770">
          <cell r="A2770" t="str">
            <v>RECCDF</v>
          </cell>
          <cell r="B2770" t="str">
            <v>123</v>
          </cell>
          <cell r="C2770" t="str">
            <v>WS</v>
          </cell>
          <cell r="D2770" t="str">
            <v>QPADEV0040</v>
          </cell>
        </row>
        <row r="2771">
          <cell r="A2771" t="str">
            <v>RECCDF</v>
          </cell>
          <cell r="B2771" t="str">
            <v>123</v>
          </cell>
          <cell r="C2771" t="str">
            <v>WS</v>
          </cell>
          <cell r="D2771" t="str">
            <v>QPADEV0041</v>
          </cell>
        </row>
        <row r="2772">
          <cell r="A2772" t="str">
            <v>RECCDF</v>
          </cell>
          <cell r="B2772" t="str">
            <v>123</v>
          </cell>
          <cell r="C2772" t="str">
            <v>WS</v>
          </cell>
          <cell r="D2772" t="str">
            <v>QPADEV0043</v>
          </cell>
        </row>
        <row r="2773">
          <cell r="A2773" t="str">
            <v>RECCDF</v>
          </cell>
          <cell r="B2773" t="str">
            <v>123</v>
          </cell>
          <cell r="C2773" t="str">
            <v>WS</v>
          </cell>
          <cell r="D2773" t="str">
            <v>QPADEV0044</v>
          </cell>
        </row>
        <row r="2774">
          <cell r="A2774" t="str">
            <v>RECCDF</v>
          </cell>
          <cell r="B2774" t="str">
            <v>LNG</v>
          </cell>
          <cell r="C2774" t="str">
            <v>WS</v>
          </cell>
          <cell r="D2774" t="str">
            <v>QPADEV0045</v>
          </cell>
        </row>
        <row r="2775">
          <cell r="A2775" t="str">
            <v>RECCDF</v>
          </cell>
          <cell r="B2775" t="str">
            <v>KJL</v>
          </cell>
          <cell r="C2775" t="str">
            <v>WS</v>
          </cell>
          <cell r="D2775" t="str">
            <v>QPADEV0046</v>
          </cell>
        </row>
        <row r="2776">
          <cell r="A2776" t="str">
            <v>RECCDF</v>
          </cell>
          <cell r="B2776" t="str">
            <v>KJL</v>
          </cell>
          <cell r="C2776" t="str">
            <v>WS</v>
          </cell>
          <cell r="D2776" t="str">
            <v>QPADEV0047</v>
          </cell>
        </row>
        <row r="2777">
          <cell r="A2777" t="str">
            <v>RECCDF</v>
          </cell>
          <cell r="B2777" t="str">
            <v>123</v>
          </cell>
          <cell r="C2777" t="str">
            <v>WS</v>
          </cell>
          <cell r="D2777" t="str">
            <v>QPADEV0049</v>
          </cell>
        </row>
        <row r="2778">
          <cell r="A2778" t="str">
            <v>RECCDF</v>
          </cell>
          <cell r="B2778" t="str">
            <v>123</v>
          </cell>
          <cell r="C2778" t="str">
            <v>WS</v>
          </cell>
          <cell r="D2778" t="str">
            <v>QPADEV005B</v>
          </cell>
        </row>
        <row r="2779">
          <cell r="A2779" t="str">
            <v>RECCDF</v>
          </cell>
          <cell r="B2779" t="str">
            <v>123</v>
          </cell>
          <cell r="C2779" t="str">
            <v>WS</v>
          </cell>
          <cell r="D2779" t="str">
            <v>QPADEV005C</v>
          </cell>
        </row>
        <row r="2780">
          <cell r="A2780" t="str">
            <v>RECCDF</v>
          </cell>
          <cell r="B2780" t="str">
            <v>LNG</v>
          </cell>
          <cell r="C2780" t="str">
            <v>WS</v>
          </cell>
          <cell r="D2780" t="str">
            <v>QPADEV005D</v>
          </cell>
        </row>
        <row r="2781">
          <cell r="A2781" t="str">
            <v>RECCDF</v>
          </cell>
          <cell r="B2781" t="str">
            <v>123</v>
          </cell>
          <cell r="C2781" t="str">
            <v>WS</v>
          </cell>
          <cell r="D2781" t="str">
            <v>QPADEV005F</v>
          </cell>
        </row>
        <row r="2782">
          <cell r="A2782" t="str">
            <v>RECCDF</v>
          </cell>
          <cell r="B2782" t="str">
            <v>123</v>
          </cell>
          <cell r="C2782" t="str">
            <v>WS</v>
          </cell>
          <cell r="D2782" t="str">
            <v>QPADEV005G</v>
          </cell>
        </row>
        <row r="2783">
          <cell r="A2783" t="str">
            <v>RECCDF</v>
          </cell>
          <cell r="B2783" t="str">
            <v>KJL</v>
          </cell>
          <cell r="C2783" t="str">
            <v>WS</v>
          </cell>
          <cell r="D2783" t="str">
            <v>QPADEV005H</v>
          </cell>
        </row>
        <row r="2784">
          <cell r="A2784" t="str">
            <v>RECCDF</v>
          </cell>
          <cell r="B2784" t="str">
            <v>KJL</v>
          </cell>
          <cell r="C2784" t="str">
            <v>WS</v>
          </cell>
          <cell r="D2784" t="str">
            <v>QPADEV005J</v>
          </cell>
        </row>
        <row r="2785">
          <cell r="A2785" t="str">
            <v>RECCDF</v>
          </cell>
          <cell r="B2785" t="str">
            <v>LNG</v>
          </cell>
          <cell r="C2785" t="str">
            <v>WS</v>
          </cell>
          <cell r="D2785" t="str">
            <v>QPADEV005K</v>
          </cell>
        </row>
        <row r="2786">
          <cell r="A2786" t="str">
            <v>RECCDF</v>
          </cell>
          <cell r="B2786" t="str">
            <v>LNG</v>
          </cell>
          <cell r="C2786" t="str">
            <v>WS</v>
          </cell>
          <cell r="D2786" t="str">
            <v>QPADEV005L</v>
          </cell>
        </row>
        <row r="2787">
          <cell r="A2787" t="str">
            <v>RECCDF</v>
          </cell>
          <cell r="B2787" t="str">
            <v>123</v>
          </cell>
          <cell r="C2787" t="str">
            <v>WS</v>
          </cell>
          <cell r="D2787" t="str">
            <v>QPADEV005M</v>
          </cell>
        </row>
        <row r="2788">
          <cell r="A2788" t="str">
            <v>RECCDF</v>
          </cell>
          <cell r="B2788" t="str">
            <v>123</v>
          </cell>
          <cell r="C2788" t="str">
            <v>WS</v>
          </cell>
          <cell r="D2788" t="str">
            <v>QPADEV005N</v>
          </cell>
        </row>
        <row r="2789">
          <cell r="A2789" t="str">
            <v>RECCDF</v>
          </cell>
          <cell r="B2789" t="str">
            <v>KJL</v>
          </cell>
          <cell r="C2789" t="str">
            <v>WS</v>
          </cell>
          <cell r="D2789" t="str">
            <v>QPADEV005P</v>
          </cell>
        </row>
        <row r="2790">
          <cell r="A2790" t="str">
            <v>RECCDF</v>
          </cell>
          <cell r="B2790" t="str">
            <v>LNG</v>
          </cell>
          <cell r="C2790" t="str">
            <v>WS</v>
          </cell>
          <cell r="D2790" t="str">
            <v>QPADEV005Q</v>
          </cell>
        </row>
        <row r="2791">
          <cell r="A2791" t="str">
            <v>RECCDF</v>
          </cell>
          <cell r="B2791" t="str">
            <v>123</v>
          </cell>
          <cell r="C2791" t="str">
            <v>WS</v>
          </cell>
          <cell r="D2791" t="str">
            <v>QPADEV005R</v>
          </cell>
        </row>
        <row r="2792">
          <cell r="A2792" t="str">
            <v>RECCDF</v>
          </cell>
          <cell r="B2792" t="str">
            <v>123</v>
          </cell>
          <cell r="C2792" t="str">
            <v>WS</v>
          </cell>
          <cell r="D2792" t="str">
            <v>QPADEV005S</v>
          </cell>
        </row>
        <row r="2793">
          <cell r="A2793" t="str">
            <v>RECCDF</v>
          </cell>
          <cell r="B2793" t="str">
            <v>123</v>
          </cell>
          <cell r="C2793" t="str">
            <v>WS</v>
          </cell>
          <cell r="D2793" t="str">
            <v>QPADEV005T</v>
          </cell>
        </row>
        <row r="2794">
          <cell r="A2794" t="str">
            <v>RECCDF</v>
          </cell>
          <cell r="B2794" t="str">
            <v>123</v>
          </cell>
          <cell r="C2794" t="str">
            <v>WS</v>
          </cell>
          <cell r="D2794" t="str">
            <v>QPADEV005V</v>
          </cell>
        </row>
        <row r="2795">
          <cell r="A2795" t="str">
            <v>RECCDF</v>
          </cell>
          <cell r="B2795" t="str">
            <v>123</v>
          </cell>
          <cell r="C2795" t="str">
            <v>WS</v>
          </cell>
          <cell r="D2795" t="str">
            <v>QPADEV005W</v>
          </cell>
        </row>
        <row r="2796">
          <cell r="A2796" t="str">
            <v>RECCDF</v>
          </cell>
          <cell r="B2796" t="str">
            <v>123</v>
          </cell>
          <cell r="C2796" t="str">
            <v>WS</v>
          </cell>
          <cell r="D2796" t="str">
            <v>QPADEV005X</v>
          </cell>
        </row>
        <row r="2797">
          <cell r="A2797" t="str">
            <v>RECCDF</v>
          </cell>
          <cell r="B2797" t="str">
            <v>LNG</v>
          </cell>
          <cell r="C2797" t="str">
            <v>WS</v>
          </cell>
          <cell r="D2797" t="str">
            <v>QPADEV0050</v>
          </cell>
        </row>
        <row r="2798">
          <cell r="A2798" t="str">
            <v>RECCDF</v>
          </cell>
          <cell r="B2798" t="str">
            <v>123</v>
          </cell>
          <cell r="C2798" t="str">
            <v>WS</v>
          </cell>
          <cell r="D2798" t="str">
            <v>QPADEV0051</v>
          </cell>
        </row>
        <row r="2799">
          <cell r="A2799" t="str">
            <v>RECCDF</v>
          </cell>
          <cell r="B2799" t="str">
            <v>123</v>
          </cell>
          <cell r="C2799" t="str">
            <v>WS</v>
          </cell>
          <cell r="D2799" t="str">
            <v>QPADEV0053</v>
          </cell>
        </row>
        <row r="2800">
          <cell r="A2800" t="str">
            <v>RECCDF</v>
          </cell>
          <cell r="B2800" t="str">
            <v>123</v>
          </cell>
          <cell r="C2800" t="str">
            <v>WS</v>
          </cell>
          <cell r="D2800" t="str">
            <v>QPADEV0055</v>
          </cell>
        </row>
        <row r="2801">
          <cell r="A2801" t="str">
            <v>RECCDF</v>
          </cell>
          <cell r="B2801" t="str">
            <v>123</v>
          </cell>
          <cell r="C2801" t="str">
            <v>WS</v>
          </cell>
          <cell r="D2801" t="str">
            <v>QPADEV0056</v>
          </cell>
        </row>
        <row r="2802">
          <cell r="A2802" t="str">
            <v>RECCDF</v>
          </cell>
          <cell r="B2802" t="str">
            <v>LNG</v>
          </cell>
          <cell r="C2802" t="str">
            <v>WS</v>
          </cell>
          <cell r="D2802" t="str">
            <v>QPADEV006D</v>
          </cell>
        </row>
        <row r="2803">
          <cell r="A2803" t="str">
            <v>RECCDF</v>
          </cell>
          <cell r="B2803" t="str">
            <v>KJL</v>
          </cell>
          <cell r="C2803" t="str">
            <v>WS</v>
          </cell>
          <cell r="D2803" t="str">
            <v>QPADEV006F</v>
          </cell>
        </row>
        <row r="2804">
          <cell r="A2804" t="str">
            <v>RECCDF</v>
          </cell>
          <cell r="B2804" t="str">
            <v>123</v>
          </cell>
          <cell r="C2804" t="str">
            <v>WS</v>
          </cell>
          <cell r="D2804" t="str">
            <v>QPADEV006G</v>
          </cell>
        </row>
        <row r="2805">
          <cell r="A2805" t="str">
            <v>RECCDF</v>
          </cell>
          <cell r="B2805" t="str">
            <v>123</v>
          </cell>
          <cell r="C2805" t="str">
            <v>WS</v>
          </cell>
          <cell r="D2805" t="str">
            <v>QPADEV006H</v>
          </cell>
        </row>
        <row r="2806">
          <cell r="A2806" t="str">
            <v>RECCDF</v>
          </cell>
          <cell r="B2806" t="str">
            <v>123</v>
          </cell>
          <cell r="C2806" t="str">
            <v>WS</v>
          </cell>
          <cell r="D2806" t="str">
            <v>QPADEV006K</v>
          </cell>
        </row>
        <row r="2807">
          <cell r="A2807" t="str">
            <v>RECCDF</v>
          </cell>
          <cell r="B2807" t="str">
            <v>LNG</v>
          </cell>
          <cell r="C2807" t="str">
            <v>WS</v>
          </cell>
          <cell r="D2807" t="str">
            <v>QPADEV006L</v>
          </cell>
        </row>
        <row r="2808">
          <cell r="A2808" t="str">
            <v>RECCDF</v>
          </cell>
          <cell r="B2808" t="str">
            <v>123</v>
          </cell>
          <cell r="C2808" t="str">
            <v>WS</v>
          </cell>
          <cell r="D2808" t="str">
            <v>QPADEV006M</v>
          </cell>
        </row>
        <row r="2809">
          <cell r="A2809" t="str">
            <v>RECCDF</v>
          </cell>
          <cell r="B2809" t="str">
            <v>KJL</v>
          </cell>
          <cell r="C2809" t="str">
            <v>WS</v>
          </cell>
          <cell r="D2809" t="str">
            <v>QPADEV006Q</v>
          </cell>
        </row>
        <row r="2810">
          <cell r="A2810" t="str">
            <v>RECCDF</v>
          </cell>
          <cell r="B2810" t="str">
            <v>KJL</v>
          </cell>
          <cell r="C2810" t="str">
            <v>WS</v>
          </cell>
          <cell r="D2810" t="str">
            <v>QPADEV006S</v>
          </cell>
        </row>
        <row r="2811">
          <cell r="A2811" t="str">
            <v>RECCDF</v>
          </cell>
          <cell r="B2811" t="str">
            <v>123</v>
          </cell>
          <cell r="C2811" t="str">
            <v>WS</v>
          </cell>
          <cell r="D2811" t="str">
            <v>QPADEV006T</v>
          </cell>
        </row>
        <row r="2812">
          <cell r="A2812" t="str">
            <v>RECCDF</v>
          </cell>
          <cell r="B2812" t="str">
            <v>KJL</v>
          </cell>
          <cell r="C2812" t="str">
            <v>WS</v>
          </cell>
          <cell r="D2812" t="str">
            <v>QPADEV006V</v>
          </cell>
        </row>
        <row r="2813">
          <cell r="A2813" t="str">
            <v>RECCDF</v>
          </cell>
          <cell r="B2813" t="str">
            <v>KJL</v>
          </cell>
          <cell r="C2813" t="str">
            <v>WS</v>
          </cell>
          <cell r="D2813" t="str">
            <v>QPADEV006X</v>
          </cell>
        </row>
        <row r="2814">
          <cell r="A2814" t="str">
            <v>RECCDF</v>
          </cell>
          <cell r="B2814" t="str">
            <v>KJL</v>
          </cell>
          <cell r="C2814" t="str">
            <v>WS</v>
          </cell>
          <cell r="D2814" t="str">
            <v>QPADEV006Z</v>
          </cell>
        </row>
        <row r="2815">
          <cell r="A2815" t="str">
            <v>RECCDF</v>
          </cell>
          <cell r="B2815" t="str">
            <v>KJL</v>
          </cell>
          <cell r="C2815" t="str">
            <v>WS</v>
          </cell>
          <cell r="D2815" t="str">
            <v>QPADEV0061</v>
          </cell>
        </row>
        <row r="2816">
          <cell r="A2816" t="str">
            <v>RECCDF</v>
          </cell>
          <cell r="B2816" t="str">
            <v>123</v>
          </cell>
          <cell r="C2816" t="str">
            <v>WS</v>
          </cell>
          <cell r="D2816" t="str">
            <v>QPADEV0062</v>
          </cell>
        </row>
        <row r="2817">
          <cell r="A2817" t="str">
            <v>RECCDF</v>
          </cell>
          <cell r="B2817" t="str">
            <v>123</v>
          </cell>
          <cell r="C2817" t="str">
            <v>WS</v>
          </cell>
          <cell r="D2817" t="str">
            <v>QPADEV0069</v>
          </cell>
        </row>
        <row r="2818">
          <cell r="A2818" t="str">
            <v>RECCDF</v>
          </cell>
          <cell r="B2818" t="str">
            <v>LNG</v>
          </cell>
          <cell r="C2818" t="str">
            <v>WS</v>
          </cell>
          <cell r="D2818" t="str">
            <v>QPADEV007B</v>
          </cell>
        </row>
        <row r="2819">
          <cell r="A2819" t="str">
            <v>RECCDF</v>
          </cell>
          <cell r="B2819" t="str">
            <v>LNG</v>
          </cell>
          <cell r="C2819" t="str">
            <v>WS</v>
          </cell>
          <cell r="D2819" t="str">
            <v>QPADEV007F</v>
          </cell>
        </row>
        <row r="2820">
          <cell r="A2820" t="str">
            <v>RECCDF</v>
          </cell>
          <cell r="B2820" t="str">
            <v>123</v>
          </cell>
          <cell r="C2820" t="str">
            <v>WS</v>
          </cell>
          <cell r="D2820" t="str">
            <v>QPADEV007G</v>
          </cell>
        </row>
        <row r="2821">
          <cell r="A2821" t="str">
            <v>RECCDF</v>
          </cell>
          <cell r="B2821" t="str">
            <v>KJL</v>
          </cell>
          <cell r="C2821" t="str">
            <v>WS</v>
          </cell>
          <cell r="D2821" t="str">
            <v>QPADEV007H</v>
          </cell>
        </row>
        <row r="2822">
          <cell r="A2822" t="str">
            <v>RECCDF</v>
          </cell>
          <cell r="B2822" t="str">
            <v>LNG</v>
          </cell>
          <cell r="C2822" t="str">
            <v>WS</v>
          </cell>
          <cell r="D2822" t="str">
            <v>QPADEV007K</v>
          </cell>
        </row>
        <row r="2823">
          <cell r="A2823" t="str">
            <v>RECCDF</v>
          </cell>
          <cell r="B2823" t="str">
            <v>KJL</v>
          </cell>
          <cell r="C2823" t="str">
            <v>WS</v>
          </cell>
          <cell r="D2823" t="str">
            <v>QPADEV007L</v>
          </cell>
        </row>
        <row r="2824">
          <cell r="A2824" t="str">
            <v>RECCDF</v>
          </cell>
          <cell r="B2824" t="str">
            <v>LNG</v>
          </cell>
          <cell r="C2824" t="str">
            <v>WS</v>
          </cell>
          <cell r="D2824" t="str">
            <v>QPADEV007M</v>
          </cell>
        </row>
        <row r="2825">
          <cell r="A2825" t="str">
            <v>RECCDF</v>
          </cell>
          <cell r="B2825" t="str">
            <v>LNG</v>
          </cell>
          <cell r="C2825" t="str">
            <v>WS</v>
          </cell>
          <cell r="D2825" t="str">
            <v>QPADEV007P</v>
          </cell>
        </row>
        <row r="2826">
          <cell r="A2826" t="str">
            <v>RECCDF</v>
          </cell>
          <cell r="B2826" t="str">
            <v>LNG</v>
          </cell>
          <cell r="C2826" t="str">
            <v>WS</v>
          </cell>
          <cell r="D2826" t="str">
            <v>QPADEV007R</v>
          </cell>
        </row>
        <row r="2827">
          <cell r="A2827" t="str">
            <v>RECCDF</v>
          </cell>
          <cell r="B2827" t="str">
            <v>LNG</v>
          </cell>
          <cell r="C2827" t="str">
            <v>WS</v>
          </cell>
          <cell r="D2827" t="str">
            <v>QPADEV007S</v>
          </cell>
        </row>
        <row r="2828">
          <cell r="A2828" t="str">
            <v>RECCDF</v>
          </cell>
          <cell r="B2828" t="str">
            <v>LNG</v>
          </cell>
          <cell r="C2828" t="str">
            <v>WS</v>
          </cell>
          <cell r="D2828" t="str">
            <v>QPADEV007T</v>
          </cell>
        </row>
        <row r="2829">
          <cell r="A2829" t="str">
            <v>RECCDF</v>
          </cell>
          <cell r="B2829" t="str">
            <v>LNG</v>
          </cell>
          <cell r="C2829" t="str">
            <v>WS</v>
          </cell>
          <cell r="D2829" t="str">
            <v>QPADEV007V</v>
          </cell>
        </row>
        <row r="2830">
          <cell r="A2830" t="str">
            <v>RECCDF</v>
          </cell>
          <cell r="B2830" t="str">
            <v>LNG</v>
          </cell>
          <cell r="C2830" t="str">
            <v>WS</v>
          </cell>
          <cell r="D2830" t="str">
            <v>QPADEV007W</v>
          </cell>
        </row>
        <row r="2831">
          <cell r="A2831" t="str">
            <v>RECCDF</v>
          </cell>
          <cell r="B2831" t="str">
            <v>LNG</v>
          </cell>
          <cell r="C2831" t="str">
            <v>WS</v>
          </cell>
          <cell r="D2831" t="str">
            <v>QPADEV007X</v>
          </cell>
        </row>
        <row r="2832">
          <cell r="A2832" t="str">
            <v>RECCDF</v>
          </cell>
          <cell r="B2832" t="str">
            <v>123</v>
          </cell>
          <cell r="C2832" t="str">
            <v>WS</v>
          </cell>
          <cell r="D2832" t="str">
            <v>QPADEV007Z</v>
          </cell>
        </row>
        <row r="2833">
          <cell r="A2833" t="str">
            <v>RECCDF</v>
          </cell>
          <cell r="B2833" t="str">
            <v>KJL</v>
          </cell>
          <cell r="C2833" t="str">
            <v>WS</v>
          </cell>
          <cell r="D2833" t="str">
            <v>QPADEV0070</v>
          </cell>
        </row>
        <row r="2834">
          <cell r="A2834" t="str">
            <v>RECCDF</v>
          </cell>
          <cell r="B2834" t="str">
            <v>123</v>
          </cell>
          <cell r="C2834" t="str">
            <v>WS</v>
          </cell>
          <cell r="D2834" t="str">
            <v>QPADEV0071</v>
          </cell>
        </row>
        <row r="2835">
          <cell r="A2835" t="str">
            <v>RECCDF</v>
          </cell>
          <cell r="B2835" t="str">
            <v>123</v>
          </cell>
          <cell r="C2835" t="str">
            <v>WS</v>
          </cell>
          <cell r="D2835" t="str">
            <v>QPADEV0072</v>
          </cell>
        </row>
        <row r="2836">
          <cell r="A2836" t="str">
            <v>RECCDF</v>
          </cell>
          <cell r="B2836" t="str">
            <v>123</v>
          </cell>
          <cell r="C2836" t="str">
            <v>WS</v>
          </cell>
          <cell r="D2836" t="str">
            <v>QPADEV0073</v>
          </cell>
        </row>
        <row r="2837">
          <cell r="A2837" t="str">
            <v>RECCDF</v>
          </cell>
          <cell r="B2837" t="str">
            <v>123</v>
          </cell>
          <cell r="C2837" t="str">
            <v>WS</v>
          </cell>
          <cell r="D2837" t="str">
            <v>QPADEV0074</v>
          </cell>
        </row>
        <row r="2838">
          <cell r="A2838" t="str">
            <v>RECCDF</v>
          </cell>
          <cell r="B2838" t="str">
            <v>LNG</v>
          </cell>
          <cell r="C2838" t="str">
            <v>WS</v>
          </cell>
          <cell r="D2838" t="str">
            <v>QPADEV0075</v>
          </cell>
        </row>
        <row r="2839">
          <cell r="A2839" t="str">
            <v>RECCDF</v>
          </cell>
          <cell r="B2839" t="str">
            <v>LNG</v>
          </cell>
          <cell r="C2839" t="str">
            <v>WS</v>
          </cell>
          <cell r="D2839" t="str">
            <v>QPADEV0076</v>
          </cell>
        </row>
        <row r="2840">
          <cell r="A2840" t="str">
            <v>RECCDF</v>
          </cell>
          <cell r="B2840" t="str">
            <v>123</v>
          </cell>
          <cell r="C2840" t="str">
            <v>WS</v>
          </cell>
          <cell r="D2840" t="str">
            <v>QPADEV0077</v>
          </cell>
        </row>
        <row r="2841">
          <cell r="A2841" t="str">
            <v>RECCDF</v>
          </cell>
          <cell r="B2841" t="str">
            <v>LNG</v>
          </cell>
          <cell r="C2841" t="str">
            <v>WS</v>
          </cell>
          <cell r="D2841" t="str">
            <v>QPADEV008D</v>
          </cell>
        </row>
        <row r="2842">
          <cell r="A2842" t="str">
            <v>RECCDF</v>
          </cell>
          <cell r="B2842" t="str">
            <v>123</v>
          </cell>
          <cell r="C2842" t="str">
            <v>WS</v>
          </cell>
          <cell r="D2842" t="str">
            <v>QPADEV008G</v>
          </cell>
        </row>
        <row r="2843">
          <cell r="A2843" t="str">
            <v>RECCDF</v>
          </cell>
          <cell r="B2843" t="str">
            <v>LNG</v>
          </cell>
          <cell r="C2843" t="str">
            <v>WS</v>
          </cell>
          <cell r="D2843" t="str">
            <v>QPADEV008H</v>
          </cell>
        </row>
        <row r="2844">
          <cell r="A2844" t="str">
            <v>RECCDF</v>
          </cell>
          <cell r="B2844" t="str">
            <v>LNG</v>
          </cell>
          <cell r="C2844" t="str">
            <v>WS</v>
          </cell>
          <cell r="D2844" t="str">
            <v>QPADEV008J</v>
          </cell>
        </row>
        <row r="2845">
          <cell r="A2845" t="str">
            <v>RECCDF</v>
          </cell>
          <cell r="B2845" t="str">
            <v>123</v>
          </cell>
          <cell r="C2845" t="str">
            <v>WS</v>
          </cell>
          <cell r="D2845" t="str">
            <v>QPADEV008K</v>
          </cell>
        </row>
        <row r="2846">
          <cell r="A2846" t="str">
            <v>RECCDF</v>
          </cell>
          <cell r="B2846" t="str">
            <v>LNG</v>
          </cell>
          <cell r="C2846" t="str">
            <v>WS</v>
          </cell>
          <cell r="D2846" t="str">
            <v>QPADEV008L</v>
          </cell>
        </row>
        <row r="2847">
          <cell r="A2847" t="str">
            <v>RECCDF</v>
          </cell>
          <cell r="B2847" t="str">
            <v>LNG</v>
          </cell>
          <cell r="C2847" t="str">
            <v>WS</v>
          </cell>
          <cell r="D2847" t="str">
            <v>QPADEV008M</v>
          </cell>
        </row>
        <row r="2848">
          <cell r="A2848" t="str">
            <v>RECCDF</v>
          </cell>
          <cell r="B2848" t="str">
            <v>BOL</v>
          </cell>
          <cell r="C2848" t="str">
            <v>WS</v>
          </cell>
          <cell r="D2848" t="str">
            <v>QPADEV008N</v>
          </cell>
        </row>
        <row r="2849">
          <cell r="A2849" t="str">
            <v>RECCDF</v>
          </cell>
          <cell r="B2849" t="str">
            <v>123</v>
          </cell>
          <cell r="C2849" t="str">
            <v>WS</v>
          </cell>
          <cell r="D2849" t="str">
            <v>QPADEV008P</v>
          </cell>
        </row>
        <row r="2850">
          <cell r="A2850" t="str">
            <v>RECCDF</v>
          </cell>
          <cell r="B2850" t="str">
            <v>123</v>
          </cell>
          <cell r="C2850" t="str">
            <v>WS</v>
          </cell>
          <cell r="D2850" t="str">
            <v>QPADEV008Q</v>
          </cell>
        </row>
        <row r="2851">
          <cell r="A2851" t="str">
            <v>RECCDF</v>
          </cell>
          <cell r="B2851" t="str">
            <v>123</v>
          </cell>
          <cell r="C2851" t="str">
            <v>WS</v>
          </cell>
          <cell r="D2851" t="str">
            <v>QPADEV008R</v>
          </cell>
        </row>
        <row r="2852">
          <cell r="A2852" t="str">
            <v>RECCDF</v>
          </cell>
          <cell r="B2852" t="str">
            <v>123</v>
          </cell>
          <cell r="C2852" t="str">
            <v>WS</v>
          </cell>
          <cell r="D2852" t="str">
            <v>QPADEV008S</v>
          </cell>
        </row>
        <row r="2853">
          <cell r="A2853" t="str">
            <v>RECCDF</v>
          </cell>
          <cell r="B2853" t="str">
            <v>123</v>
          </cell>
          <cell r="C2853" t="str">
            <v>WS</v>
          </cell>
          <cell r="D2853" t="str">
            <v>QPADEV008W</v>
          </cell>
        </row>
        <row r="2854">
          <cell r="A2854" t="str">
            <v>RECCDF</v>
          </cell>
          <cell r="B2854" t="str">
            <v>LNG</v>
          </cell>
          <cell r="C2854" t="str">
            <v>WS</v>
          </cell>
          <cell r="D2854" t="str">
            <v>QPADEV0080</v>
          </cell>
        </row>
        <row r="2855">
          <cell r="A2855" t="str">
            <v>RECCDF</v>
          </cell>
          <cell r="B2855" t="str">
            <v>123</v>
          </cell>
          <cell r="C2855" t="str">
            <v>WS</v>
          </cell>
          <cell r="D2855" t="str">
            <v>QPADEV0081</v>
          </cell>
        </row>
        <row r="2856">
          <cell r="A2856" t="str">
            <v>RECCDF</v>
          </cell>
          <cell r="B2856" t="str">
            <v>123</v>
          </cell>
          <cell r="C2856" t="str">
            <v>WS</v>
          </cell>
          <cell r="D2856" t="str">
            <v>QPADEV0084</v>
          </cell>
        </row>
        <row r="2857">
          <cell r="A2857" t="str">
            <v>RECCDF</v>
          </cell>
          <cell r="B2857" t="str">
            <v>LNG</v>
          </cell>
          <cell r="C2857" t="str">
            <v>WS</v>
          </cell>
          <cell r="D2857" t="str">
            <v>QPADEV0085</v>
          </cell>
        </row>
        <row r="2858">
          <cell r="A2858" t="str">
            <v>RECCDF</v>
          </cell>
          <cell r="B2858" t="str">
            <v>LNG</v>
          </cell>
          <cell r="C2858" t="str">
            <v>WS</v>
          </cell>
          <cell r="D2858" t="str">
            <v>QPADEV0087</v>
          </cell>
        </row>
        <row r="2859">
          <cell r="A2859" t="str">
            <v>RECCDF</v>
          </cell>
          <cell r="B2859" t="str">
            <v>LNG</v>
          </cell>
          <cell r="C2859" t="str">
            <v>WS</v>
          </cell>
          <cell r="D2859" t="str">
            <v>QPADEV0088</v>
          </cell>
        </row>
        <row r="2860">
          <cell r="A2860" t="str">
            <v>RECCDF</v>
          </cell>
          <cell r="B2860" t="str">
            <v>LNG</v>
          </cell>
          <cell r="C2860" t="str">
            <v>WS</v>
          </cell>
          <cell r="D2860" t="str">
            <v>QPADEV0089</v>
          </cell>
        </row>
        <row r="2861">
          <cell r="A2861" t="str">
            <v>RECCDF</v>
          </cell>
          <cell r="B2861" t="str">
            <v>LNG</v>
          </cell>
          <cell r="C2861" t="str">
            <v>WS</v>
          </cell>
          <cell r="D2861" t="str">
            <v>QPADEV009D</v>
          </cell>
        </row>
        <row r="2862">
          <cell r="A2862" t="str">
            <v>RECCDF</v>
          </cell>
          <cell r="B2862" t="str">
            <v>123</v>
          </cell>
          <cell r="C2862" t="str">
            <v>WS</v>
          </cell>
          <cell r="D2862" t="str">
            <v>QPADEV009F</v>
          </cell>
        </row>
        <row r="2863">
          <cell r="A2863" t="str">
            <v>RECCDF</v>
          </cell>
          <cell r="B2863" t="str">
            <v>LNG</v>
          </cell>
          <cell r="C2863" t="str">
            <v>WS</v>
          </cell>
          <cell r="D2863" t="str">
            <v>QPADEV009G</v>
          </cell>
        </row>
        <row r="2864">
          <cell r="A2864" t="str">
            <v>RECCDF</v>
          </cell>
          <cell r="B2864" t="str">
            <v>123</v>
          </cell>
          <cell r="C2864" t="str">
            <v>WS</v>
          </cell>
          <cell r="D2864" t="str">
            <v>QPADEV009H</v>
          </cell>
        </row>
        <row r="2865">
          <cell r="A2865" t="str">
            <v>RECCDF</v>
          </cell>
          <cell r="B2865" t="str">
            <v>123</v>
          </cell>
          <cell r="C2865" t="str">
            <v>WS</v>
          </cell>
          <cell r="D2865" t="str">
            <v>QPADEV009J</v>
          </cell>
        </row>
        <row r="2866">
          <cell r="A2866" t="str">
            <v>RECCDF</v>
          </cell>
          <cell r="B2866" t="str">
            <v>LNG</v>
          </cell>
          <cell r="C2866" t="str">
            <v>WS</v>
          </cell>
          <cell r="D2866" t="str">
            <v>QPADEV009K</v>
          </cell>
        </row>
        <row r="2867">
          <cell r="A2867" t="str">
            <v>RECCDF</v>
          </cell>
          <cell r="B2867" t="str">
            <v>LNG</v>
          </cell>
          <cell r="C2867" t="str">
            <v>WS</v>
          </cell>
          <cell r="D2867" t="str">
            <v>QPADEV009N</v>
          </cell>
        </row>
        <row r="2868">
          <cell r="A2868" t="str">
            <v>RECCDF</v>
          </cell>
          <cell r="B2868" t="str">
            <v>123</v>
          </cell>
          <cell r="C2868" t="str">
            <v>WS</v>
          </cell>
          <cell r="D2868" t="str">
            <v>QPADEV009P</v>
          </cell>
        </row>
        <row r="2869">
          <cell r="A2869" t="str">
            <v>RECCDF</v>
          </cell>
          <cell r="B2869" t="str">
            <v>123</v>
          </cell>
          <cell r="C2869" t="str">
            <v>WS</v>
          </cell>
          <cell r="D2869" t="str">
            <v>QPADEV009Q</v>
          </cell>
        </row>
        <row r="2870">
          <cell r="A2870" t="str">
            <v>RECCDF</v>
          </cell>
          <cell r="B2870" t="str">
            <v>LNG</v>
          </cell>
          <cell r="C2870" t="str">
            <v>WS</v>
          </cell>
          <cell r="D2870" t="str">
            <v>QPADEV009S</v>
          </cell>
        </row>
        <row r="2871">
          <cell r="A2871" t="str">
            <v>RECCDF</v>
          </cell>
          <cell r="B2871" t="str">
            <v>123</v>
          </cell>
          <cell r="C2871" t="str">
            <v>WS</v>
          </cell>
          <cell r="D2871" t="str">
            <v>QPADEV0091</v>
          </cell>
        </row>
        <row r="2872">
          <cell r="A2872" t="str">
            <v>RECCDF</v>
          </cell>
          <cell r="B2872" t="str">
            <v>LNG</v>
          </cell>
          <cell r="C2872" t="str">
            <v>WS</v>
          </cell>
          <cell r="D2872" t="str">
            <v>QPADEV0092</v>
          </cell>
        </row>
        <row r="2873">
          <cell r="A2873" t="str">
            <v>RECCDF</v>
          </cell>
          <cell r="B2873" t="str">
            <v>LNG</v>
          </cell>
          <cell r="C2873" t="str">
            <v>WS</v>
          </cell>
          <cell r="D2873" t="str">
            <v>QPADEV0093</v>
          </cell>
        </row>
        <row r="2874">
          <cell r="A2874" t="str">
            <v>RECCDF</v>
          </cell>
          <cell r="B2874" t="str">
            <v>123</v>
          </cell>
          <cell r="C2874" t="str">
            <v>WS</v>
          </cell>
          <cell r="D2874" t="str">
            <v>QPADEV0094</v>
          </cell>
        </row>
        <row r="2875">
          <cell r="A2875" t="str">
            <v>RECCDF</v>
          </cell>
          <cell r="B2875" t="str">
            <v>123</v>
          </cell>
          <cell r="C2875" t="str">
            <v>WS</v>
          </cell>
          <cell r="D2875" t="str">
            <v>QPADEV0095</v>
          </cell>
        </row>
        <row r="2876">
          <cell r="A2876" t="str">
            <v>RECCDF</v>
          </cell>
          <cell r="B2876" t="str">
            <v>DZA</v>
          </cell>
          <cell r="C2876" t="str">
            <v>WS</v>
          </cell>
          <cell r="D2876" t="str">
            <v>QPADEV0096</v>
          </cell>
        </row>
        <row r="2877">
          <cell r="A2877" t="str">
            <v>RECCDF</v>
          </cell>
          <cell r="B2877" t="str">
            <v>123</v>
          </cell>
          <cell r="C2877" t="str">
            <v>WS</v>
          </cell>
          <cell r="D2877" t="str">
            <v>QPADEV0097</v>
          </cell>
        </row>
        <row r="2878">
          <cell r="A2878" t="str">
            <v>RECCDF</v>
          </cell>
          <cell r="B2878" t="str">
            <v>123</v>
          </cell>
          <cell r="C2878" t="str">
            <v>WS</v>
          </cell>
          <cell r="D2878" t="str">
            <v>QPADEV0099</v>
          </cell>
        </row>
        <row r="2879">
          <cell r="A2879" t="str">
            <v>RECCDF</v>
          </cell>
          <cell r="B2879" t="str">
            <v>INV</v>
          </cell>
          <cell r="C2879" t="str">
            <v>WS</v>
          </cell>
          <cell r="D2879" t="str">
            <v>RANNOU1</v>
          </cell>
        </row>
        <row r="2880">
          <cell r="A2880" t="str">
            <v>RECCDF</v>
          </cell>
          <cell r="B2880" t="str">
            <v>MAN</v>
          </cell>
          <cell r="C2880" t="str">
            <v>WS</v>
          </cell>
          <cell r="D2880" t="str">
            <v>SIAKA</v>
          </cell>
        </row>
        <row r="2881">
          <cell r="A2881" t="str">
            <v>RECCDF</v>
          </cell>
          <cell r="B2881" t="str">
            <v>ASK</v>
          </cell>
          <cell r="C2881" t="str">
            <v>WS</v>
          </cell>
          <cell r="D2881" t="str">
            <v>SKITT</v>
          </cell>
        </row>
        <row r="2882">
          <cell r="A2882" t="str">
            <v>RECCDF</v>
          </cell>
          <cell r="B2882" t="str">
            <v>ASK</v>
          </cell>
          <cell r="C2882" t="str">
            <v>WS</v>
          </cell>
          <cell r="D2882" t="str">
            <v>SKITT1</v>
          </cell>
        </row>
        <row r="2883">
          <cell r="A2883" t="str">
            <v>RECCDF</v>
          </cell>
          <cell r="B2883" t="str">
            <v>IND</v>
          </cell>
          <cell r="C2883" t="str">
            <v>WS</v>
          </cell>
          <cell r="D2883" t="str">
            <v>STATION1S1</v>
          </cell>
        </row>
        <row r="2884">
          <cell r="A2884" t="str">
            <v>RECCDF</v>
          </cell>
          <cell r="B2884" t="str">
            <v>123</v>
          </cell>
          <cell r="C2884" t="str">
            <v>WS</v>
          </cell>
          <cell r="D2884" t="str">
            <v>STCFAO</v>
          </cell>
        </row>
        <row r="2885">
          <cell r="A2885" t="str">
            <v>RECCDF</v>
          </cell>
          <cell r="B2885" t="str">
            <v>IND</v>
          </cell>
          <cell r="C2885" t="str">
            <v>WS</v>
          </cell>
          <cell r="D2885" t="str">
            <v>TEC5DSP0B</v>
          </cell>
        </row>
        <row r="2886">
          <cell r="A2886" t="str">
            <v>RECCDF</v>
          </cell>
          <cell r="B2886" t="str">
            <v>IND</v>
          </cell>
          <cell r="C2886" t="str">
            <v>WS</v>
          </cell>
          <cell r="D2886" t="str">
            <v>TEC5DSP0E</v>
          </cell>
        </row>
        <row r="2887">
          <cell r="A2887" t="str">
            <v>RECCDF</v>
          </cell>
          <cell r="B2887" t="str">
            <v>IND</v>
          </cell>
          <cell r="C2887" t="str">
            <v>WS</v>
          </cell>
          <cell r="D2887" t="str">
            <v>TEC5DSP0F</v>
          </cell>
        </row>
        <row r="2888">
          <cell r="A2888" t="str">
            <v>RECCDF</v>
          </cell>
          <cell r="B2888" t="str">
            <v>IND</v>
          </cell>
          <cell r="C2888" t="str">
            <v>WS</v>
          </cell>
          <cell r="D2888" t="str">
            <v>TEC5DSP11</v>
          </cell>
        </row>
        <row r="2889">
          <cell r="A2889" t="str">
            <v>RECCDF</v>
          </cell>
          <cell r="B2889" t="str">
            <v>IND</v>
          </cell>
          <cell r="C2889" t="str">
            <v>WS</v>
          </cell>
          <cell r="D2889" t="str">
            <v>TEC5DSP12</v>
          </cell>
        </row>
        <row r="2890">
          <cell r="A2890" t="str">
            <v>RECCDF</v>
          </cell>
          <cell r="B2890" t="str">
            <v>IND</v>
          </cell>
          <cell r="C2890" t="str">
            <v>WS</v>
          </cell>
          <cell r="D2890" t="str">
            <v>TEMANAST</v>
          </cell>
        </row>
        <row r="2891">
          <cell r="A2891" t="str">
            <v>RECCDF</v>
          </cell>
          <cell r="B2891" t="str">
            <v>123</v>
          </cell>
          <cell r="C2891" t="str">
            <v>WS</v>
          </cell>
          <cell r="D2891" t="str">
            <v>TEMBA</v>
          </cell>
        </row>
        <row r="2892">
          <cell r="A2892" t="str">
            <v>RECCDF</v>
          </cell>
          <cell r="B2892" t="str">
            <v>123</v>
          </cell>
          <cell r="C2892" t="str">
            <v>WS</v>
          </cell>
          <cell r="D2892" t="str">
            <v>TEMBAA1</v>
          </cell>
        </row>
        <row r="2893">
          <cell r="A2893" t="str">
            <v>RECCDF</v>
          </cell>
          <cell r="B2893" t="str">
            <v>123</v>
          </cell>
          <cell r="C2893" t="str">
            <v>WS</v>
          </cell>
          <cell r="D2893" t="str">
            <v>TEMBAB1</v>
          </cell>
        </row>
        <row r="2894">
          <cell r="A2894" t="str">
            <v>RECCDF</v>
          </cell>
          <cell r="B2894" t="str">
            <v>BOL</v>
          </cell>
          <cell r="C2894" t="str">
            <v>WS</v>
          </cell>
          <cell r="D2894" t="str">
            <v>TSIBA</v>
          </cell>
        </row>
        <row r="2895">
          <cell r="A2895" t="str">
            <v>RECCDF</v>
          </cell>
          <cell r="B2895" t="str">
            <v>ADO</v>
          </cell>
          <cell r="C2895" t="str">
            <v>WS</v>
          </cell>
          <cell r="D2895" t="str">
            <v>TSIBA1</v>
          </cell>
        </row>
        <row r="2896">
          <cell r="A2896" t="str">
            <v>RECCDF</v>
          </cell>
          <cell r="B2896" t="str">
            <v>BEK</v>
          </cell>
          <cell r="C2896" t="str">
            <v>WS</v>
          </cell>
          <cell r="D2896" t="str">
            <v>TYDFRD</v>
          </cell>
        </row>
        <row r="2897">
          <cell r="A2897" t="str">
            <v>RECCDF</v>
          </cell>
          <cell r="B2897" t="str">
            <v>ADO</v>
          </cell>
          <cell r="C2897" t="str">
            <v>WS</v>
          </cell>
          <cell r="D2897" t="str">
            <v>YRDSP1</v>
          </cell>
        </row>
        <row r="2898">
          <cell r="A2898" t="str">
            <v>RECDIVER</v>
          </cell>
          <cell r="B2898" t="str">
            <v>N    OO                                                                                    *</v>
          </cell>
          <cell r="C2898">
            <v>0</v>
          </cell>
          <cell r="D2898">
            <v>0</v>
          </cell>
        </row>
        <row r="2899">
          <cell r="A2899" t="str">
            <v>RECEPT</v>
          </cell>
          <cell r="B2899" t="str">
            <v xml:space="preserve"> 9133337   00</v>
          </cell>
          <cell r="C2899">
            <v>0</v>
          </cell>
          <cell r="D2899">
            <v>0</v>
          </cell>
        </row>
        <row r="2900">
          <cell r="A2900" t="str">
            <v>REGIONFI</v>
          </cell>
          <cell r="B2900" t="str">
            <v xml:space="preserve">  Fictif</v>
          </cell>
          <cell r="C2900">
            <v>0</v>
          </cell>
          <cell r="D2900">
            <v>0</v>
          </cell>
        </row>
        <row r="2901">
          <cell r="A2901" t="str">
            <v>REGIONHL</v>
          </cell>
          <cell r="B2901" t="str">
            <v xml:space="preserve">  Hors Libreville</v>
          </cell>
          <cell r="C2901">
            <v>0</v>
          </cell>
          <cell r="D2901">
            <v>0</v>
          </cell>
        </row>
        <row r="2902">
          <cell r="A2902" t="str">
            <v>REGIONLI</v>
          </cell>
          <cell r="B2902" t="str">
            <v xml:space="preserve">  Libreville</v>
          </cell>
          <cell r="C2902">
            <v>0</v>
          </cell>
          <cell r="D2902">
            <v>0</v>
          </cell>
        </row>
        <row r="2903">
          <cell r="A2903" t="str">
            <v>REPRSJBN</v>
          </cell>
          <cell r="B2903" t="str">
            <v>ITC : J-B.NIOGA                                                                            *</v>
          </cell>
          <cell r="C2903">
            <v>0</v>
          </cell>
          <cell r="D2903">
            <v>0</v>
          </cell>
        </row>
        <row r="2904">
          <cell r="A2904" t="str">
            <v>REPRS999</v>
          </cell>
          <cell r="B2904" t="str">
            <v>Indéfini                       Indéfini                                                    *</v>
          </cell>
          <cell r="C2904">
            <v>0</v>
          </cell>
          <cell r="D2904">
            <v>0</v>
          </cell>
        </row>
        <row r="2905">
          <cell r="A2905" t="str">
            <v>RESPONAS</v>
          </cell>
          <cell r="B2905" t="str">
            <v xml:space="preserve">  DPT ASCENSORIE       ****                                                                *</v>
          </cell>
          <cell r="C2905">
            <v>0</v>
          </cell>
          <cell r="D2905">
            <v>0</v>
          </cell>
        </row>
        <row r="2906">
          <cell r="A2906" t="str">
            <v>RESPONAT</v>
          </cell>
          <cell r="B2906" t="str">
            <v xml:space="preserve">  Atelier                                                                                  *</v>
          </cell>
          <cell r="C2906">
            <v>0</v>
          </cell>
          <cell r="D2906">
            <v>0</v>
          </cell>
        </row>
        <row r="2907">
          <cell r="A2907" t="str">
            <v>RESPONBO</v>
          </cell>
          <cell r="B2907" t="str">
            <v xml:space="preserve">  COMPTOIR BOUTIQUE    ****                                                                *</v>
          </cell>
          <cell r="C2907">
            <v>0</v>
          </cell>
          <cell r="D2907">
            <v>0</v>
          </cell>
        </row>
        <row r="2908">
          <cell r="A2908" t="str">
            <v>RESPONBU</v>
          </cell>
          <cell r="B2908" t="str">
            <v xml:space="preserve">  DPT BUREAUTIQUE/MICRO****                                                                *</v>
          </cell>
          <cell r="C2908">
            <v>0</v>
          </cell>
          <cell r="D2908">
            <v>0</v>
          </cell>
        </row>
        <row r="2909">
          <cell r="A2909" t="str">
            <v>RESPONCO</v>
          </cell>
          <cell r="B2909" t="str">
            <v xml:space="preserve">  Commercial                                                                               *</v>
          </cell>
          <cell r="C2909">
            <v>0</v>
          </cell>
          <cell r="D2909">
            <v>0</v>
          </cell>
        </row>
        <row r="2910">
          <cell r="A2910" t="str">
            <v>RESPONCP</v>
          </cell>
          <cell r="B2910" t="str">
            <v xml:space="preserve">  DEPT CLIMATISATION   ****                                                                *</v>
          </cell>
          <cell r="C2910">
            <v>0</v>
          </cell>
          <cell r="D2910">
            <v>0</v>
          </cell>
        </row>
        <row r="2911">
          <cell r="A2911" t="str">
            <v>RESPONDT</v>
          </cell>
          <cell r="B2911" t="str">
            <v xml:space="preserve">  DPT DATA/TELECOM     ****                                                                *</v>
          </cell>
          <cell r="C2911">
            <v>0</v>
          </cell>
          <cell r="D2911">
            <v>0</v>
          </cell>
        </row>
        <row r="2912">
          <cell r="A2912" t="str">
            <v>RESPONIN</v>
          </cell>
          <cell r="B2912" t="str">
            <v xml:space="preserve">  DEPT INFORMATIQUE    ****                                                                *</v>
          </cell>
          <cell r="C2912">
            <v>0</v>
          </cell>
          <cell r="D2912">
            <v>0</v>
          </cell>
        </row>
        <row r="2913">
          <cell r="A2913" t="str">
            <v>RESPONMA</v>
          </cell>
          <cell r="B2913" t="str">
            <v xml:space="preserve">  MAGASIN (stock)      ****                                                                *</v>
          </cell>
          <cell r="C2913">
            <v>0</v>
          </cell>
          <cell r="D2913">
            <v>0</v>
          </cell>
        </row>
        <row r="2914">
          <cell r="A2914" t="str">
            <v>RESPONPW</v>
          </cell>
          <cell r="B2914" t="str">
            <v xml:space="preserve">  DEPT PROT/INCENDIE   ****                                                                *</v>
          </cell>
          <cell r="C2914">
            <v>0</v>
          </cell>
          <cell r="D2914">
            <v>0</v>
          </cell>
        </row>
        <row r="2915">
          <cell r="A2915" t="str">
            <v>RESPONRA</v>
          </cell>
          <cell r="B2915" t="str">
            <v xml:space="preserve">  DPT RADIO            ****                                                                *</v>
          </cell>
          <cell r="C2915">
            <v>0</v>
          </cell>
          <cell r="D2915">
            <v>0</v>
          </cell>
        </row>
        <row r="2916">
          <cell r="A2916" t="str">
            <v>RGSTK202</v>
          </cell>
          <cell r="B2916">
            <v>0</v>
          </cell>
          <cell r="C2916">
            <v>0</v>
          </cell>
          <cell r="D2916">
            <v>0</v>
          </cell>
        </row>
        <row r="2917">
          <cell r="A2917" t="str">
            <v>S$******</v>
          </cell>
          <cell r="B2917" t="str">
            <v>INDEFINI</v>
          </cell>
          <cell r="C2917">
            <v>0</v>
          </cell>
          <cell r="D2917">
            <v>0</v>
          </cell>
        </row>
        <row r="2918">
          <cell r="A2918" t="str">
            <v>S$FCNTAS</v>
          </cell>
          <cell r="B2918" t="str">
            <v>CT Vtes Ascensorie            F3N        NO</v>
          </cell>
          <cell r="C2918">
            <v>0</v>
          </cell>
          <cell r="D2918">
            <v>0</v>
          </cell>
        </row>
        <row r="2919">
          <cell r="A2919" t="str">
            <v>S$FCNTAT</v>
          </cell>
          <cell r="B2919" t="str">
            <v>NE PLUS UTILISER              F3N        NO                                                OF2                                                    FCNTMAAteliers newtec</v>
          </cell>
          <cell r="C2919">
            <v>0</v>
          </cell>
          <cell r="D2919">
            <v>0</v>
          </cell>
        </row>
        <row r="2920">
          <cell r="A2920" t="str">
            <v>S$FCNTBU</v>
          </cell>
          <cell r="B2920" t="str">
            <v>CT Vtes Bureautique           O3N        NO</v>
          </cell>
          <cell r="C2920">
            <v>0</v>
          </cell>
          <cell r="D2920">
            <v>0</v>
          </cell>
        </row>
        <row r="2921">
          <cell r="A2921" t="str">
            <v>S$FCNTCP</v>
          </cell>
          <cell r="B2921" t="str">
            <v>CT Vtes Clim./Protection      F3N        NO</v>
          </cell>
          <cell r="C2921">
            <v>0</v>
          </cell>
          <cell r="D2921">
            <v>0</v>
          </cell>
        </row>
        <row r="2922">
          <cell r="A2922" t="str">
            <v>S$FCNTDT</v>
          </cell>
          <cell r="B2922" t="str">
            <v>CT Vtes Data/Télécoms         F3N        NO</v>
          </cell>
          <cell r="C2922">
            <v>0</v>
          </cell>
          <cell r="D2922">
            <v>0</v>
          </cell>
        </row>
        <row r="2923">
          <cell r="A2923" t="str">
            <v>S$FCNTIN</v>
          </cell>
          <cell r="B2923" t="str">
            <v>CT Vtes Informatique          F3N        NO</v>
          </cell>
          <cell r="C2923">
            <v>0</v>
          </cell>
          <cell r="D2923">
            <v>0</v>
          </cell>
        </row>
        <row r="2924">
          <cell r="A2924" t="str">
            <v>S$FCNTMA</v>
          </cell>
          <cell r="B2924" t="str">
            <v>CT Achats magasin             F3N        NO</v>
          </cell>
          <cell r="C2924">
            <v>0</v>
          </cell>
          <cell r="D2924">
            <v>0</v>
          </cell>
        </row>
        <row r="2925">
          <cell r="A2925" t="str">
            <v>S$FCNTRA</v>
          </cell>
          <cell r="B2925" t="str">
            <v>CT Vtes Radio                 F3N        NO</v>
          </cell>
          <cell r="C2925">
            <v>0</v>
          </cell>
          <cell r="D2925">
            <v>0</v>
          </cell>
        </row>
        <row r="2926">
          <cell r="A2926" t="str">
            <v>S$NTNTAS</v>
          </cell>
          <cell r="B2926" t="str">
            <v>CT Vtes ascensorie            F3N        NO                8000050                         OF2O                                                   NTNTMADepart.ascensor</v>
          </cell>
          <cell r="C2926">
            <v>0</v>
          </cell>
          <cell r="D2926">
            <v>0</v>
          </cell>
        </row>
        <row r="2927">
          <cell r="A2927" t="str">
            <v>S$NTNTAT</v>
          </cell>
          <cell r="B2927" t="str">
            <v>NE PLUS UTILISER              F3N        NO                8000050                         OF2                                                    NTNTMANewtech atelier</v>
          </cell>
          <cell r="C2927">
            <v>0</v>
          </cell>
          <cell r="D2927">
            <v>0</v>
          </cell>
        </row>
        <row r="2928">
          <cell r="A2928" t="str">
            <v>S$NTNTBO</v>
          </cell>
          <cell r="B2928" t="str">
            <v>Comptoir BOUTIQUE             F3N        NO</v>
          </cell>
          <cell r="C2928">
            <v>0</v>
          </cell>
          <cell r="D2928">
            <v>0</v>
          </cell>
        </row>
        <row r="2929">
          <cell r="A2929" t="str">
            <v>S$NTNTBU</v>
          </cell>
          <cell r="B2929" t="str">
            <v>Bur/Mic. -B.U Bur. -          F3N        NO                8000050                         OF2O                                                   NTNTMADepart.bureauti</v>
          </cell>
          <cell r="C2929">
            <v>0</v>
          </cell>
          <cell r="D2929">
            <v>0</v>
          </cell>
        </row>
        <row r="2930">
          <cell r="A2930" t="str">
            <v>S$NTNTCP</v>
          </cell>
          <cell r="B2930" t="str">
            <v>Climat.  -B.U Cl/Pr-          F3N        NO                8000050                         OF2                                                    NTNTMAdept cl.protect</v>
          </cell>
          <cell r="C2930">
            <v>0</v>
          </cell>
          <cell r="D2930">
            <v>0</v>
          </cell>
        </row>
        <row r="2931">
          <cell r="A2931" t="str">
            <v>S$NTNTDT</v>
          </cell>
          <cell r="B2931" t="str">
            <v>Data/Tél.-B.U Tél. -          F3N        NO                8000050                         OF2O                                                   NTNTMADepart.TEL/DATA</v>
          </cell>
          <cell r="C2931">
            <v>0</v>
          </cell>
          <cell r="D2931">
            <v>0</v>
          </cell>
        </row>
        <row r="2932">
          <cell r="A2932" t="str">
            <v>S$NTNTIN</v>
          </cell>
          <cell r="B2932" t="str">
            <v>Informat.-B.U Inf. -          F3N        NO                8000050                         OF2O                                                   NTNTMADepart.informat</v>
          </cell>
          <cell r="C2932">
            <v>0</v>
          </cell>
          <cell r="D2932">
            <v>0</v>
          </cell>
        </row>
        <row r="2933">
          <cell r="A2933" t="str">
            <v>S$NTNTMA</v>
          </cell>
          <cell r="B2933" t="str">
            <v>Achats magasin                F3N        NO                80000218000050</v>
          </cell>
          <cell r="C2933">
            <v>0</v>
          </cell>
          <cell r="D2933">
            <v>0</v>
          </cell>
        </row>
        <row r="2934">
          <cell r="A2934" t="str">
            <v>S$NTNTPW</v>
          </cell>
          <cell r="B2934" t="str">
            <v>Protect. -B.U Cl/Pr-          F3N        NO                8000050                         OF2O                                                   NTNTMADépart.PW</v>
          </cell>
          <cell r="C2934">
            <v>0</v>
          </cell>
          <cell r="D2934">
            <v>0</v>
          </cell>
        </row>
        <row r="2935">
          <cell r="A2935" t="str">
            <v>S$NTNTRA</v>
          </cell>
          <cell r="B2935" t="str">
            <v>Radio    -B.U Tél. -          F3N        NO                8000050                         OF2                                                    NTNTMACt dpt Radio</v>
          </cell>
          <cell r="C2935">
            <v>0</v>
          </cell>
          <cell r="D2935">
            <v>0</v>
          </cell>
        </row>
        <row r="2936">
          <cell r="A2936" t="str">
            <v>S$PGNTAS</v>
          </cell>
          <cell r="B2936" t="str">
            <v>PG Vtes ascensorie            O3N        NO                8000060                         OF2O                                                   PGNTMA</v>
          </cell>
          <cell r="C2936">
            <v>0</v>
          </cell>
          <cell r="D2936">
            <v>0</v>
          </cell>
        </row>
        <row r="2937">
          <cell r="A2937" t="str">
            <v>S$PGNTAT</v>
          </cell>
          <cell r="B2937" t="str">
            <v>POG Atelier NT                O3N        NO                8000060</v>
          </cell>
          <cell r="C2937">
            <v>0</v>
          </cell>
          <cell r="D2937">
            <v>0</v>
          </cell>
        </row>
        <row r="2938">
          <cell r="A2938" t="str">
            <v>S$PGNTBO</v>
          </cell>
          <cell r="B2938" t="str">
            <v>POG Comptoir BOUTIQUE         O3N        NO                8000060                         OF2O                                                   PGPRMA</v>
          </cell>
          <cell r="C2938">
            <v>0</v>
          </cell>
          <cell r="D2938">
            <v>0</v>
          </cell>
        </row>
        <row r="2939">
          <cell r="A2939" t="str">
            <v>S$PGNTBU</v>
          </cell>
          <cell r="B2939" t="str">
            <v>POG Bur/Mic. -B.U Bur. -      O3N        NO                8000060                         OF2O                                                   PGNTMA</v>
          </cell>
          <cell r="C2939">
            <v>0</v>
          </cell>
          <cell r="D2939">
            <v>0</v>
          </cell>
        </row>
        <row r="2940">
          <cell r="A2940" t="str">
            <v>S$PGNTCP</v>
          </cell>
          <cell r="B2940" t="str">
            <v>POG Climat.  -B.U Cl/Pr-      O3N        NO                8000060                         OF2O                                                   PGNTMA</v>
          </cell>
          <cell r="C2940">
            <v>0</v>
          </cell>
          <cell r="D2940">
            <v>0</v>
          </cell>
        </row>
        <row r="2941">
          <cell r="A2941" t="str">
            <v>S$PGNTDT</v>
          </cell>
          <cell r="B2941" t="str">
            <v>POG Data/Tél.-B.U Tél. -      O3N        NO                8000060                         OF2O                                                   PGNTMA</v>
          </cell>
          <cell r="C2941">
            <v>0</v>
          </cell>
          <cell r="D2941">
            <v>0</v>
          </cell>
        </row>
        <row r="2942">
          <cell r="A2942" t="str">
            <v>S$PGNTIN</v>
          </cell>
          <cell r="B2942" t="str">
            <v>POG Informat.-B.U Inf. -      O3N        NO                8000060                         OF2O                                                   PGNTMA</v>
          </cell>
          <cell r="C2942">
            <v>0</v>
          </cell>
          <cell r="D2942">
            <v>0</v>
          </cell>
        </row>
        <row r="2943">
          <cell r="A2943" t="str">
            <v>S$PGNTMA</v>
          </cell>
          <cell r="B2943" t="str">
            <v>POG Achats magasin            F3N        NO                80000228000060</v>
          </cell>
          <cell r="C2943">
            <v>0</v>
          </cell>
          <cell r="D2943">
            <v>0</v>
          </cell>
        </row>
        <row r="2944">
          <cell r="A2944" t="str">
            <v>S$PGNTPW</v>
          </cell>
          <cell r="B2944" t="str">
            <v>POG Protect. -B.U Cl/Pr-      O3N        NO                8000060                         OF2O                                                   PGNTMA</v>
          </cell>
          <cell r="C2944">
            <v>0</v>
          </cell>
          <cell r="D2944">
            <v>0</v>
          </cell>
        </row>
        <row r="2945">
          <cell r="A2945" t="str">
            <v>S$PGNTRA</v>
          </cell>
          <cell r="B2945" t="str">
            <v>POG Radio    -B.U Tél. -      O3N        NO                8000060                         OF2O                                                   PGNTMA</v>
          </cell>
          <cell r="C2945">
            <v>0</v>
          </cell>
          <cell r="D2945">
            <v>0</v>
          </cell>
        </row>
        <row r="2946">
          <cell r="A2946" t="str">
            <v>SAVCDF</v>
          </cell>
          <cell r="B2946" t="str">
            <v xml:space="preserve">  DP222222</v>
          </cell>
          <cell r="C2946">
            <v>0</v>
          </cell>
          <cell r="D2946">
            <v>0</v>
          </cell>
        </row>
        <row r="2947">
          <cell r="A2947" t="str">
            <v>SAVCNF</v>
          </cell>
          <cell r="B2947" t="str">
            <v xml:space="preserve">                   11212                 22 12    2</v>
          </cell>
          <cell r="C2947">
            <v>0</v>
          </cell>
          <cell r="D2947">
            <v>0</v>
          </cell>
        </row>
        <row r="2948">
          <cell r="A2948" t="str">
            <v>SAVFAC</v>
          </cell>
          <cell r="B2948" t="str">
            <v xml:space="preserve">  13       11</v>
          </cell>
          <cell r="C2948">
            <v>0</v>
          </cell>
          <cell r="D2948">
            <v>0</v>
          </cell>
        </row>
        <row r="2949">
          <cell r="A2949" t="str">
            <v>SAVRET</v>
          </cell>
          <cell r="B2949" t="str">
            <v xml:space="preserve"> 133       1</v>
          </cell>
          <cell r="C2949">
            <v>0</v>
          </cell>
          <cell r="D2949">
            <v>0</v>
          </cell>
        </row>
        <row r="2950">
          <cell r="A2950" t="str">
            <v>SAVSAI</v>
          </cell>
          <cell r="B2950" t="str">
            <v xml:space="preserve">               1221 11</v>
          </cell>
          <cell r="C2950">
            <v>0</v>
          </cell>
          <cell r="D2950">
            <v>0</v>
          </cell>
        </row>
        <row r="2951">
          <cell r="A2951" t="str">
            <v>SAVSTK</v>
          </cell>
          <cell r="B2951" t="str">
            <v xml:space="preserve"> NT313413</v>
          </cell>
          <cell r="C2951">
            <v>0</v>
          </cell>
          <cell r="D2951">
            <v>0</v>
          </cell>
        </row>
        <row r="2952">
          <cell r="A2952" t="str">
            <v>SAVSTK</v>
          </cell>
          <cell r="B2952" t="str">
            <v xml:space="preserve">   312413</v>
          </cell>
          <cell r="C2952" t="str">
            <v>MOD</v>
          </cell>
          <cell r="D2952" t="str">
            <v>REPAR</v>
          </cell>
        </row>
        <row r="2953">
          <cell r="A2953" t="str">
            <v>SAVTFR</v>
          </cell>
          <cell r="B2953" t="str">
            <v xml:space="preserve">       212000001      22</v>
          </cell>
          <cell r="C2953">
            <v>0</v>
          </cell>
          <cell r="D2953">
            <v>0</v>
          </cell>
        </row>
        <row r="2954">
          <cell r="A2954" t="str">
            <v>SECT0999</v>
          </cell>
          <cell r="B2954" t="str">
            <v>Indéfini                      Indéfini                                                     *</v>
          </cell>
          <cell r="C2954">
            <v>0</v>
          </cell>
          <cell r="D2954">
            <v>0</v>
          </cell>
        </row>
        <row r="2955">
          <cell r="A2955" t="str">
            <v>SELINT</v>
          </cell>
          <cell r="B2955" t="str">
            <v xml:space="preserve">                     NTNTDT             1080103</v>
          </cell>
          <cell r="C2955" t="str">
            <v>DER</v>
          </cell>
          <cell r="D2955" t="str">
            <v>ABESSOLO</v>
          </cell>
        </row>
        <row r="2956">
          <cell r="A2956" t="str">
            <v>SELINT</v>
          </cell>
          <cell r="B2956" t="str">
            <v xml:space="preserve">                     NTNTIN   0000561                                              NN</v>
          </cell>
          <cell r="C2956" t="str">
            <v>DER</v>
          </cell>
          <cell r="D2956" t="str">
            <v>ACCUEIL2</v>
          </cell>
        </row>
        <row r="2957">
          <cell r="A2957" t="str">
            <v>SELINT</v>
          </cell>
          <cell r="B2957" t="str">
            <v xml:space="preserve">                     NTNTDT             1040541</v>
          </cell>
          <cell r="C2957" t="str">
            <v>DER</v>
          </cell>
          <cell r="D2957" t="str">
            <v>ADAM</v>
          </cell>
        </row>
        <row r="2958">
          <cell r="A2958" t="str">
            <v>SELINT</v>
          </cell>
          <cell r="B2958" t="str">
            <v xml:space="preserve">                     NTNTAS                           =270503                      OO</v>
          </cell>
          <cell r="C2958" t="str">
            <v>DER</v>
          </cell>
          <cell r="D2958" t="str">
            <v>ADAM1</v>
          </cell>
        </row>
        <row r="2959">
          <cell r="A2959" t="str">
            <v>SELINT</v>
          </cell>
          <cell r="B2959" t="str">
            <v xml:space="preserve">                     NTNTIN                                                        NN</v>
          </cell>
          <cell r="C2959" t="str">
            <v>DER</v>
          </cell>
          <cell r="D2959" t="str">
            <v>ADAM2</v>
          </cell>
        </row>
        <row r="2960">
          <cell r="A2960" t="str">
            <v>SELINT</v>
          </cell>
          <cell r="B2960" t="str">
            <v xml:space="preserve">                     PGNTCP             1080730                                    NN</v>
          </cell>
          <cell r="C2960" t="str">
            <v>DER</v>
          </cell>
          <cell r="D2960" t="str">
            <v>ADMINISTRA</v>
          </cell>
        </row>
        <row r="2961">
          <cell r="A2961" t="str">
            <v>SELINT</v>
          </cell>
          <cell r="B2961" t="str">
            <v xml:space="preserve">                     NTNTDT</v>
          </cell>
          <cell r="C2961" t="str">
            <v>DER</v>
          </cell>
          <cell r="D2961" t="str">
            <v>ALEX1</v>
          </cell>
        </row>
        <row r="2962">
          <cell r="A2962" t="str">
            <v>SELINT</v>
          </cell>
          <cell r="B2962" t="str">
            <v xml:space="preserve">                     NTNTDT   0001844</v>
          </cell>
          <cell r="C2962" t="str">
            <v>DER</v>
          </cell>
          <cell r="D2962" t="str">
            <v>ALLOGO</v>
          </cell>
        </row>
        <row r="2963">
          <cell r="A2963" t="str">
            <v>SELINT</v>
          </cell>
          <cell r="B2963" t="str">
            <v xml:space="preserve">                     NTNTDT             1067788</v>
          </cell>
          <cell r="C2963" t="str">
            <v>DER</v>
          </cell>
          <cell r="D2963" t="str">
            <v>AMLCA</v>
          </cell>
        </row>
        <row r="2964">
          <cell r="A2964" t="str">
            <v>SELINT</v>
          </cell>
          <cell r="B2964" t="str">
            <v xml:space="preserve">                     NTNTDT             1067158</v>
          </cell>
          <cell r="C2964" t="str">
            <v>DER</v>
          </cell>
          <cell r="D2964" t="str">
            <v>AMLC3</v>
          </cell>
        </row>
        <row r="2965">
          <cell r="A2965" t="str">
            <v>SELINT</v>
          </cell>
          <cell r="B2965" t="str">
            <v xml:space="preserve">                     NTNTDT             1068262</v>
          </cell>
          <cell r="C2965" t="str">
            <v>DER</v>
          </cell>
          <cell r="D2965" t="str">
            <v>AMLC4</v>
          </cell>
        </row>
        <row r="2966">
          <cell r="A2966" t="str">
            <v>SELINT</v>
          </cell>
          <cell r="B2966" t="str">
            <v xml:space="preserve">                     NTNTAS             1078151                                    NN</v>
          </cell>
          <cell r="C2966" t="str">
            <v>DER</v>
          </cell>
          <cell r="D2966" t="str">
            <v>ANDONG</v>
          </cell>
        </row>
        <row r="2967">
          <cell r="A2967" t="str">
            <v>SELINT</v>
          </cell>
          <cell r="B2967" t="str">
            <v xml:space="preserve">                     NTNTDT                                                        NN</v>
          </cell>
          <cell r="C2967" t="str">
            <v>DER</v>
          </cell>
          <cell r="D2967" t="str">
            <v>ANDONG1</v>
          </cell>
        </row>
        <row r="2968">
          <cell r="A2968" t="str">
            <v>SELINT</v>
          </cell>
          <cell r="B2968" t="str">
            <v xml:space="preserve">                     NTNTIN             1080394</v>
          </cell>
          <cell r="C2968" t="str">
            <v>DER</v>
          </cell>
          <cell r="D2968" t="str">
            <v>ANGO</v>
          </cell>
        </row>
        <row r="2969">
          <cell r="A2969" t="str">
            <v>SELINT</v>
          </cell>
          <cell r="B2969" t="str">
            <v xml:space="preserve">                     NTNTIN             1076166</v>
          </cell>
          <cell r="C2969" t="str">
            <v>DER</v>
          </cell>
          <cell r="D2969" t="str">
            <v>ANGO2009</v>
          </cell>
        </row>
        <row r="2970">
          <cell r="A2970" t="str">
            <v>SELINT</v>
          </cell>
          <cell r="B2970" t="str">
            <v xml:space="preserve">                     NTNTDT             1072865</v>
          </cell>
          <cell r="C2970" t="str">
            <v>DER</v>
          </cell>
          <cell r="D2970" t="str">
            <v>ANICET</v>
          </cell>
        </row>
        <row r="2971">
          <cell r="A2971" t="str">
            <v>SELINT</v>
          </cell>
          <cell r="B2971" t="str">
            <v xml:space="preserve">                     ELEHAT                                                        NN</v>
          </cell>
          <cell r="C2971" t="str">
            <v>DER</v>
          </cell>
          <cell r="D2971" t="str">
            <v>APTIVA03S1</v>
          </cell>
        </row>
        <row r="2972">
          <cell r="A2972" t="str">
            <v>SELINT</v>
          </cell>
          <cell r="B2972" t="str">
            <v xml:space="preserve">                              0019002                                              NN</v>
          </cell>
          <cell r="C2972" t="str">
            <v>DER</v>
          </cell>
          <cell r="D2972" t="str">
            <v>APTIVA04S1</v>
          </cell>
        </row>
        <row r="2973">
          <cell r="A2973" t="str">
            <v>SELINT</v>
          </cell>
          <cell r="B2973" t="str">
            <v xml:space="preserve">                     NTNTAS                                                        NN</v>
          </cell>
          <cell r="C2973" t="str">
            <v>DER</v>
          </cell>
          <cell r="D2973" t="str">
            <v>AS400</v>
          </cell>
        </row>
        <row r="2974">
          <cell r="A2974" t="str">
            <v>SELINT</v>
          </cell>
          <cell r="B2974" t="str">
            <v xml:space="preserve">                     SOPRAT             1039168</v>
          </cell>
          <cell r="C2974" t="str">
            <v>DER</v>
          </cell>
          <cell r="D2974" t="str">
            <v>ATELIERS</v>
          </cell>
        </row>
        <row r="2975">
          <cell r="A2975" t="str">
            <v>SELINT</v>
          </cell>
          <cell r="B2975" t="str">
            <v xml:space="preserve">                     SOPRAT             1039065</v>
          </cell>
          <cell r="C2975" t="str">
            <v>DER</v>
          </cell>
          <cell r="D2975" t="str">
            <v>ATELIER2</v>
          </cell>
        </row>
        <row r="2976">
          <cell r="A2976" t="str">
            <v>SELINT</v>
          </cell>
          <cell r="B2976" t="str">
            <v xml:space="preserve">                     SOPRAT             1038728</v>
          </cell>
          <cell r="C2976" t="str">
            <v>DER</v>
          </cell>
          <cell r="D2976" t="str">
            <v>ATELIER3</v>
          </cell>
        </row>
        <row r="2977">
          <cell r="A2977" t="str">
            <v>SELINT</v>
          </cell>
          <cell r="B2977" t="str">
            <v xml:space="preserve">                     PGNTIN                                                        ON</v>
          </cell>
          <cell r="C2977" t="str">
            <v>DER</v>
          </cell>
          <cell r="D2977" t="str">
            <v>AUDIT</v>
          </cell>
        </row>
        <row r="2978">
          <cell r="A2978" t="str">
            <v>SELINT</v>
          </cell>
          <cell r="B2978" t="str">
            <v xml:space="preserve">                     PGNTRA                                                        ON</v>
          </cell>
          <cell r="C2978" t="str">
            <v>DER</v>
          </cell>
          <cell r="D2978" t="str">
            <v>AUDITEUR</v>
          </cell>
        </row>
        <row r="2979">
          <cell r="A2979" t="str">
            <v>SELINT</v>
          </cell>
          <cell r="B2979" t="str">
            <v xml:space="preserve">                     NTNTDT             1077026</v>
          </cell>
          <cell r="C2979" t="str">
            <v>DER</v>
          </cell>
          <cell r="D2979" t="str">
            <v>AUDITEURA1</v>
          </cell>
        </row>
        <row r="2980">
          <cell r="A2980" t="str">
            <v>SELINT</v>
          </cell>
          <cell r="B2980" t="str">
            <v xml:space="preserve">                     NTNTBU             1057508                                    OO</v>
          </cell>
          <cell r="C2980" t="str">
            <v>DER</v>
          </cell>
          <cell r="D2980" t="str">
            <v>BASILE</v>
          </cell>
        </row>
        <row r="2981">
          <cell r="A2981" t="str">
            <v>SELINT</v>
          </cell>
          <cell r="B2981" t="str">
            <v xml:space="preserve">                     NTNTDT             1077595</v>
          </cell>
          <cell r="C2981" t="str">
            <v>DER</v>
          </cell>
          <cell r="D2981" t="str">
            <v>BAYONNE</v>
          </cell>
        </row>
        <row r="2982">
          <cell r="A2982" t="str">
            <v>SELINT</v>
          </cell>
          <cell r="B2982" t="str">
            <v xml:space="preserve">                                        1043158</v>
          </cell>
          <cell r="C2982" t="str">
            <v>DER</v>
          </cell>
          <cell r="D2982" t="str">
            <v>BAYONNE02</v>
          </cell>
        </row>
        <row r="2983">
          <cell r="A2983" t="str">
            <v>SELINT</v>
          </cell>
          <cell r="B2983" t="str">
            <v xml:space="preserve">                     PGNTRA                                                        NN</v>
          </cell>
          <cell r="C2983" t="str">
            <v>DER</v>
          </cell>
          <cell r="D2983" t="str">
            <v>BAYONNE1</v>
          </cell>
        </row>
        <row r="2984">
          <cell r="A2984" t="str">
            <v>SELINT</v>
          </cell>
          <cell r="B2984" t="str">
            <v xml:space="preserve">                     NTNTCPXOT          1040779                                    NN</v>
          </cell>
          <cell r="C2984" t="str">
            <v>DER</v>
          </cell>
          <cell r="D2984" t="str">
            <v>BAYONNE2</v>
          </cell>
        </row>
        <row r="2985">
          <cell r="A2985" t="str">
            <v>SELINT</v>
          </cell>
          <cell r="B2985" t="str">
            <v xml:space="preserve">                     PGNTRA                                                        ON</v>
          </cell>
          <cell r="C2985" t="str">
            <v>DER</v>
          </cell>
          <cell r="D2985" t="str">
            <v>BAYONNE3</v>
          </cell>
        </row>
        <row r="2986">
          <cell r="A2986" t="str">
            <v>SELINT</v>
          </cell>
          <cell r="B2986" t="str">
            <v xml:space="preserve">                     PGNTIN                                                        NN</v>
          </cell>
          <cell r="C2986" t="str">
            <v>DER</v>
          </cell>
          <cell r="D2986" t="str">
            <v>BAYONNE4</v>
          </cell>
        </row>
        <row r="2987">
          <cell r="A2987" t="str">
            <v>SELINT</v>
          </cell>
          <cell r="B2987" t="str">
            <v xml:space="preserve">                     NTNTDT             1080045</v>
          </cell>
          <cell r="C2987" t="str">
            <v>DER</v>
          </cell>
          <cell r="D2987" t="str">
            <v>BEKALE</v>
          </cell>
        </row>
        <row r="2988">
          <cell r="A2988" t="str">
            <v>SELINT</v>
          </cell>
          <cell r="B2988" t="str">
            <v xml:space="preserve">                                        1046814                                    NN</v>
          </cell>
          <cell r="C2988" t="str">
            <v>DER</v>
          </cell>
          <cell r="D2988" t="str">
            <v>BENJAMIN</v>
          </cell>
        </row>
        <row r="2989">
          <cell r="A2989" t="str">
            <v>SELINT</v>
          </cell>
          <cell r="B2989" t="str">
            <v xml:space="preserve">                     NTNTDT             1047993</v>
          </cell>
          <cell r="C2989" t="str">
            <v>DER</v>
          </cell>
          <cell r="D2989" t="str">
            <v>BENJAMINE</v>
          </cell>
        </row>
        <row r="2990">
          <cell r="A2990" t="str">
            <v>SELINT</v>
          </cell>
          <cell r="B2990" t="str">
            <v xml:space="preserve">                     NTNTBU             1038297                                    OO</v>
          </cell>
          <cell r="C2990" t="str">
            <v>DER</v>
          </cell>
          <cell r="D2990" t="str">
            <v>BIENAIME</v>
          </cell>
        </row>
        <row r="2991">
          <cell r="A2991" t="str">
            <v>SELINT</v>
          </cell>
          <cell r="B2991" t="str">
            <v xml:space="preserve">                     NTNTDT                                                        NN</v>
          </cell>
          <cell r="C2991" t="str">
            <v>DER</v>
          </cell>
          <cell r="D2991" t="str">
            <v>BITEGHE</v>
          </cell>
        </row>
        <row r="2992">
          <cell r="A2992" t="str">
            <v>SELINT</v>
          </cell>
          <cell r="B2992" t="str">
            <v xml:space="preserve">                     NTNTAS                                                        NN</v>
          </cell>
          <cell r="C2992" t="str">
            <v>DER</v>
          </cell>
          <cell r="D2992" t="str">
            <v>BOCKSTAELE</v>
          </cell>
        </row>
        <row r="2993">
          <cell r="A2993" t="str">
            <v>SELINT</v>
          </cell>
          <cell r="B2993" t="str">
            <v xml:space="preserve">                     NTNTRA                                                        NN</v>
          </cell>
          <cell r="C2993" t="str">
            <v>DER</v>
          </cell>
          <cell r="D2993" t="str">
            <v>BOUCLEY</v>
          </cell>
        </row>
        <row r="2994">
          <cell r="A2994" t="str">
            <v>SELINT</v>
          </cell>
          <cell r="B2994" t="str">
            <v xml:space="preserve">                     NTNTPW                                                        NN</v>
          </cell>
          <cell r="C2994" t="str">
            <v>DER</v>
          </cell>
          <cell r="D2994" t="str">
            <v>BOUS</v>
          </cell>
        </row>
        <row r="2995">
          <cell r="A2995" t="str">
            <v>SELINT</v>
          </cell>
          <cell r="B2995">
            <v>0</v>
          </cell>
          <cell r="C2995" t="str">
            <v>DER</v>
          </cell>
          <cell r="D2995" t="str">
            <v>BOUTRY</v>
          </cell>
        </row>
        <row r="2996">
          <cell r="A2996" t="str">
            <v>SELINT</v>
          </cell>
          <cell r="B2996" t="str">
            <v xml:space="preserve">                              0001847</v>
          </cell>
          <cell r="C2996" t="str">
            <v>DER</v>
          </cell>
          <cell r="D2996" t="str">
            <v>BOUTRY2</v>
          </cell>
        </row>
        <row r="2997">
          <cell r="A2997" t="str">
            <v>SELINT</v>
          </cell>
          <cell r="B2997" t="str">
            <v xml:space="preserve">                     PGNTRA                                                        ON</v>
          </cell>
          <cell r="C2997" t="str">
            <v>DER</v>
          </cell>
          <cell r="D2997" t="str">
            <v>BOYONNE1</v>
          </cell>
        </row>
        <row r="2998">
          <cell r="A2998" t="str">
            <v>SELINT</v>
          </cell>
          <cell r="B2998" t="str">
            <v xml:space="preserve">                     NTNTIN             1075339</v>
          </cell>
          <cell r="C2998" t="str">
            <v>DER</v>
          </cell>
          <cell r="D2998" t="str">
            <v>B1</v>
          </cell>
        </row>
        <row r="2999">
          <cell r="A2999" t="str">
            <v>SELINT</v>
          </cell>
          <cell r="B2999" t="str">
            <v xml:space="preserve">                     NTNTDT   0006212                                              OO</v>
          </cell>
          <cell r="C2999" t="str">
            <v>DER</v>
          </cell>
          <cell r="D2999" t="str">
            <v>CAILLEAU</v>
          </cell>
        </row>
        <row r="3000">
          <cell r="A3000" t="str">
            <v>SELINT</v>
          </cell>
          <cell r="B3000" t="str">
            <v xml:space="preserve">                     NTNTDT             1053154                                    NN</v>
          </cell>
          <cell r="C3000" t="str">
            <v>DER</v>
          </cell>
          <cell r="D3000" t="str">
            <v>CAILLEAUJ</v>
          </cell>
        </row>
        <row r="3001">
          <cell r="A3001" t="str">
            <v>SELINT</v>
          </cell>
          <cell r="B3001" t="str">
            <v xml:space="preserve">                     NTNTIN                                                        NN</v>
          </cell>
          <cell r="C3001" t="str">
            <v>DER</v>
          </cell>
          <cell r="D3001" t="str">
            <v>CAILLEAU09</v>
          </cell>
        </row>
        <row r="3002">
          <cell r="A3002" t="str">
            <v>SELINT</v>
          </cell>
          <cell r="B3002" t="str">
            <v xml:space="preserve">                     NTNTPW</v>
          </cell>
          <cell r="C3002" t="str">
            <v>DER</v>
          </cell>
          <cell r="D3002" t="str">
            <v>CFAO£AICHA</v>
          </cell>
        </row>
        <row r="3003">
          <cell r="A3003" t="str">
            <v>SELINT</v>
          </cell>
          <cell r="B3003" t="str">
            <v xml:space="preserve">                     NTNTBU   0005020                                              NN</v>
          </cell>
          <cell r="C3003" t="str">
            <v>DER</v>
          </cell>
          <cell r="D3003" t="str">
            <v>COMMERCIAL</v>
          </cell>
        </row>
        <row r="3004">
          <cell r="A3004" t="str">
            <v>SELINT</v>
          </cell>
          <cell r="B3004" t="str">
            <v xml:space="preserve">                     PGNTDT             1051395</v>
          </cell>
          <cell r="C3004" t="str">
            <v>DER</v>
          </cell>
          <cell r="D3004" t="str">
            <v>COMPT</v>
          </cell>
        </row>
        <row r="3005">
          <cell r="A3005" t="str">
            <v>SELINT</v>
          </cell>
          <cell r="B3005" t="str">
            <v xml:space="preserve">                     NTNTBU             1056581</v>
          </cell>
          <cell r="C3005" t="str">
            <v>DER</v>
          </cell>
          <cell r="D3005" t="str">
            <v>COMPT1</v>
          </cell>
        </row>
        <row r="3006">
          <cell r="A3006" t="str">
            <v>SELINT</v>
          </cell>
          <cell r="B3006" t="str">
            <v xml:space="preserve">                     ALAPAT                                                        ON</v>
          </cell>
          <cell r="C3006" t="str">
            <v>DER</v>
          </cell>
          <cell r="D3006" t="str">
            <v>CONSOLE1</v>
          </cell>
        </row>
        <row r="3007">
          <cell r="A3007" t="str">
            <v>SELINT</v>
          </cell>
          <cell r="B3007" t="str">
            <v xml:space="preserve">                     TLTPAT                                                        ON</v>
          </cell>
          <cell r="C3007" t="str">
            <v>DER</v>
          </cell>
          <cell r="D3007" t="str">
            <v>CONSOLE2</v>
          </cell>
        </row>
        <row r="3008">
          <cell r="A3008" t="str">
            <v>SELINT</v>
          </cell>
          <cell r="B3008" t="str">
            <v xml:space="preserve">                     NTNTBU             1043518                                    NN</v>
          </cell>
          <cell r="C3008" t="str">
            <v>DER</v>
          </cell>
          <cell r="D3008" t="str">
            <v>CORSO1</v>
          </cell>
        </row>
        <row r="3009">
          <cell r="A3009" t="str">
            <v>SELINT</v>
          </cell>
          <cell r="B3009" t="str">
            <v xml:space="preserve">                     NTNTIN   0000247                                              NN</v>
          </cell>
          <cell r="C3009" t="str">
            <v>DER</v>
          </cell>
          <cell r="D3009" t="str">
            <v>CYKEITA</v>
          </cell>
        </row>
        <row r="3010">
          <cell r="A3010" t="str">
            <v>SELINT</v>
          </cell>
          <cell r="B3010" t="str">
            <v xml:space="preserve">                     NTNTDT             1077685</v>
          </cell>
          <cell r="C3010" t="str">
            <v>DER</v>
          </cell>
          <cell r="D3010" t="str">
            <v>C1</v>
          </cell>
        </row>
        <row r="3011">
          <cell r="A3011" t="str">
            <v>SELINT</v>
          </cell>
          <cell r="B3011" t="str">
            <v xml:space="preserve">                              0004986                                              NN</v>
          </cell>
          <cell r="C3011" t="str">
            <v>DER</v>
          </cell>
          <cell r="D3011" t="str">
            <v>DAF</v>
          </cell>
        </row>
        <row r="3012">
          <cell r="A3012" t="str">
            <v>SELINT</v>
          </cell>
          <cell r="B3012" t="str">
            <v xml:space="preserve">                     AAEHSV                                                         N</v>
          </cell>
          <cell r="C3012" t="str">
            <v>DER</v>
          </cell>
          <cell r="D3012" t="str">
            <v>DBMEH01</v>
          </cell>
        </row>
        <row r="3013">
          <cell r="A3013" t="str">
            <v>SELINT</v>
          </cell>
          <cell r="B3013" t="str">
            <v xml:space="preserve">                     AAEHSV                                                        NN</v>
          </cell>
          <cell r="C3013" t="str">
            <v>DER</v>
          </cell>
          <cell r="D3013" t="str">
            <v>DBMEH06</v>
          </cell>
        </row>
        <row r="3014">
          <cell r="A3014" t="str">
            <v>SELINT</v>
          </cell>
          <cell r="B3014" t="str">
            <v xml:space="preserve">                     AAEHVT                 109</v>
          </cell>
          <cell r="C3014" t="str">
            <v>DER</v>
          </cell>
          <cell r="D3014" t="str">
            <v>DBMEH07</v>
          </cell>
        </row>
        <row r="3015">
          <cell r="A3015" t="str">
            <v>SELINT</v>
          </cell>
          <cell r="B3015" t="str">
            <v xml:space="preserve">                                            944                                    NN</v>
          </cell>
          <cell r="C3015" t="str">
            <v>DER</v>
          </cell>
          <cell r="D3015" t="str">
            <v>DBMEH08</v>
          </cell>
        </row>
        <row r="3016">
          <cell r="A3016" t="str">
            <v>SELINT</v>
          </cell>
          <cell r="B3016" t="str">
            <v xml:space="preserve">                     AAEHSV                                                        NN</v>
          </cell>
          <cell r="C3016" t="str">
            <v>DER</v>
          </cell>
          <cell r="D3016" t="str">
            <v>DBMEH10</v>
          </cell>
        </row>
        <row r="3017">
          <cell r="A3017" t="str">
            <v>SELINT</v>
          </cell>
          <cell r="B3017" t="str">
            <v xml:space="preserve">                     AAEHSV</v>
          </cell>
          <cell r="C3017" t="str">
            <v>DER</v>
          </cell>
          <cell r="D3017" t="str">
            <v>DBMEH11</v>
          </cell>
        </row>
        <row r="3018">
          <cell r="A3018" t="str">
            <v>SELINT</v>
          </cell>
          <cell r="B3018" t="str">
            <v xml:space="preserve">                     AAEHSV                                                        NN</v>
          </cell>
          <cell r="C3018" t="str">
            <v>DER</v>
          </cell>
          <cell r="D3018" t="str">
            <v>DBMEH12</v>
          </cell>
        </row>
        <row r="3019">
          <cell r="A3019" t="str">
            <v>SELINT</v>
          </cell>
          <cell r="B3019" t="str">
            <v xml:space="preserve">                                           1673                                     N</v>
          </cell>
          <cell r="C3019" t="str">
            <v>DER</v>
          </cell>
          <cell r="D3019" t="str">
            <v>DBM01</v>
          </cell>
        </row>
        <row r="3020">
          <cell r="A3020" t="str">
            <v>SELINT</v>
          </cell>
          <cell r="B3020" t="str">
            <v xml:space="preserve">                     SLSPAT             1024576</v>
          </cell>
          <cell r="C3020" t="str">
            <v>DER</v>
          </cell>
          <cell r="D3020" t="str">
            <v>DELL00S1</v>
          </cell>
        </row>
        <row r="3021">
          <cell r="A3021" t="str">
            <v>SELINT</v>
          </cell>
          <cell r="B3021" t="str">
            <v xml:space="preserve">                     ALAPAT             1006209</v>
          </cell>
          <cell r="C3021" t="str">
            <v>DER</v>
          </cell>
          <cell r="D3021" t="str">
            <v>DELL00S2</v>
          </cell>
        </row>
        <row r="3022">
          <cell r="A3022" t="str">
            <v>SELINT</v>
          </cell>
          <cell r="B3022" t="str">
            <v xml:space="preserve">                     LLLRAT                                                        NN</v>
          </cell>
          <cell r="C3022" t="str">
            <v>DER</v>
          </cell>
          <cell r="D3022" t="str">
            <v>DELL00S3</v>
          </cell>
        </row>
        <row r="3023">
          <cell r="A3023" t="str">
            <v>SELINT</v>
          </cell>
          <cell r="B3023" t="str">
            <v xml:space="preserve">                     LLLTAT                                                        ON</v>
          </cell>
          <cell r="C3023" t="str">
            <v>DER</v>
          </cell>
          <cell r="D3023" t="str">
            <v>DELL02S2</v>
          </cell>
        </row>
        <row r="3024">
          <cell r="A3024" t="str">
            <v>SELINT</v>
          </cell>
          <cell r="B3024" t="str">
            <v xml:space="preserve">                     ALAPAT             1016628</v>
          </cell>
          <cell r="C3024" t="str">
            <v>DER</v>
          </cell>
          <cell r="D3024" t="str">
            <v>DELL03S1</v>
          </cell>
        </row>
        <row r="3025">
          <cell r="A3025" t="str">
            <v>SELINT</v>
          </cell>
          <cell r="B3025" t="str">
            <v xml:space="preserve">                     SLSPAT             1022310                                    NN</v>
          </cell>
          <cell r="C3025" t="str">
            <v>DER</v>
          </cell>
          <cell r="D3025" t="str">
            <v>DELL03S2</v>
          </cell>
        </row>
        <row r="3026">
          <cell r="A3026" t="str">
            <v>SELINT</v>
          </cell>
          <cell r="B3026" t="str">
            <v xml:space="preserve">                     NTNTAS             1079399</v>
          </cell>
          <cell r="C3026" t="str">
            <v>DER</v>
          </cell>
          <cell r="D3026" t="str">
            <v>DHEMEZ</v>
          </cell>
        </row>
        <row r="3027">
          <cell r="A3027" t="str">
            <v>SELINT</v>
          </cell>
          <cell r="B3027" t="str">
            <v xml:space="preserve">                     NTNTAS             1079612</v>
          </cell>
          <cell r="C3027" t="str">
            <v>DER</v>
          </cell>
          <cell r="D3027" t="str">
            <v>DIANE</v>
          </cell>
        </row>
        <row r="3028">
          <cell r="A3028" t="str">
            <v>SELINT</v>
          </cell>
          <cell r="B3028" t="str">
            <v xml:space="preserve">                     NTNTBU             1074068</v>
          </cell>
          <cell r="C3028" t="str">
            <v>DER</v>
          </cell>
          <cell r="D3028" t="str">
            <v>DIANE01</v>
          </cell>
        </row>
        <row r="3029">
          <cell r="A3029" t="str">
            <v>SELINT</v>
          </cell>
          <cell r="B3029" t="str">
            <v xml:space="preserve">                     NTNTDT             1079152</v>
          </cell>
          <cell r="C3029" t="str">
            <v>DER</v>
          </cell>
          <cell r="D3029" t="str">
            <v>DIANE1</v>
          </cell>
        </row>
        <row r="3030">
          <cell r="A3030" t="str">
            <v>SELINT</v>
          </cell>
          <cell r="B3030" t="str">
            <v xml:space="preserve">                     NTNTBU             1055538                                    OO</v>
          </cell>
          <cell r="C3030" t="str">
            <v>DER</v>
          </cell>
          <cell r="D3030" t="str">
            <v>DIANE101</v>
          </cell>
        </row>
        <row r="3031">
          <cell r="A3031" t="str">
            <v>SELINT</v>
          </cell>
          <cell r="B3031" t="str">
            <v xml:space="preserve">                                        1041884                                    NN</v>
          </cell>
          <cell r="C3031" t="str">
            <v>DER</v>
          </cell>
          <cell r="D3031" t="str">
            <v>DSPYR</v>
          </cell>
        </row>
        <row r="3032">
          <cell r="A3032" t="str">
            <v>SELINT</v>
          </cell>
          <cell r="B3032" t="str">
            <v xml:space="preserve">                     NTNTMA                                                         N</v>
          </cell>
          <cell r="C3032" t="str">
            <v>DER</v>
          </cell>
          <cell r="D3032" t="str">
            <v>DSPYR01</v>
          </cell>
        </row>
        <row r="3033">
          <cell r="A3033" t="str">
            <v>SELINT</v>
          </cell>
          <cell r="B3033" t="str">
            <v xml:space="preserve">                     NTNTDT                                                        NN</v>
          </cell>
          <cell r="C3033" t="str">
            <v>DER</v>
          </cell>
          <cell r="D3033" t="str">
            <v>DSPYR02</v>
          </cell>
        </row>
        <row r="3034">
          <cell r="A3034" t="str">
            <v>SELINT</v>
          </cell>
          <cell r="B3034" t="str">
            <v xml:space="preserve">                     NTNTRA                                                        ON</v>
          </cell>
          <cell r="C3034" t="str">
            <v>DER</v>
          </cell>
          <cell r="D3034" t="str">
            <v>DSP01</v>
          </cell>
        </row>
        <row r="3035">
          <cell r="A3035" t="str">
            <v>SELINT</v>
          </cell>
          <cell r="B3035" t="str">
            <v xml:space="preserve">                     NTNTBU                                                        NN</v>
          </cell>
          <cell r="C3035" t="str">
            <v>DER</v>
          </cell>
          <cell r="D3035" t="str">
            <v>DSP010103</v>
          </cell>
        </row>
        <row r="3036">
          <cell r="A3036" t="str">
            <v>SELINT</v>
          </cell>
          <cell r="B3036" t="str">
            <v xml:space="preserve">                                                                                   NN</v>
          </cell>
          <cell r="C3036" t="str">
            <v>DER</v>
          </cell>
          <cell r="D3036" t="str">
            <v>DSP010200</v>
          </cell>
        </row>
        <row r="3037">
          <cell r="A3037" t="str">
            <v>SELINT</v>
          </cell>
          <cell r="B3037" t="str">
            <v xml:space="preserve">                     SLSPAT                                                        ON</v>
          </cell>
          <cell r="C3037" t="str">
            <v>DER</v>
          </cell>
          <cell r="D3037" t="str">
            <v>DSP010204</v>
          </cell>
        </row>
        <row r="3038">
          <cell r="A3038" t="str">
            <v>SELINT</v>
          </cell>
          <cell r="B3038" t="str">
            <v xml:space="preserve">                     SOPRAT             1039165</v>
          </cell>
          <cell r="C3038" t="str">
            <v>DER</v>
          </cell>
          <cell r="D3038" t="str">
            <v>DSP010305</v>
          </cell>
        </row>
        <row r="3039">
          <cell r="A3039" t="str">
            <v>SELINT</v>
          </cell>
          <cell r="B3039" t="str">
            <v xml:space="preserve">                     SOPRAT             1031521</v>
          </cell>
          <cell r="C3039" t="str">
            <v>DER</v>
          </cell>
          <cell r="D3039" t="str">
            <v>DSP010403</v>
          </cell>
        </row>
        <row r="3040">
          <cell r="A3040" t="str">
            <v>SELINT</v>
          </cell>
          <cell r="B3040" t="str">
            <v xml:space="preserve">                     SLSPAT             1007156</v>
          </cell>
          <cell r="C3040" t="str">
            <v>DER</v>
          </cell>
          <cell r="D3040" t="str">
            <v>DSP010406</v>
          </cell>
        </row>
        <row r="3041">
          <cell r="A3041" t="str">
            <v>SELINT</v>
          </cell>
          <cell r="B3041" t="str">
            <v xml:space="preserve">                     SLSPAT             1020039</v>
          </cell>
          <cell r="C3041" t="str">
            <v>DER</v>
          </cell>
          <cell r="D3041" t="str">
            <v>DSP010600</v>
          </cell>
        </row>
        <row r="3042">
          <cell r="A3042" t="str">
            <v>SELINT</v>
          </cell>
          <cell r="B3042" t="str">
            <v xml:space="preserve">                     SLSPMA   0001945                                              NN</v>
          </cell>
          <cell r="C3042" t="str">
            <v>DER</v>
          </cell>
          <cell r="D3042" t="str">
            <v>DSP010602</v>
          </cell>
        </row>
        <row r="3043">
          <cell r="A3043" t="str">
            <v>SELINT</v>
          </cell>
          <cell r="B3043" t="str">
            <v xml:space="preserve">                     ALAPAT             1021538</v>
          </cell>
          <cell r="C3043" t="str">
            <v>DER</v>
          </cell>
          <cell r="D3043" t="str">
            <v>DSP010603</v>
          </cell>
        </row>
        <row r="3044">
          <cell r="A3044" t="str">
            <v>SELINT</v>
          </cell>
          <cell r="B3044" t="str">
            <v xml:space="preserve">                     SLSPAT             1021068</v>
          </cell>
          <cell r="C3044" t="str">
            <v>DER</v>
          </cell>
          <cell r="D3044" t="str">
            <v>DSP010604</v>
          </cell>
        </row>
        <row r="3045">
          <cell r="A3045" t="str">
            <v>SELINT</v>
          </cell>
          <cell r="B3045" t="str">
            <v xml:space="preserve">                     SLSPAT             1021068</v>
          </cell>
          <cell r="C3045" t="str">
            <v>DER</v>
          </cell>
          <cell r="D3045" t="str">
            <v>DSP010606</v>
          </cell>
        </row>
        <row r="3046">
          <cell r="A3046" t="str">
            <v>SELINT</v>
          </cell>
          <cell r="B3046" t="str">
            <v xml:space="preserve">                     XLXPAT                1822</v>
          </cell>
          <cell r="C3046" t="str">
            <v>DER</v>
          </cell>
          <cell r="D3046" t="str">
            <v>DSP010703</v>
          </cell>
        </row>
        <row r="3047">
          <cell r="A3047" t="str">
            <v>SELINT</v>
          </cell>
          <cell r="B3047" t="str">
            <v xml:space="preserve">                                                                                   NN</v>
          </cell>
          <cell r="C3047" t="str">
            <v>DER</v>
          </cell>
          <cell r="D3047" t="str">
            <v>DSP010706</v>
          </cell>
        </row>
        <row r="3048">
          <cell r="A3048" t="str">
            <v>SELINT</v>
          </cell>
          <cell r="B3048" t="str">
            <v xml:space="preserve">                     NTNTBU             1044270                                    NN</v>
          </cell>
          <cell r="C3048" t="str">
            <v>DER</v>
          </cell>
          <cell r="D3048" t="str">
            <v>DSP02</v>
          </cell>
        </row>
        <row r="3049">
          <cell r="A3049" t="str">
            <v>SELINT</v>
          </cell>
          <cell r="B3049" t="str">
            <v xml:space="preserve">                     ELEHAT                                                       NNN</v>
          </cell>
          <cell r="C3049" t="str">
            <v>DER</v>
          </cell>
          <cell r="D3049" t="str">
            <v>DSP030000</v>
          </cell>
        </row>
        <row r="3050">
          <cell r="A3050" t="str">
            <v>SELINT</v>
          </cell>
          <cell r="B3050" t="str">
            <v xml:space="preserve">                     XLXVCO                                                        NN</v>
          </cell>
          <cell r="C3050" t="str">
            <v>DER</v>
          </cell>
          <cell r="D3050" t="str">
            <v>DSP030003</v>
          </cell>
        </row>
        <row r="3051">
          <cell r="A3051" t="str">
            <v>SELINT</v>
          </cell>
          <cell r="B3051" t="str">
            <v xml:space="preserve">                     ELEHAT                                                        NN</v>
          </cell>
          <cell r="C3051" t="str">
            <v>DER</v>
          </cell>
          <cell r="D3051" t="str">
            <v>DSP030004</v>
          </cell>
        </row>
        <row r="3052">
          <cell r="A3052" t="str">
            <v>SELINT</v>
          </cell>
          <cell r="B3052" t="str">
            <v xml:space="preserve">                     LLLRAT                                                        ON</v>
          </cell>
          <cell r="C3052" t="str">
            <v>DER</v>
          </cell>
          <cell r="D3052" t="str">
            <v>DSP030106</v>
          </cell>
        </row>
        <row r="3053">
          <cell r="A3053" t="str">
            <v>SELINT</v>
          </cell>
          <cell r="B3053" t="str">
            <v xml:space="preserve">                     ALAPMA             1013105                                    NN</v>
          </cell>
          <cell r="C3053" t="str">
            <v>DER</v>
          </cell>
          <cell r="D3053" t="str">
            <v>DSP030201</v>
          </cell>
        </row>
        <row r="3054">
          <cell r="A3054" t="str">
            <v>SELINT</v>
          </cell>
          <cell r="B3054" t="str">
            <v xml:space="preserve">                     ALAPAT             1019035</v>
          </cell>
          <cell r="C3054" t="str">
            <v>DER</v>
          </cell>
          <cell r="D3054" t="str">
            <v>DSP030202</v>
          </cell>
        </row>
        <row r="3055">
          <cell r="A3055" t="str">
            <v>SELINT</v>
          </cell>
          <cell r="B3055" t="str">
            <v xml:space="preserve">                     SLSPMA             1019844</v>
          </cell>
          <cell r="C3055" t="str">
            <v>DER</v>
          </cell>
          <cell r="D3055" t="str">
            <v>DSP030203</v>
          </cell>
        </row>
        <row r="3056">
          <cell r="A3056" t="str">
            <v>SELINT</v>
          </cell>
          <cell r="B3056" t="str">
            <v xml:space="preserve">                     ALAPAT             1019609                                    NN</v>
          </cell>
          <cell r="C3056" t="str">
            <v>DER</v>
          </cell>
          <cell r="D3056" t="str">
            <v>DSP030204</v>
          </cell>
        </row>
        <row r="3057">
          <cell r="A3057" t="str">
            <v>SELINT</v>
          </cell>
          <cell r="B3057" t="str">
            <v xml:space="preserve">                     ALAPAT             1019178</v>
          </cell>
          <cell r="C3057" t="str">
            <v>DER</v>
          </cell>
          <cell r="D3057" t="str">
            <v>DSP030205</v>
          </cell>
        </row>
        <row r="3058">
          <cell r="A3058" t="str">
            <v>SELINT</v>
          </cell>
          <cell r="B3058" t="str">
            <v xml:space="preserve">                     ALAPAT             1028591</v>
          </cell>
          <cell r="C3058" t="str">
            <v>DER</v>
          </cell>
          <cell r="D3058" t="str">
            <v>DSP030301</v>
          </cell>
        </row>
        <row r="3059">
          <cell r="A3059" t="str">
            <v>SELINT</v>
          </cell>
          <cell r="B3059" t="str">
            <v xml:space="preserve">                     ALAPAT             1017107                                    NN</v>
          </cell>
          <cell r="C3059" t="str">
            <v>DER</v>
          </cell>
          <cell r="D3059" t="str">
            <v>DSP030303</v>
          </cell>
        </row>
        <row r="3060">
          <cell r="A3060" t="str">
            <v>SELINT</v>
          </cell>
          <cell r="B3060" t="str">
            <v xml:space="preserve">                     XLXVCO                                                        NN</v>
          </cell>
          <cell r="C3060" t="str">
            <v>DER</v>
          </cell>
          <cell r="D3060" t="str">
            <v>DSP030500</v>
          </cell>
        </row>
        <row r="3061">
          <cell r="A3061" t="str">
            <v>SELINT</v>
          </cell>
          <cell r="B3061" t="str">
            <v xml:space="preserve">                     SLSPAT             1027917</v>
          </cell>
          <cell r="C3061" t="str">
            <v>DER</v>
          </cell>
          <cell r="D3061" t="str">
            <v>DSP030505</v>
          </cell>
        </row>
        <row r="3062">
          <cell r="A3062" t="str">
            <v>SELINT</v>
          </cell>
          <cell r="B3062" t="str">
            <v xml:space="preserve">                     SLSPAT             1028576</v>
          </cell>
          <cell r="C3062" t="str">
            <v>DER</v>
          </cell>
          <cell r="D3062" t="str">
            <v>DSP030506</v>
          </cell>
        </row>
        <row r="3063">
          <cell r="A3063" t="str">
            <v>SELINT</v>
          </cell>
          <cell r="B3063" t="str">
            <v xml:space="preserve">                     SLSPAT             1013981</v>
          </cell>
          <cell r="C3063" t="str">
            <v>DER</v>
          </cell>
          <cell r="D3063" t="str">
            <v>DSP030606</v>
          </cell>
        </row>
        <row r="3064">
          <cell r="A3064" t="str">
            <v>SELINT</v>
          </cell>
          <cell r="B3064" t="str">
            <v xml:space="preserve">                     SLSPAT             1028588</v>
          </cell>
          <cell r="C3064" t="str">
            <v>DER</v>
          </cell>
          <cell r="D3064" t="str">
            <v>DSP030703</v>
          </cell>
        </row>
        <row r="3065">
          <cell r="A3065" t="str">
            <v>SELINT</v>
          </cell>
          <cell r="B3065" t="str">
            <v xml:space="preserve">                     NTNTCP                                                        NN</v>
          </cell>
          <cell r="C3065" t="str">
            <v>DER</v>
          </cell>
          <cell r="D3065" t="str">
            <v>DSP04</v>
          </cell>
        </row>
        <row r="3066">
          <cell r="A3066" t="str">
            <v>SELINT</v>
          </cell>
          <cell r="B3066" t="str">
            <v xml:space="preserve">                     TEPRAT                                                        ON</v>
          </cell>
          <cell r="C3066" t="str">
            <v>DER</v>
          </cell>
          <cell r="D3066" t="str">
            <v>DSP05</v>
          </cell>
        </row>
        <row r="3067">
          <cell r="A3067" t="str">
            <v>SELINT</v>
          </cell>
          <cell r="B3067" t="str">
            <v xml:space="preserve">                     PGPRAT                                                        NN</v>
          </cell>
          <cell r="C3067" t="str">
            <v>DER</v>
          </cell>
          <cell r="D3067" t="str">
            <v>DSP06</v>
          </cell>
        </row>
        <row r="3068">
          <cell r="A3068" t="str">
            <v>SELINT</v>
          </cell>
          <cell r="B3068" t="str">
            <v xml:space="preserve">                     NTNTAT                                                       NNN</v>
          </cell>
          <cell r="C3068" t="str">
            <v>DER</v>
          </cell>
          <cell r="D3068" t="str">
            <v>DSP07</v>
          </cell>
        </row>
        <row r="3069">
          <cell r="A3069" t="str">
            <v>SELINT</v>
          </cell>
          <cell r="B3069" t="str">
            <v xml:space="preserve">                     NTNTAS                                                        NN</v>
          </cell>
          <cell r="C3069" t="str">
            <v>DER</v>
          </cell>
          <cell r="D3069" t="str">
            <v>DSP08</v>
          </cell>
        </row>
        <row r="3070">
          <cell r="A3070" t="str">
            <v>SELINT</v>
          </cell>
          <cell r="B3070" t="str">
            <v xml:space="preserve">                     CMPRAT             1034838</v>
          </cell>
          <cell r="C3070" t="str">
            <v>DER</v>
          </cell>
          <cell r="D3070" t="str">
            <v>DSP09</v>
          </cell>
        </row>
        <row r="3071">
          <cell r="A3071" t="str">
            <v>SELINT</v>
          </cell>
          <cell r="B3071" t="str">
            <v xml:space="preserve">                                            809                                    NN</v>
          </cell>
          <cell r="C3071" t="str">
            <v>DER</v>
          </cell>
          <cell r="D3071" t="str">
            <v>DSP10</v>
          </cell>
        </row>
        <row r="3072">
          <cell r="A3072" t="str">
            <v>SELINT</v>
          </cell>
          <cell r="B3072">
            <v>0</v>
          </cell>
          <cell r="C3072" t="str">
            <v>DER</v>
          </cell>
          <cell r="D3072" t="str">
            <v>DSP11</v>
          </cell>
        </row>
        <row r="3073">
          <cell r="A3073" t="str">
            <v>SELINT</v>
          </cell>
          <cell r="B3073" t="str">
            <v xml:space="preserve">                     ALAPAT             1023898                                    OO</v>
          </cell>
          <cell r="C3073" t="str">
            <v>DER</v>
          </cell>
          <cell r="D3073" t="str">
            <v>DSP12</v>
          </cell>
        </row>
        <row r="3074">
          <cell r="A3074" t="str">
            <v>SELINT</v>
          </cell>
          <cell r="B3074" t="str">
            <v xml:space="preserve">                     AAEHSV                                                        NN</v>
          </cell>
          <cell r="C3074" t="str">
            <v>DER</v>
          </cell>
          <cell r="D3074" t="str">
            <v>DSP13</v>
          </cell>
        </row>
        <row r="3075">
          <cell r="A3075" t="str">
            <v>SELINT</v>
          </cell>
          <cell r="B3075" t="str">
            <v xml:space="preserve">                     AAEHSV</v>
          </cell>
          <cell r="C3075" t="str">
            <v>DER</v>
          </cell>
          <cell r="D3075" t="str">
            <v>DSP15</v>
          </cell>
        </row>
        <row r="3076">
          <cell r="A3076" t="str">
            <v>SELINT</v>
          </cell>
          <cell r="B3076" t="str">
            <v xml:space="preserve">                     CMPRAT             1033758</v>
          </cell>
          <cell r="C3076" t="str">
            <v>DER</v>
          </cell>
          <cell r="D3076" t="str">
            <v>DSP19</v>
          </cell>
        </row>
        <row r="3077">
          <cell r="A3077" t="str">
            <v>SELINT</v>
          </cell>
          <cell r="B3077" t="str">
            <v xml:space="preserve">                     SOPRAT             1035255</v>
          </cell>
          <cell r="C3077" t="str">
            <v>DER</v>
          </cell>
          <cell r="D3077" t="str">
            <v>DSP20</v>
          </cell>
        </row>
        <row r="3078">
          <cell r="A3078" t="str">
            <v>SELINT</v>
          </cell>
          <cell r="B3078" t="str">
            <v xml:space="preserve">                                                                                  NNN</v>
          </cell>
          <cell r="C3078" t="str">
            <v>DER</v>
          </cell>
          <cell r="D3078" t="str">
            <v>DSP21</v>
          </cell>
        </row>
        <row r="3079">
          <cell r="A3079" t="str">
            <v>SELINT</v>
          </cell>
          <cell r="B3079" t="str">
            <v xml:space="preserve">                     SOPRAT             1035350</v>
          </cell>
          <cell r="C3079" t="str">
            <v>DER</v>
          </cell>
          <cell r="D3079" t="str">
            <v>DSP24</v>
          </cell>
        </row>
        <row r="3080">
          <cell r="A3080" t="str">
            <v>SELINT</v>
          </cell>
          <cell r="B3080" t="str">
            <v xml:space="preserve">                     CMPRAT             1035262</v>
          </cell>
          <cell r="C3080" t="str">
            <v>DER</v>
          </cell>
          <cell r="D3080" t="str">
            <v>DSP26</v>
          </cell>
        </row>
        <row r="3081">
          <cell r="A3081" t="str">
            <v>SELINT</v>
          </cell>
          <cell r="B3081" t="str">
            <v xml:space="preserve">                     NTNTBU                                                        NN</v>
          </cell>
          <cell r="C3081" t="str">
            <v>DER</v>
          </cell>
          <cell r="D3081" t="str">
            <v>DSP28</v>
          </cell>
        </row>
        <row r="3082">
          <cell r="A3082" t="str">
            <v>SELINT</v>
          </cell>
          <cell r="B3082" t="str">
            <v xml:space="preserve">                     ELEHAT                                                       NNN</v>
          </cell>
          <cell r="C3082" t="str">
            <v>DER</v>
          </cell>
          <cell r="D3082" t="str">
            <v>DSP29</v>
          </cell>
        </row>
        <row r="3083">
          <cell r="A3083" t="str">
            <v>SELINT</v>
          </cell>
          <cell r="B3083" t="str">
            <v xml:space="preserve">                     NTNTAT                                                       NNN</v>
          </cell>
          <cell r="C3083" t="str">
            <v>DER</v>
          </cell>
          <cell r="D3083" t="str">
            <v>DSP30</v>
          </cell>
        </row>
        <row r="3084">
          <cell r="A3084" t="str">
            <v>SELINT</v>
          </cell>
          <cell r="B3084" t="str">
            <v xml:space="preserve">                     CMPRAT             1037129</v>
          </cell>
          <cell r="C3084" t="str">
            <v>DER</v>
          </cell>
          <cell r="D3084" t="str">
            <v>DSP32</v>
          </cell>
        </row>
        <row r="3085">
          <cell r="A3085" t="str">
            <v>SELINT</v>
          </cell>
          <cell r="B3085" t="str">
            <v xml:space="preserve">                     CMPRAT             1033458</v>
          </cell>
          <cell r="C3085" t="str">
            <v>DER</v>
          </cell>
          <cell r="D3085" t="str">
            <v>DSP37</v>
          </cell>
        </row>
        <row r="3086">
          <cell r="A3086" t="str">
            <v>SELINT</v>
          </cell>
          <cell r="B3086" t="str">
            <v xml:space="preserve">                     CMPRAT             1039154</v>
          </cell>
          <cell r="C3086" t="str">
            <v>DER</v>
          </cell>
          <cell r="D3086" t="str">
            <v>DSP38</v>
          </cell>
        </row>
        <row r="3087">
          <cell r="A3087" t="str">
            <v>SELINT</v>
          </cell>
          <cell r="B3087" t="str">
            <v xml:space="preserve">                     NTNTDT                                                        NN</v>
          </cell>
          <cell r="C3087" t="str">
            <v>DER</v>
          </cell>
          <cell r="D3087" t="str">
            <v>DUMAS</v>
          </cell>
        </row>
        <row r="3088">
          <cell r="A3088" t="str">
            <v>SELINT</v>
          </cell>
          <cell r="B3088" t="str">
            <v xml:space="preserve">                     NTNTAS             1080321                                    NN</v>
          </cell>
          <cell r="C3088" t="str">
            <v>DER</v>
          </cell>
          <cell r="D3088" t="str">
            <v>DUMASA1</v>
          </cell>
        </row>
        <row r="3089">
          <cell r="A3089" t="str">
            <v>SELINT</v>
          </cell>
          <cell r="B3089" t="str">
            <v xml:space="preserve">                     NTNTIN             1080466</v>
          </cell>
          <cell r="C3089" t="str">
            <v>DER</v>
          </cell>
          <cell r="D3089" t="str">
            <v>DUMASB1</v>
          </cell>
        </row>
        <row r="3090">
          <cell r="A3090" t="str">
            <v>SELINT</v>
          </cell>
          <cell r="B3090" t="str">
            <v xml:space="preserve">                     NTNTIN                                                        NN</v>
          </cell>
          <cell r="C3090" t="str">
            <v>DER</v>
          </cell>
          <cell r="D3090" t="str">
            <v>DUMASB2</v>
          </cell>
        </row>
        <row r="3091">
          <cell r="A3091" t="str">
            <v>SELINT</v>
          </cell>
          <cell r="B3091" t="str">
            <v xml:space="preserve">                     NTNTDT             1050514</v>
          </cell>
          <cell r="C3091" t="str">
            <v>DER</v>
          </cell>
          <cell r="D3091" t="str">
            <v>DUMASC1</v>
          </cell>
        </row>
        <row r="3092">
          <cell r="A3092" t="str">
            <v>SELINT</v>
          </cell>
          <cell r="B3092" t="str">
            <v xml:space="preserve">                     PGNTIN             1076992</v>
          </cell>
          <cell r="C3092" t="str">
            <v>DER</v>
          </cell>
          <cell r="D3092" t="str">
            <v>DUMASF1</v>
          </cell>
        </row>
        <row r="3093">
          <cell r="A3093" t="str">
            <v>SELINT</v>
          </cell>
          <cell r="B3093" t="str">
            <v xml:space="preserve">                                        1080304                                    NN</v>
          </cell>
          <cell r="C3093" t="str">
            <v>DER</v>
          </cell>
          <cell r="D3093" t="str">
            <v>DUMASG1</v>
          </cell>
        </row>
        <row r="3094">
          <cell r="A3094" t="str">
            <v>SELINT</v>
          </cell>
          <cell r="B3094" t="str">
            <v xml:space="preserve">                     NTNTIN             1078095                                    NN</v>
          </cell>
          <cell r="C3094" t="str">
            <v>DER</v>
          </cell>
          <cell r="D3094" t="str">
            <v>DUMASH1</v>
          </cell>
        </row>
        <row r="3095">
          <cell r="A3095" t="str">
            <v>SELINT</v>
          </cell>
          <cell r="B3095" t="str">
            <v xml:space="preserve">                                        1078047</v>
          </cell>
          <cell r="C3095" t="str">
            <v>DER</v>
          </cell>
          <cell r="D3095" t="str">
            <v>DUMASJ1</v>
          </cell>
        </row>
        <row r="3096">
          <cell r="A3096" t="str">
            <v>SELINT</v>
          </cell>
          <cell r="B3096" t="str">
            <v xml:space="preserve">                     NTNTBU             1077949</v>
          </cell>
          <cell r="C3096" t="str">
            <v>DER</v>
          </cell>
          <cell r="D3096" t="str">
            <v>DUMASK1</v>
          </cell>
        </row>
        <row r="3097">
          <cell r="A3097" t="str">
            <v>SELINT</v>
          </cell>
          <cell r="B3097" t="str">
            <v xml:space="preserve">                              6300154</v>
          </cell>
          <cell r="C3097" t="str">
            <v>DER</v>
          </cell>
          <cell r="D3097" t="str">
            <v>DUMASL1</v>
          </cell>
        </row>
        <row r="3098">
          <cell r="A3098" t="str">
            <v>SELINT</v>
          </cell>
          <cell r="B3098" t="str">
            <v xml:space="preserve">                     NTNTDT             1040199                                    NN</v>
          </cell>
          <cell r="C3098" t="str">
            <v>DER</v>
          </cell>
          <cell r="D3098" t="str">
            <v>DUMASS2</v>
          </cell>
        </row>
        <row r="3099">
          <cell r="A3099" t="str">
            <v>SELINT</v>
          </cell>
          <cell r="B3099" t="str">
            <v xml:space="preserve">                     NTNTDT             1040194</v>
          </cell>
          <cell r="C3099" t="str">
            <v>DER</v>
          </cell>
          <cell r="D3099" t="str">
            <v>DUMAS2</v>
          </cell>
        </row>
        <row r="3100">
          <cell r="A3100" t="str">
            <v>SELINT</v>
          </cell>
          <cell r="B3100" t="str">
            <v xml:space="preserve">                     NTNTAT                                                        NN</v>
          </cell>
          <cell r="C3100" t="str">
            <v>DER</v>
          </cell>
          <cell r="D3100" t="str">
            <v>DUMAS3</v>
          </cell>
        </row>
        <row r="3101">
          <cell r="A3101" t="str">
            <v>SELINT</v>
          </cell>
          <cell r="B3101" t="str">
            <v xml:space="preserve">                     TLTPAT                                                        N</v>
          </cell>
          <cell r="C3101" t="str">
            <v>DER</v>
          </cell>
          <cell r="D3101" t="str">
            <v>ECL012</v>
          </cell>
        </row>
        <row r="3102">
          <cell r="A3102" t="str">
            <v>SELINT</v>
          </cell>
          <cell r="B3102" t="str">
            <v xml:space="preserve">                     TLTPAT               39940</v>
          </cell>
          <cell r="C3102" t="str">
            <v>DER</v>
          </cell>
          <cell r="D3102" t="str">
            <v>ECL013</v>
          </cell>
        </row>
        <row r="3103">
          <cell r="A3103" t="str">
            <v>SELINT</v>
          </cell>
          <cell r="B3103" t="str">
            <v xml:space="preserve">                     SLSPAT             1012769</v>
          </cell>
          <cell r="C3103" t="str">
            <v>DER</v>
          </cell>
          <cell r="D3103" t="str">
            <v>ECP102</v>
          </cell>
        </row>
        <row r="3104">
          <cell r="A3104" t="str">
            <v>SELINT</v>
          </cell>
          <cell r="B3104" t="str">
            <v xml:space="preserve">                     SOPRAT             1035400                                    N</v>
          </cell>
          <cell r="C3104" t="str">
            <v>DER</v>
          </cell>
          <cell r="D3104" t="str">
            <v>ECP103</v>
          </cell>
        </row>
        <row r="3105">
          <cell r="A3105" t="str">
            <v>SELINT</v>
          </cell>
          <cell r="B3105" t="str">
            <v xml:space="preserve">                     SLSPAT             1004722</v>
          </cell>
          <cell r="C3105" t="str">
            <v>DER</v>
          </cell>
          <cell r="D3105" t="str">
            <v>ECP106</v>
          </cell>
        </row>
        <row r="3106">
          <cell r="A3106" t="str">
            <v>SELINT</v>
          </cell>
          <cell r="B3106" t="str">
            <v xml:space="preserve">                     SOPRAT             1036767</v>
          </cell>
          <cell r="C3106" t="str">
            <v>DER</v>
          </cell>
          <cell r="D3106" t="str">
            <v>ECP107</v>
          </cell>
        </row>
        <row r="3107">
          <cell r="A3107" t="str">
            <v>SELINT</v>
          </cell>
          <cell r="B3107" t="str">
            <v xml:space="preserve">                     NTNTAT                                                       NNN</v>
          </cell>
          <cell r="C3107" t="str">
            <v>DER</v>
          </cell>
          <cell r="D3107" t="str">
            <v>ECP108</v>
          </cell>
        </row>
        <row r="3108">
          <cell r="A3108" t="str">
            <v>SELINT</v>
          </cell>
          <cell r="B3108" t="str">
            <v xml:space="preserve">                     CMPRAT             1034553</v>
          </cell>
          <cell r="C3108" t="str">
            <v>DER</v>
          </cell>
          <cell r="D3108" t="str">
            <v>ECP109</v>
          </cell>
        </row>
        <row r="3109">
          <cell r="A3109" t="str">
            <v>SELINT</v>
          </cell>
          <cell r="B3109" t="str">
            <v xml:space="preserve">                                        1047070</v>
          </cell>
          <cell r="C3109" t="str">
            <v>DER</v>
          </cell>
          <cell r="D3109" t="str">
            <v>ECRAN</v>
          </cell>
        </row>
        <row r="3110">
          <cell r="A3110" t="str">
            <v>SELINT</v>
          </cell>
          <cell r="B3110" t="str">
            <v xml:space="preserve">                     NTNTBU             1072994</v>
          </cell>
          <cell r="C3110" t="str">
            <v>DER</v>
          </cell>
          <cell r="D3110" t="str">
            <v>EDNA</v>
          </cell>
        </row>
        <row r="3111">
          <cell r="A3111" t="str">
            <v>SELINT</v>
          </cell>
          <cell r="B3111" t="str">
            <v xml:space="preserve">                     NTNTDT             1077636                                    NN</v>
          </cell>
          <cell r="C3111" t="str">
            <v>DER</v>
          </cell>
          <cell r="D3111" t="str">
            <v>EDNAA1</v>
          </cell>
        </row>
        <row r="3112">
          <cell r="A3112" t="str">
            <v>SELINT</v>
          </cell>
          <cell r="B3112" t="str">
            <v xml:space="preserve">                     NTNTBU   0008200                                              NN</v>
          </cell>
          <cell r="C3112" t="str">
            <v>DER</v>
          </cell>
          <cell r="D3112" t="str">
            <v>EDNAB1</v>
          </cell>
        </row>
        <row r="3113">
          <cell r="A3113" t="str">
            <v>SELINT</v>
          </cell>
          <cell r="B3113" t="str">
            <v xml:space="preserve">                     NTNTDT             1074444</v>
          </cell>
          <cell r="C3113" t="str">
            <v>DER</v>
          </cell>
          <cell r="D3113" t="str">
            <v>EDWIGE</v>
          </cell>
        </row>
        <row r="3114">
          <cell r="A3114" t="str">
            <v>SELINT</v>
          </cell>
          <cell r="B3114" t="str">
            <v xml:space="preserve">                     EPEHAT                                                         O</v>
          </cell>
          <cell r="C3114" t="str">
            <v>DER</v>
          </cell>
          <cell r="D3114" t="str">
            <v>EEH201</v>
          </cell>
        </row>
        <row r="3115">
          <cell r="A3115" t="str">
            <v>SELINT</v>
          </cell>
          <cell r="B3115" t="str">
            <v xml:space="preserve">                     ELEHAT                                                       NNN</v>
          </cell>
          <cell r="C3115" t="str">
            <v>DER</v>
          </cell>
          <cell r="D3115" t="str">
            <v>EEH202</v>
          </cell>
        </row>
        <row r="3116">
          <cell r="A3116" t="str">
            <v>SELINT</v>
          </cell>
          <cell r="B3116" t="str">
            <v xml:space="preserve">                     NTNTBU                                                        NN</v>
          </cell>
          <cell r="C3116" t="str">
            <v>DER</v>
          </cell>
          <cell r="D3116" t="str">
            <v>EFFOGO1</v>
          </cell>
        </row>
        <row r="3117">
          <cell r="A3117" t="str">
            <v>SELINT</v>
          </cell>
          <cell r="B3117" t="str">
            <v xml:space="preserve">                     NTNTBU             1057622</v>
          </cell>
          <cell r="C3117" t="str">
            <v>DER</v>
          </cell>
          <cell r="D3117" t="str">
            <v>EFOGO</v>
          </cell>
        </row>
        <row r="3118">
          <cell r="A3118" t="str">
            <v>SELINT</v>
          </cell>
          <cell r="B3118" t="str">
            <v xml:space="preserve">                     NTNTBU                                                        NN</v>
          </cell>
          <cell r="C3118" t="str">
            <v>DER</v>
          </cell>
          <cell r="D3118" t="str">
            <v>EFOGO1</v>
          </cell>
        </row>
        <row r="3119">
          <cell r="A3119" t="str">
            <v>SELINT</v>
          </cell>
          <cell r="B3119" t="str">
            <v xml:space="preserve">                     NTNTDT                                                        NN</v>
          </cell>
          <cell r="C3119" t="str">
            <v>DER</v>
          </cell>
          <cell r="D3119" t="str">
            <v>EFOGO100</v>
          </cell>
        </row>
        <row r="3120">
          <cell r="A3120" t="str">
            <v>SELINT</v>
          </cell>
          <cell r="B3120" t="str">
            <v xml:space="preserve">                     NTNTIN                                                        NN</v>
          </cell>
          <cell r="C3120" t="str">
            <v>DER</v>
          </cell>
          <cell r="D3120" t="str">
            <v>EFOGO2</v>
          </cell>
        </row>
        <row r="3121">
          <cell r="A3121" t="str">
            <v>SELINT</v>
          </cell>
          <cell r="B3121" t="str">
            <v xml:space="preserve">                     NTNTBU             1057330</v>
          </cell>
          <cell r="C3121" t="str">
            <v>DER</v>
          </cell>
          <cell r="D3121" t="str">
            <v>EFOGO204</v>
          </cell>
        </row>
        <row r="3122">
          <cell r="A3122" t="str">
            <v>SELINT</v>
          </cell>
          <cell r="B3122" t="str">
            <v xml:space="preserve">                     LLLTMA             1000895</v>
          </cell>
          <cell r="C3122" t="str">
            <v>DER</v>
          </cell>
          <cell r="D3122" t="str">
            <v>EIN00A</v>
          </cell>
        </row>
        <row r="3123">
          <cell r="A3123" t="str">
            <v>SELINT</v>
          </cell>
          <cell r="B3123" t="str">
            <v xml:space="preserve">                     TLTPAT                                                        ON</v>
          </cell>
          <cell r="C3123" t="str">
            <v>DER</v>
          </cell>
          <cell r="D3123" t="str">
            <v>EIN001</v>
          </cell>
        </row>
        <row r="3124">
          <cell r="A3124" t="str">
            <v>SELINT</v>
          </cell>
          <cell r="B3124" t="str">
            <v xml:space="preserve">                     LLLTAT                                                        NN</v>
          </cell>
          <cell r="C3124" t="str">
            <v>DER</v>
          </cell>
          <cell r="D3124" t="str">
            <v>EIN002</v>
          </cell>
        </row>
        <row r="3125">
          <cell r="A3125" t="str">
            <v>SELINT</v>
          </cell>
          <cell r="B3125" t="str">
            <v xml:space="preserve">                     SLSPAT                                                        NN</v>
          </cell>
          <cell r="C3125" t="str">
            <v>DER</v>
          </cell>
          <cell r="D3125" t="str">
            <v>EIN003</v>
          </cell>
        </row>
        <row r="3126">
          <cell r="A3126" t="str">
            <v>SELINT</v>
          </cell>
          <cell r="B3126" t="str">
            <v xml:space="preserve">                     ELEHAT             1002464</v>
          </cell>
          <cell r="C3126" t="str">
            <v>DER</v>
          </cell>
          <cell r="D3126" t="str">
            <v>EIN004</v>
          </cell>
        </row>
        <row r="3127">
          <cell r="A3127" t="str">
            <v>SELINT</v>
          </cell>
          <cell r="B3127" t="str">
            <v xml:space="preserve">                     SLSPAT                                                        NN</v>
          </cell>
          <cell r="C3127" t="str">
            <v>DER</v>
          </cell>
          <cell r="D3127" t="str">
            <v>EIN005</v>
          </cell>
        </row>
        <row r="3128">
          <cell r="A3128" t="str">
            <v>SELINT</v>
          </cell>
          <cell r="B3128" t="str">
            <v xml:space="preserve">                     TLTPAT              124154                                    ON</v>
          </cell>
          <cell r="C3128" t="str">
            <v>DER</v>
          </cell>
          <cell r="D3128" t="str">
            <v>EIN010</v>
          </cell>
        </row>
        <row r="3129">
          <cell r="A3129" t="str">
            <v>SELINT</v>
          </cell>
          <cell r="B3129" t="str">
            <v xml:space="preserve">                     LLLTAT                                                        NN</v>
          </cell>
          <cell r="C3129" t="str">
            <v>DER</v>
          </cell>
          <cell r="D3129" t="str">
            <v>ELT301</v>
          </cell>
        </row>
        <row r="3130">
          <cell r="A3130" t="str">
            <v>SELINT</v>
          </cell>
          <cell r="B3130" t="str">
            <v xml:space="preserve">                     LLLTAT                                                        NN</v>
          </cell>
          <cell r="C3130" t="str">
            <v>DER</v>
          </cell>
          <cell r="D3130" t="str">
            <v>ELT302</v>
          </cell>
        </row>
        <row r="3131">
          <cell r="A3131" t="str">
            <v>SELINT</v>
          </cell>
          <cell r="B3131" t="str">
            <v xml:space="preserve">                     NTNTDT                                                        NN</v>
          </cell>
          <cell r="C3131" t="str">
            <v>DER</v>
          </cell>
          <cell r="D3131" t="str">
            <v>EPAMBO</v>
          </cell>
        </row>
        <row r="3132">
          <cell r="A3132" t="str">
            <v>SELINT</v>
          </cell>
          <cell r="B3132" t="str">
            <v xml:space="preserve">                     NTNTDT                                                        NN</v>
          </cell>
          <cell r="C3132" t="str">
            <v>DER</v>
          </cell>
          <cell r="D3132" t="str">
            <v>ERE</v>
          </cell>
        </row>
        <row r="3133">
          <cell r="A3133" t="str">
            <v>SELINT</v>
          </cell>
          <cell r="B3133" t="str">
            <v xml:space="preserve">                     ALAPAT             1020808                                    N</v>
          </cell>
          <cell r="C3133" t="str">
            <v>DER</v>
          </cell>
          <cell r="D3133" t="str">
            <v>ESA190</v>
          </cell>
        </row>
        <row r="3134">
          <cell r="A3134" t="str">
            <v>SELINT</v>
          </cell>
          <cell r="B3134" t="str">
            <v xml:space="preserve">                     TLTPAT                                                        ON</v>
          </cell>
          <cell r="C3134" t="str">
            <v>DER</v>
          </cell>
          <cell r="D3134" t="str">
            <v>ESA191</v>
          </cell>
        </row>
        <row r="3135">
          <cell r="A3135" t="str">
            <v>SELINT</v>
          </cell>
          <cell r="B3135" t="str">
            <v xml:space="preserve">                     TLTPAT                                                        N</v>
          </cell>
          <cell r="C3135" t="str">
            <v>DER</v>
          </cell>
          <cell r="D3135" t="str">
            <v>ESA192</v>
          </cell>
        </row>
        <row r="3136">
          <cell r="A3136" t="str">
            <v>SELINT</v>
          </cell>
          <cell r="B3136" t="str">
            <v xml:space="preserve">                     TLTPAT             1015079</v>
          </cell>
          <cell r="C3136" t="str">
            <v>DER</v>
          </cell>
          <cell r="D3136" t="str">
            <v>ESA193</v>
          </cell>
        </row>
        <row r="3137">
          <cell r="A3137" t="str">
            <v>SELINT</v>
          </cell>
          <cell r="B3137" t="str">
            <v xml:space="preserve">                     ELEHAT                                                        NN</v>
          </cell>
          <cell r="C3137" t="str">
            <v>DER</v>
          </cell>
          <cell r="D3137" t="str">
            <v>ESA194</v>
          </cell>
        </row>
        <row r="3138">
          <cell r="A3138" t="str">
            <v>SELINT</v>
          </cell>
          <cell r="B3138" t="str">
            <v xml:space="preserve">                     ELEHAT                                                        NN</v>
          </cell>
          <cell r="C3138" t="str">
            <v>DER</v>
          </cell>
          <cell r="D3138" t="str">
            <v>ESA195</v>
          </cell>
        </row>
        <row r="3139">
          <cell r="A3139" t="str">
            <v>SELINT</v>
          </cell>
          <cell r="B3139" t="str">
            <v xml:space="preserve">                     LLLTAT                                                        ON</v>
          </cell>
          <cell r="C3139" t="str">
            <v>DER</v>
          </cell>
          <cell r="D3139" t="str">
            <v>ESA196</v>
          </cell>
        </row>
        <row r="3140">
          <cell r="A3140" t="str">
            <v>SELINT</v>
          </cell>
          <cell r="B3140" t="str">
            <v xml:space="preserve">                     NTNTIN             1046403                                    OO</v>
          </cell>
          <cell r="C3140" t="str">
            <v>DER</v>
          </cell>
          <cell r="D3140" t="str">
            <v>ESSINGANG</v>
          </cell>
        </row>
        <row r="3141">
          <cell r="A3141" t="str">
            <v>SELINT</v>
          </cell>
          <cell r="B3141" t="str">
            <v xml:space="preserve">                     TEPRAT                                                        ON</v>
          </cell>
          <cell r="C3141" t="str">
            <v>DER</v>
          </cell>
          <cell r="D3141" t="str">
            <v>ESSONE</v>
          </cell>
        </row>
        <row r="3142">
          <cell r="A3142" t="str">
            <v>SELINT</v>
          </cell>
          <cell r="B3142" t="str">
            <v xml:space="preserve">                     NTNTAS                                                        NN</v>
          </cell>
          <cell r="C3142" t="str">
            <v>DER</v>
          </cell>
          <cell r="D3142" t="str">
            <v>ESSONO</v>
          </cell>
        </row>
        <row r="3143">
          <cell r="A3143" t="str">
            <v>SELINT</v>
          </cell>
          <cell r="B3143" t="str">
            <v xml:space="preserve">                     NTNTAS                                                        NN</v>
          </cell>
          <cell r="C3143" t="str">
            <v>DER</v>
          </cell>
          <cell r="D3143" t="str">
            <v>ESSONO1</v>
          </cell>
        </row>
        <row r="3144">
          <cell r="A3144" t="str">
            <v>SELINT</v>
          </cell>
          <cell r="B3144" t="str">
            <v xml:space="preserve">                                                                                   NN</v>
          </cell>
          <cell r="C3144" t="str">
            <v>DER</v>
          </cell>
          <cell r="D3144" t="str">
            <v>ESVP</v>
          </cell>
        </row>
        <row r="3145">
          <cell r="A3145" t="str">
            <v>SELINT</v>
          </cell>
          <cell r="B3145" t="str">
            <v xml:space="preserve">                     TLTPAT                                                         N</v>
          </cell>
          <cell r="C3145" t="str">
            <v>DER</v>
          </cell>
          <cell r="D3145" t="str">
            <v>ETC030</v>
          </cell>
        </row>
        <row r="3146">
          <cell r="A3146" t="str">
            <v>SELINT</v>
          </cell>
          <cell r="B3146" t="str">
            <v xml:space="preserve">                     TLTPAT                                                        N</v>
          </cell>
          <cell r="C3146" t="str">
            <v>DER</v>
          </cell>
          <cell r="D3146" t="str">
            <v>ETC031</v>
          </cell>
        </row>
        <row r="3147">
          <cell r="A3147" t="str">
            <v>SELINT</v>
          </cell>
          <cell r="B3147" t="str">
            <v xml:space="preserve">                     TLTPAT             1005874</v>
          </cell>
          <cell r="C3147" t="str">
            <v>DER</v>
          </cell>
          <cell r="D3147" t="str">
            <v>ETC032</v>
          </cell>
        </row>
        <row r="3148">
          <cell r="A3148" t="str">
            <v>SELINT</v>
          </cell>
          <cell r="B3148" t="str">
            <v xml:space="preserve">                     TLTPAT                                                        N</v>
          </cell>
          <cell r="C3148" t="str">
            <v>DER</v>
          </cell>
          <cell r="D3148" t="str">
            <v>ETC033</v>
          </cell>
        </row>
        <row r="3149">
          <cell r="A3149" t="str">
            <v>SELINT</v>
          </cell>
          <cell r="B3149" t="str">
            <v xml:space="preserve">                     TLTPAT             1024569</v>
          </cell>
          <cell r="C3149" t="str">
            <v>DER</v>
          </cell>
          <cell r="D3149" t="str">
            <v>ETC034</v>
          </cell>
        </row>
        <row r="3150">
          <cell r="A3150" t="str">
            <v>SELINT</v>
          </cell>
          <cell r="B3150" t="str">
            <v xml:space="preserve">                     TLTPAT             1012092                                    N</v>
          </cell>
          <cell r="C3150" t="str">
            <v>DER</v>
          </cell>
          <cell r="D3150" t="str">
            <v>ETC035</v>
          </cell>
        </row>
        <row r="3151">
          <cell r="A3151" t="str">
            <v>SELINT</v>
          </cell>
          <cell r="B3151" t="str">
            <v xml:space="preserve">                     TLTPAT             1027387                                     N</v>
          </cell>
          <cell r="C3151" t="str">
            <v>DER</v>
          </cell>
          <cell r="D3151" t="str">
            <v>ETC036</v>
          </cell>
        </row>
        <row r="3152">
          <cell r="A3152" t="str">
            <v>SELINT</v>
          </cell>
          <cell r="B3152" t="str">
            <v xml:space="preserve">                     TLTPAT             1027653</v>
          </cell>
          <cell r="C3152" t="str">
            <v>DER</v>
          </cell>
          <cell r="D3152" t="str">
            <v>ETC038</v>
          </cell>
        </row>
        <row r="3153">
          <cell r="A3153" t="str">
            <v>SELINT</v>
          </cell>
          <cell r="B3153" t="str">
            <v xml:space="preserve">                     TLTPAT             1027269                                    NN</v>
          </cell>
          <cell r="C3153" t="str">
            <v>DER</v>
          </cell>
          <cell r="D3153" t="str">
            <v>ETC039</v>
          </cell>
        </row>
        <row r="3154">
          <cell r="A3154" t="str">
            <v>SELINT</v>
          </cell>
          <cell r="B3154" t="str">
            <v xml:space="preserve">                     TLTPAT                                                         N</v>
          </cell>
          <cell r="C3154" t="str">
            <v>DER</v>
          </cell>
          <cell r="D3154" t="str">
            <v>ETC040</v>
          </cell>
        </row>
        <row r="3155">
          <cell r="A3155" t="str">
            <v>SELINT</v>
          </cell>
          <cell r="B3155" t="str">
            <v xml:space="preserve">                     ALAVCO             0049984                                    NN</v>
          </cell>
          <cell r="C3155" t="str">
            <v>DER</v>
          </cell>
          <cell r="D3155" t="str">
            <v>EVM01</v>
          </cell>
        </row>
        <row r="3156">
          <cell r="A3156" t="str">
            <v>SELINT</v>
          </cell>
          <cell r="B3156" t="str">
            <v xml:space="preserve">                     NTNTBU                                                        NN</v>
          </cell>
          <cell r="C3156" t="str">
            <v>DER</v>
          </cell>
          <cell r="D3156" t="str">
            <v>EVM02</v>
          </cell>
        </row>
        <row r="3157">
          <cell r="A3157" t="str">
            <v>SELINT</v>
          </cell>
          <cell r="B3157" t="str">
            <v xml:space="preserve">                     NTNTDT                                                        NN</v>
          </cell>
          <cell r="C3157" t="str">
            <v>DER</v>
          </cell>
          <cell r="D3157" t="str">
            <v>EYIOBIANG</v>
          </cell>
        </row>
        <row r="3158">
          <cell r="A3158" t="str">
            <v>SELINT</v>
          </cell>
          <cell r="B3158" t="str">
            <v xml:space="preserve">                     NTNTDT             1053756                                    NN</v>
          </cell>
          <cell r="C3158" t="str">
            <v>DER</v>
          </cell>
          <cell r="D3158" t="str">
            <v>FACT</v>
          </cell>
        </row>
        <row r="3159">
          <cell r="A3159" t="str">
            <v>SELINT</v>
          </cell>
          <cell r="B3159" t="str">
            <v xml:space="preserve">                     NTNTDT                                                        NN</v>
          </cell>
          <cell r="C3159" t="str">
            <v>DER</v>
          </cell>
          <cell r="D3159" t="str">
            <v>FOBAME</v>
          </cell>
        </row>
        <row r="3160">
          <cell r="A3160" t="str">
            <v>SELINT</v>
          </cell>
          <cell r="B3160" t="str">
            <v xml:space="preserve">                                        1044480</v>
          </cell>
          <cell r="C3160" t="str">
            <v>DER</v>
          </cell>
          <cell r="D3160" t="str">
            <v>FORM011</v>
          </cell>
        </row>
        <row r="3161">
          <cell r="A3161" t="str">
            <v>SELINT</v>
          </cell>
          <cell r="B3161" t="str">
            <v xml:space="preserve">                                        1047137                                    NN</v>
          </cell>
          <cell r="C3161" t="str">
            <v>DER</v>
          </cell>
          <cell r="D3161" t="str">
            <v>FORM012</v>
          </cell>
        </row>
        <row r="3162">
          <cell r="A3162" t="str">
            <v>SELINT</v>
          </cell>
          <cell r="B3162" t="str">
            <v xml:space="preserve">                     NTNTBU             1064285</v>
          </cell>
          <cell r="C3162" t="str">
            <v>DER</v>
          </cell>
          <cell r="D3162" t="str">
            <v>FPAUL</v>
          </cell>
        </row>
        <row r="3163">
          <cell r="A3163" t="str">
            <v>SELINT</v>
          </cell>
          <cell r="B3163" t="str">
            <v xml:space="preserve">                     NTNTBU             1048345                                    NN</v>
          </cell>
          <cell r="C3163" t="str">
            <v>DER</v>
          </cell>
          <cell r="D3163" t="str">
            <v>FRANCK</v>
          </cell>
        </row>
        <row r="3164">
          <cell r="A3164" t="str">
            <v>SELINT</v>
          </cell>
          <cell r="B3164" t="str">
            <v xml:space="preserve">                     NTNTDT                                                        OO</v>
          </cell>
          <cell r="C3164" t="str">
            <v>DER</v>
          </cell>
          <cell r="D3164" t="str">
            <v>FRANCK_IA1</v>
          </cell>
        </row>
        <row r="3165">
          <cell r="A3165" t="str">
            <v>SELINT</v>
          </cell>
          <cell r="B3165" t="str">
            <v xml:space="preserve">                     NTNTBU             1076575</v>
          </cell>
          <cell r="C3165" t="str">
            <v>DER</v>
          </cell>
          <cell r="D3165" t="str">
            <v>FRANCK_IMB</v>
          </cell>
        </row>
        <row r="3166">
          <cell r="A3166" t="str">
            <v>SELINT</v>
          </cell>
          <cell r="B3166" t="str">
            <v xml:space="preserve">                                        1041926                                    NN</v>
          </cell>
          <cell r="C3166" t="str">
            <v>DER</v>
          </cell>
          <cell r="D3166" t="str">
            <v>FRANCK1</v>
          </cell>
        </row>
        <row r="3167">
          <cell r="A3167" t="str">
            <v>SELINT</v>
          </cell>
          <cell r="B3167" t="str">
            <v xml:space="preserve">                     NTNTBU             1042779</v>
          </cell>
          <cell r="C3167" t="str">
            <v>DER</v>
          </cell>
          <cell r="D3167" t="str">
            <v>FRANCK2</v>
          </cell>
        </row>
        <row r="3168">
          <cell r="A3168" t="str">
            <v>SELINT</v>
          </cell>
          <cell r="B3168" t="str">
            <v xml:space="preserve">                     NTNTBU                                                        NN</v>
          </cell>
          <cell r="C3168" t="str">
            <v>DER</v>
          </cell>
          <cell r="D3168" t="str">
            <v>FRANCK3</v>
          </cell>
        </row>
        <row r="3169">
          <cell r="A3169" t="str">
            <v>SELINT</v>
          </cell>
          <cell r="B3169" t="str">
            <v xml:space="preserve">                     NTNTBU                                                        NN</v>
          </cell>
          <cell r="C3169" t="str">
            <v>DER</v>
          </cell>
          <cell r="D3169" t="str">
            <v>FRDGAB3</v>
          </cell>
        </row>
        <row r="3170">
          <cell r="A3170" t="str">
            <v>SELINT</v>
          </cell>
          <cell r="B3170" t="str">
            <v xml:space="preserve">                     NTNTDT             1051776</v>
          </cell>
          <cell r="C3170" t="str">
            <v>DER</v>
          </cell>
          <cell r="D3170" t="str">
            <v>FRDS1</v>
          </cell>
        </row>
        <row r="3171">
          <cell r="A3171" t="str">
            <v>SELINT</v>
          </cell>
          <cell r="B3171" t="str">
            <v xml:space="preserve">                                                                                   NN</v>
          </cell>
          <cell r="C3171" t="str">
            <v>DER</v>
          </cell>
          <cell r="D3171" t="str">
            <v>FRDS2</v>
          </cell>
        </row>
        <row r="3172">
          <cell r="A3172" t="str">
            <v>SELINT</v>
          </cell>
          <cell r="B3172" t="str">
            <v xml:space="preserve">                     NTNTDT             1067243</v>
          </cell>
          <cell r="C3172" t="str">
            <v>DER</v>
          </cell>
          <cell r="D3172" t="str">
            <v>GASPARD</v>
          </cell>
        </row>
        <row r="3173">
          <cell r="A3173" t="str">
            <v>SELINT</v>
          </cell>
          <cell r="B3173" t="str">
            <v xml:space="preserve">                     NTNTDT             1052992</v>
          </cell>
          <cell r="C3173" t="str">
            <v>DER</v>
          </cell>
          <cell r="D3173" t="str">
            <v>GMENVI</v>
          </cell>
        </row>
        <row r="3174">
          <cell r="A3174" t="str">
            <v>SELINT</v>
          </cell>
          <cell r="B3174" t="str">
            <v xml:space="preserve">                     NTNTAS                                                        NN</v>
          </cell>
          <cell r="C3174" t="str">
            <v>DER</v>
          </cell>
          <cell r="D3174" t="str">
            <v>HERMINE</v>
          </cell>
        </row>
        <row r="3175">
          <cell r="A3175" t="str">
            <v>SELINT</v>
          </cell>
          <cell r="B3175" t="str">
            <v xml:space="preserve">                     NTNTDT   0000547                                              NN</v>
          </cell>
          <cell r="C3175" t="str">
            <v>DER</v>
          </cell>
          <cell r="D3175" t="str">
            <v>HERMINEA1</v>
          </cell>
        </row>
        <row r="3176">
          <cell r="A3176" t="str">
            <v>SELINT</v>
          </cell>
          <cell r="B3176" t="str">
            <v xml:space="preserve">                     NTNTDT   0000552</v>
          </cell>
          <cell r="C3176" t="str">
            <v>DER</v>
          </cell>
          <cell r="D3176" t="str">
            <v>HERMINEB1</v>
          </cell>
        </row>
        <row r="3177">
          <cell r="A3177" t="str">
            <v>SELINT</v>
          </cell>
          <cell r="B3177" t="str">
            <v xml:space="preserve">                     NTNTDT             1073591</v>
          </cell>
          <cell r="C3177" t="str">
            <v>DER</v>
          </cell>
          <cell r="D3177" t="str">
            <v>IBINGA</v>
          </cell>
        </row>
        <row r="3178">
          <cell r="A3178" t="str">
            <v>SELINT</v>
          </cell>
          <cell r="B3178" t="str">
            <v xml:space="preserve">                     NTNTDT             1057761                                    NN</v>
          </cell>
          <cell r="C3178" t="str">
            <v>DER</v>
          </cell>
          <cell r="D3178" t="str">
            <v>IBINGAD</v>
          </cell>
        </row>
        <row r="3179">
          <cell r="A3179" t="str">
            <v>SELINT</v>
          </cell>
          <cell r="B3179" t="str">
            <v xml:space="preserve">                     NTNTIN                                                        NN</v>
          </cell>
          <cell r="C3179" t="str">
            <v>DER</v>
          </cell>
          <cell r="D3179" t="str">
            <v>IBINGA02</v>
          </cell>
        </row>
        <row r="3180">
          <cell r="A3180" t="str">
            <v>SELINT</v>
          </cell>
          <cell r="B3180" t="str">
            <v xml:space="preserve">                     NTNTAS   0001937                                              OO</v>
          </cell>
          <cell r="C3180" t="str">
            <v>DER</v>
          </cell>
          <cell r="D3180" t="str">
            <v>IBINGA1</v>
          </cell>
        </row>
        <row r="3181">
          <cell r="A3181" t="str">
            <v>SELINT</v>
          </cell>
          <cell r="B3181" t="str">
            <v xml:space="preserve">                     NTNTBU   0000040                                              NN</v>
          </cell>
          <cell r="C3181" t="str">
            <v>DER</v>
          </cell>
          <cell r="D3181" t="str">
            <v>IBINGA2</v>
          </cell>
        </row>
        <row r="3182">
          <cell r="A3182" t="str">
            <v>SELINT</v>
          </cell>
          <cell r="B3182" t="str">
            <v xml:space="preserve">                     NTNTBU   0000234</v>
          </cell>
          <cell r="C3182" t="str">
            <v>DER</v>
          </cell>
          <cell r="D3182" t="str">
            <v>IBM</v>
          </cell>
        </row>
        <row r="3183">
          <cell r="A3183" t="str">
            <v>SELINT</v>
          </cell>
          <cell r="B3183" t="str">
            <v xml:space="preserve">                                                                                   NN</v>
          </cell>
          <cell r="C3183" t="str">
            <v>DER</v>
          </cell>
          <cell r="D3183" t="str">
            <v>IDOUDOU</v>
          </cell>
        </row>
        <row r="3184">
          <cell r="A3184" t="str">
            <v>SELINT</v>
          </cell>
          <cell r="B3184" t="str">
            <v xml:space="preserve">                     NTNTBU             1061529                                   NN</v>
          </cell>
          <cell r="C3184" t="str">
            <v>DER</v>
          </cell>
          <cell r="D3184" t="str">
            <v>IFOUNGA</v>
          </cell>
        </row>
        <row r="3185">
          <cell r="A3185" t="str">
            <v>SELINT</v>
          </cell>
          <cell r="B3185" t="str">
            <v xml:space="preserve">                     NTNTBU             1065763                                    NN</v>
          </cell>
          <cell r="C3185" t="str">
            <v>DER</v>
          </cell>
          <cell r="D3185" t="str">
            <v>IFOUNGA1</v>
          </cell>
        </row>
        <row r="3186">
          <cell r="A3186" t="str">
            <v>SELINT</v>
          </cell>
          <cell r="B3186" t="str">
            <v xml:space="preserve">                     PGNTRA                                                        ON</v>
          </cell>
          <cell r="C3186" t="str">
            <v>DER</v>
          </cell>
          <cell r="D3186" t="str">
            <v>INFO</v>
          </cell>
        </row>
        <row r="3187">
          <cell r="A3187" t="str">
            <v>SELINT</v>
          </cell>
          <cell r="B3187" t="str">
            <v xml:space="preserve">                     PGNTRA                                                        ON</v>
          </cell>
          <cell r="C3187" t="str">
            <v>DER</v>
          </cell>
          <cell r="D3187" t="str">
            <v>INFO_PC04</v>
          </cell>
        </row>
        <row r="3188">
          <cell r="A3188" t="str">
            <v>SELINT</v>
          </cell>
          <cell r="B3188" t="str">
            <v xml:space="preserve">                                        1047858</v>
          </cell>
          <cell r="C3188" t="str">
            <v>DER</v>
          </cell>
          <cell r="D3188" t="str">
            <v>INFORMATIC</v>
          </cell>
        </row>
        <row r="3189">
          <cell r="A3189" t="str">
            <v>SELINT</v>
          </cell>
          <cell r="B3189" t="str">
            <v xml:space="preserve">                                        1042995                                    NN</v>
          </cell>
          <cell r="C3189" t="str">
            <v>DER</v>
          </cell>
          <cell r="D3189" t="str">
            <v>INFORMATIQ</v>
          </cell>
        </row>
        <row r="3190">
          <cell r="A3190" t="str">
            <v>SELINT</v>
          </cell>
          <cell r="B3190" t="str">
            <v xml:space="preserve">                     PGNTBU             1052898</v>
          </cell>
          <cell r="C3190" t="str">
            <v>DER</v>
          </cell>
          <cell r="D3190" t="str">
            <v>INFORMATI1</v>
          </cell>
        </row>
        <row r="3191">
          <cell r="A3191" t="str">
            <v>SELINT</v>
          </cell>
          <cell r="B3191" t="str">
            <v xml:space="preserve">                           XOT</v>
          </cell>
          <cell r="C3191" t="str">
            <v>DER</v>
          </cell>
          <cell r="D3191" t="str">
            <v>INFOS2</v>
          </cell>
        </row>
        <row r="3192">
          <cell r="A3192" t="str">
            <v>SELINT</v>
          </cell>
          <cell r="B3192" t="str">
            <v xml:space="preserve">                           XOT</v>
          </cell>
          <cell r="C3192" t="str">
            <v>DER</v>
          </cell>
          <cell r="D3192" t="str">
            <v>INFOS3</v>
          </cell>
        </row>
        <row r="3193">
          <cell r="A3193" t="str">
            <v>SELINT</v>
          </cell>
          <cell r="B3193" t="str">
            <v xml:space="preserve">                     NTNTRA                                                        ON</v>
          </cell>
          <cell r="C3193" t="str">
            <v>DER</v>
          </cell>
          <cell r="D3193" t="str">
            <v>INFO01</v>
          </cell>
        </row>
        <row r="3194">
          <cell r="A3194" t="str">
            <v>SELINT</v>
          </cell>
          <cell r="B3194" t="str">
            <v xml:space="preserve">                     NTNTRA                                                        NN</v>
          </cell>
          <cell r="C3194" t="str">
            <v>DER</v>
          </cell>
          <cell r="D3194" t="str">
            <v>INFO02</v>
          </cell>
        </row>
        <row r="3195">
          <cell r="A3195" t="str">
            <v>SELINT</v>
          </cell>
          <cell r="B3195" t="str">
            <v xml:space="preserve">                     NTNTRA                                                        ON</v>
          </cell>
          <cell r="C3195" t="str">
            <v>DER</v>
          </cell>
          <cell r="D3195" t="str">
            <v>INFO2</v>
          </cell>
        </row>
        <row r="3196">
          <cell r="A3196" t="str">
            <v>SELINT</v>
          </cell>
          <cell r="B3196" t="str">
            <v xml:space="preserve">                     NTNTBU                                                        NN</v>
          </cell>
          <cell r="C3196" t="str">
            <v>DER</v>
          </cell>
          <cell r="D3196" t="str">
            <v>INVITE</v>
          </cell>
        </row>
        <row r="3197">
          <cell r="A3197" t="str">
            <v>SELINT</v>
          </cell>
          <cell r="B3197" t="str">
            <v xml:space="preserve">                     NTNTBU             1076623</v>
          </cell>
          <cell r="C3197" t="str">
            <v>DER</v>
          </cell>
          <cell r="D3197" t="str">
            <v>JM£MBOUAC1</v>
          </cell>
        </row>
        <row r="3198">
          <cell r="A3198" t="str">
            <v>SELINT</v>
          </cell>
          <cell r="B3198" t="str">
            <v xml:space="preserve">                     NTNTDT             1075446</v>
          </cell>
          <cell r="C3198" t="str">
            <v>DER</v>
          </cell>
          <cell r="D3198" t="str">
            <v>JM£MBOUAKA</v>
          </cell>
        </row>
        <row r="3199">
          <cell r="A3199" t="str">
            <v>SELINT</v>
          </cell>
          <cell r="B3199" t="str">
            <v xml:space="preserve">                     NTNTBU   0000688</v>
          </cell>
          <cell r="C3199" t="str">
            <v>DER</v>
          </cell>
          <cell r="D3199" t="str">
            <v>JMEYE</v>
          </cell>
        </row>
        <row r="3200">
          <cell r="A3200" t="str">
            <v>SELINT</v>
          </cell>
          <cell r="B3200" t="str">
            <v xml:space="preserve">                                            423                                    NO</v>
          </cell>
          <cell r="C3200" t="str">
            <v>DER</v>
          </cell>
          <cell r="D3200" t="str">
            <v>JMSS1</v>
          </cell>
        </row>
        <row r="3201">
          <cell r="A3201" t="str">
            <v>SELINT</v>
          </cell>
          <cell r="B3201" t="str">
            <v xml:space="preserve">                     AAEHSV                           =200496</v>
          </cell>
          <cell r="C3201" t="str">
            <v>DER</v>
          </cell>
          <cell r="D3201" t="str">
            <v>JMSS2</v>
          </cell>
        </row>
        <row r="3202">
          <cell r="A3202" t="str">
            <v>SELINT</v>
          </cell>
          <cell r="B3202" t="str">
            <v xml:space="preserve">                     AAEHSV                                                         N</v>
          </cell>
          <cell r="C3202" t="str">
            <v>DER</v>
          </cell>
          <cell r="D3202" t="str">
            <v>JMSS3</v>
          </cell>
        </row>
        <row r="3203">
          <cell r="A3203" t="str">
            <v>SELINT</v>
          </cell>
          <cell r="B3203" t="str">
            <v xml:space="preserve">                                                                                   ON</v>
          </cell>
          <cell r="C3203" t="str">
            <v>DER</v>
          </cell>
          <cell r="D3203" t="str">
            <v>JMSS4</v>
          </cell>
        </row>
        <row r="3204">
          <cell r="A3204" t="str">
            <v>SELINT</v>
          </cell>
          <cell r="B3204" t="str">
            <v xml:space="preserve">                     NTNTBU                                                        NN</v>
          </cell>
          <cell r="C3204" t="str">
            <v>DER</v>
          </cell>
          <cell r="D3204" t="str">
            <v>JONAS</v>
          </cell>
        </row>
        <row r="3205">
          <cell r="A3205" t="str">
            <v>SELINT</v>
          </cell>
          <cell r="B3205" t="str">
            <v xml:space="preserve">                     NTNTIN             1070584</v>
          </cell>
          <cell r="C3205" t="str">
            <v>DER</v>
          </cell>
          <cell r="D3205" t="str">
            <v>JRMEDENG</v>
          </cell>
        </row>
        <row r="3206">
          <cell r="A3206" t="str">
            <v>SELINT</v>
          </cell>
          <cell r="B3206" t="str">
            <v xml:space="preserve">                     NTNTDT             1067504</v>
          </cell>
          <cell r="C3206" t="str">
            <v>DER</v>
          </cell>
          <cell r="D3206" t="str">
            <v>JRMEDENG01</v>
          </cell>
        </row>
        <row r="3207">
          <cell r="A3207" t="str">
            <v>SELINT</v>
          </cell>
          <cell r="B3207" t="str">
            <v xml:space="preserve">                     NTNTBU                                                        NN</v>
          </cell>
          <cell r="C3207" t="str">
            <v>DER</v>
          </cell>
          <cell r="D3207" t="str">
            <v>JRMEDENG02</v>
          </cell>
        </row>
        <row r="3208">
          <cell r="A3208" t="str">
            <v>SELINT</v>
          </cell>
          <cell r="B3208" t="str">
            <v xml:space="preserve">                     NTNTDT             1056525                                    NN</v>
          </cell>
          <cell r="C3208" t="str">
            <v>DER</v>
          </cell>
          <cell r="D3208" t="str">
            <v>JRMEDENG03</v>
          </cell>
        </row>
        <row r="3209">
          <cell r="A3209" t="str">
            <v>SELINT</v>
          </cell>
          <cell r="B3209" t="str">
            <v xml:space="preserve">                                        1041884</v>
          </cell>
          <cell r="C3209" t="str">
            <v>DER</v>
          </cell>
          <cell r="D3209" t="str">
            <v>JRMEDENG04</v>
          </cell>
        </row>
        <row r="3210">
          <cell r="A3210" t="str">
            <v>SELINT</v>
          </cell>
          <cell r="B3210" t="str">
            <v xml:space="preserve">                     PGNTRA                                                        ON</v>
          </cell>
          <cell r="C3210" t="str">
            <v>DER</v>
          </cell>
          <cell r="D3210" t="str">
            <v>JRMEDENG05</v>
          </cell>
        </row>
        <row r="3211">
          <cell r="A3211" t="str">
            <v>SELINT</v>
          </cell>
          <cell r="B3211" t="str">
            <v xml:space="preserve">                                        1041884                                    NN</v>
          </cell>
          <cell r="C3211" t="str">
            <v>DER</v>
          </cell>
          <cell r="D3211" t="str">
            <v>JRMEDENG07</v>
          </cell>
        </row>
        <row r="3212">
          <cell r="A3212" t="str">
            <v>SELINT</v>
          </cell>
          <cell r="B3212" t="str">
            <v xml:space="preserve">                     NTNTDT             1065231                                    NN</v>
          </cell>
          <cell r="C3212" t="str">
            <v>DER</v>
          </cell>
          <cell r="D3212" t="str">
            <v>JRMEDENG09</v>
          </cell>
        </row>
        <row r="3213">
          <cell r="A3213" t="str">
            <v>SELINT</v>
          </cell>
          <cell r="B3213" t="str">
            <v xml:space="preserve">                     NTNTRA                                                        ON</v>
          </cell>
          <cell r="C3213" t="str">
            <v>DER</v>
          </cell>
          <cell r="D3213" t="str">
            <v>JRMEDENG2</v>
          </cell>
        </row>
        <row r="3214">
          <cell r="A3214" t="str">
            <v>SELINT</v>
          </cell>
          <cell r="B3214" t="str">
            <v xml:space="preserve">                     NTNTBU             1040693                                    NN</v>
          </cell>
          <cell r="C3214" t="str">
            <v>DER</v>
          </cell>
          <cell r="D3214" t="str">
            <v>JRMEDENG3</v>
          </cell>
        </row>
        <row r="3215">
          <cell r="A3215" t="str">
            <v>SELINT</v>
          </cell>
          <cell r="B3215" t="str">
            <v xml:space="preserve">                     NTNTDT                           =050503                      NN</v>
          </cell>
          <cell r="C3215" t="str">
            <v>DER</v>
          </cell>
          <cell r="D3215" t="str">
            <v>KARINE</v>
          </cell>
        </row>
        <row r="3216">
          <cell r="A3216" t="str">
            <v>SELINT</v>
          </cell>
          <cell r="B3216" t="str">
            <v xml:space="preserve">                     PGNTBU             1075196</v>
          </cell>
          <cell r="C3216" t="str">
            <v>DER</v>
          </cell>
          <cell r="D3216" t="str">
            <v>KEBILA</v>
          </cell>
        </row>
        <row r="3217">
          <cell r="A3217" t="str">
            <v>SELINT</v>
          </cell>
          <cell r="B3217" t="str">
            <v xml:space="preserve">                     PGNTIN             1077009                                    O</v>
          </cell>
          <cell r="C3217" t="str">
            <v>DER</v>
          </cell>
          <cell r="D3217" t="str">
            <v>KEBILAA</v>
          </cell>
        </row>
        <row r="3218">
          <cell r="A3218" t="str">
            <v>SELINT</v>
          </cell>
          <cell r="B3218" t="str">
            <v xml:space="preserve">                     NTNTDT             1072130</v>
          </cell>
          <cell r="C3218" t="str">
            <v>DER</v>
          </cell>
          <cell r="D3218" t="str">
            <v>KEBILAA1</v>
          </cell>
        </row>
        <row r="3219">
          <cell r="A3219" t="str">
            <v>SELINT</v>
          </cell>
          <cell r="B3219" t="str">
            <v xml:space="preserve">                                        1078583</v>
          </cell>
          <cell r="C3219" t="str">
            <v>DER</v>
          </cell>
          <cell r="D3219" t="str">
            <v>KEITA</v>
          </cell>
        </row>
        <row r="3220">
          <cell r="A3220" t="str">
            <v>SELINT</v>
          </cell>
          <cell r="B3220" t="str">
            <v xml:space="preserve">                     PGNTDT   0008188                                              OO</v>
          </cell>
          <cell r="C3220" t="str">
            <v>DER</v>
          </cell>
          <cell r="D3220" t="str">
            <v>KOUMBA</v>
          </cell>
        </row>
        <row r="3221">
          <cell r="A3221" t="str">
            <v>SELINT</v>
          </cell>
          <cell r="B3221" t="str">
            <v xml:space="preserve">                     NTNTDT             1054478</v>
          </cell>
          <cell r="C3221" t="str">
            <v>DER</v>
          </cell>
          <cell r="D3221" t="str">
            <v>LAFARGUE</v>
          </cell>
        </row>
        <row r="3222">
          <cell r="A3222" t="str">
            <v>SELINT</v>
          </cell>
          <cell r="B3222" t="str">
            <v xml:space="preserve">                     NTNTDT   0024450                                              OO</v>
          </cell>
          <cell r="C3222" t="str">
            <v>DER</v>
          </cell>
          <cell r="D3222" t="str">
            <v>LAFARGUE1</v>
          </cell>
        </row>
        <row r="3223">
          <cell r="A3223" t="str">
            <v>SELINT</v>
          </cell>
          <cell r="B3223" t="str">
            <v xml:space="preserve">                     NTNTDT   0024450                                              NN</v>
          </cell>
          <cell r="C3223" t="str">
            <v>DER</v>
          </cell>
          <cell r="D3223" t="str">
            <v>LAFARGUE2</v>
          </cell>
        </row>
        <row r="3224">
          <cell r="A3224" t="str">
            <v>SELINT</v>
          </cell>
          <cell r="B3224" t="str">
            <v xml:space="preserve">                     NTNTDT                                                        NN</v>
          </cell>
          <cell r="C3224" t="str">
            <v>DER</v>
          </cell>
          <cell r="D3224" t="str">
            <v>LENOVO£243</v>
          </cell>
        </row>
        <row r="3225">
          <cell r="A3225" t="str">
            <v>SELINT</v>
          </cell>
          <cell r="B3225" t="str">
            <v xml:space="preserve">                     NTNTDT             1077409</v>
          </cell>
          <cell r="C3225" t="str">
            <v>DER</v>
          </cell>
          <cell r="D3225" t="str">
            <v>LENOVO£979</v>
          </cell>
        </row>
        <row r="3226">
          <cell r="A3226" t="str">
            <v>SELINT</v>
          </cell>
          <cell r="B3226" t="str">
            <v xml:space="preserve">                     NTNTAS             1052399                                    NN</v>
          </cell>
          <cell r="C3226" t="str">
            <v>DER</v>
          </cell>
          <cell r="D3226" t="str">
            <v>LJNGOMBI</v>
          </cell>
        </row>
        <row r="3227">
          <cell r="A3227" t="str">
            <v>SELINT</v>
          </cell>
          <cell r="B3227" t="str">
            <v xml:space="preserve">                     NTNTAS             1057025                                    NN</v>
          </cell>
          <cell r="C3227" t="str">
            <v>DER</v>
          </cell>
          <cell r="D3227" t="str">
            <v>LJNGOMBI2</v>
          </cell>
        </row>
        <row r="3228">
          <cell r="A3228" t="str">
            <v>SELINT</v>
          </cell>
          <cell r="B3228" t="str">
            <v xml:space="preserve">                     TEPRAT             1037141</v>
          </cell>
          <cell r="C3228" t="str">
            <v>DER</v>
          </cell>
          <cell r="D3228" t="str">
            <v>LOPEZ</v>
          </cell>
        </row>
        <row r="3229">
          <cell r="A3229" t="str">
            <v>SELINT</v>
          </cell>
          <cell r="B3229" t="str">
            <v xml:space="preserve">                                        1043338</v>
          </cell>
          <cell r="C3229" t="str">
            <v>DER</v>
          </cell>
          <cell r="D3229" t="str">
            <v>MADEORE</v>
          </cell>
        </row>
        <row r="3230">
          <cell r="A3230" t="str">
            <v>SELINT</v>
          </cell>
          <cell r="B3230" t="str">
            <v xml:space="preserve">                              0024455</v>
          </cell>
          <cell r="C3230" t="str">
            <v>DER</v>
          </cell>
          <cell r="D3230" t="str">
            <v>MADEOREB</v>
          </cell>
        </row>
        <row r="3231">
          <cell r="A3231" t="str">
            <v>SELINT</v>
          </cell>
          <cell r="B3231" t="str">
            <v xml:space="preserve">                                        1041426</v>
          </cell>
          <cell r="C3231" t="str">
            <v>DER</v>
          </cell>
          <cell r="D3231" t="str">
            <v>MADEOREC</v>
          </cell>
        </row>
        <row r="3232">
          <cell r="A3232" t="str">
            <v>SELINT</v>
          </cell>
          <cell r="B3232" t="str">
            <v xml:space="preserve">                                        1040732</v>
          </cell>
          <cell r="C3232" t="str">
            <v>DER</v>
          </cell>
          <cell r="D3232" t="str">
            <v>MADEORED</v>
          </cell>
        </row>
        <row r="3233">
          <cell r="A3233" t="str">
            <v>SELINT</v>
          </cell>
          <cell r="B3233" t="str">
            <v xml:space="preserve">                     NTNTIN</v>
          </cell>
          <cell r="C3233" t="str">
            <v>DER</v>
          </cell>
          <cell r="D3233" t="str">
            <v>MADEOREE</v>
          </cell>
        </row>
        <row r="3234">
          <cell r="A3234" t="str">
            <v>SELINT</v>
          </cell>
          <cell r="B3234" t="str">
            <v xml:space="preserve">                     NTNTAS</v>
          </cell>
          <cell r="C3234" t="str">
            <v>DER</v>
          </cell>
          <cell r="D3234" t="str">
            <v>MAFFRE</v>
          </cell>
        </row>
        <row r="3235">
          <cell r="A3235" t="str">
            <v>SELINT</v>
          </cell>
          <cell r="B3235" t="str">
            <v xml:space="preserve">                     NTNTCP                                                        NN</v>
          </cell>
          <cell r="C3235" t="str">
            <v>DER</v>
          </cell>
          <cell r="D3235" t="str">
            <v>MAFFRE1</v>
          </cell>
        </row>
        <row r="3236">
          <cell r="A3236" t="str">
            <v>SELINT</v>
          </cell>
          <cell r="B3236" t="str">
            <v xml:space="preserve">                                        1041930</v>
          </cell>
          <cell r="C3236" t="str">
            <v>DER</v>
          </cell>
          <cell r="D3236" t="str">
            <v>MAGASIN</v>
          </cell>
        </row>
        <row r="3237">
          <cell r="A3237" t="str">
            <v>SELINT</v>
          </cell>
          <cell r="B3237" t="str">
            <v xml:space="preserve">                     NTNTBU             1074650</v>
          </cell>
          <cell r="C3237" t="str">
            <v>DER</v>
          </cell>
          <cell r="D3237" t="str">
            <v>MAGA1</v>
          </cell>
        </row>
        <row r="3238">
          <cell r="A3238" t="str">
            <v>SELINT</v>
          </cell>
          <cell r="B3238" t="str">
            <v xml:space="preserve">                     NTNTAS             1076032</v>
          </cell>
          <cell r="C3238" t="str">
            <v>DER</v>
          </cell>
          <cell r="D3238" t="str">
            <v>MAGB1</v>
          </cell>
        </row>
        <row r="3239">
          <cell r="A3239" t="str">
            <v>SELINT</v>
          </cell>
          <cell r="B3239" t="str">
            <v xml:space="preserve">                     NTNTAS                                                        NN</v>
          </cell>
          <cell r="C3239" t="str">
            <v>DER</v>
          </cell>
          <cell r="D3239" t="str">
            <v>MAG1A1</v>
          </cell>
        </row>
        <row r="3240">
          <cell r="A3240" t="str">
            <v>SELINT</v>
          </cell>
          <cell r="B3240" t="str">
            <v xml:space="preserve">                     NTNTBU                                                        NN</v>
          </cell>
          <cell r="C3240" t="str">
            <v>DER</v>
          </cell>
          <cell r="D3240" t="str">
            <v>MANGA</v>
          </cell>
        </row>
        <row r="3241">
          <cell r="A3241" t="str">
            <v>SELINT</v>
          </cell>
          <cell r="B3241" t="str">
            <v xml:space="preserve">                     CMPRAT             1038831                                     O</v>
          </cell>
          <cell r="C3241" t="str">
            <v>DER</v>
          </cell>
          <cell r="D3241" t="str">
            <v>MANNERIE</v>
          </cell>
        </row>
        <row r="3242">
          <cell r="A3242" t="str">
            <v>SELINT</v>
          </cell>
          <cell r="B3242" t="str">
            <v xml:space="preserve">                     SOPRAT             1032563                                    OO</v>
          </cell>
          <cell r="C3242" t="str">
            <v>DER</v>
          </cell>
          <cell r="D3242" t="str">
            <v>MANNERIE2</v>
          </cell>
        </row>
        <row r="3243">
          <cell r="A3243" t="str">
            <v>SELINT</v>
          </cell>
          <cell r="B3243" t="str">
            <v xml:space="preserve">                                                                                   ON</v>
          </cell>
          <cell r="C3243" t="str">
            <v>DER</v>
          </cell>
          <cell r="D3243" t="str">
            <v>MAV</v>
          </cell>
        </row>
        <row r="3244">
          <cell r="A3244" t="str">
            <v>SELINT</v>
          </cell>
          <cell r="B3244" t="str">
            <v xml:space="preserve">                     TLTPAT                                                        NN</v>
          </cell>
          <cell r="C3244" t="str">
            <v>DER</v>
          </cell>
          <cell r="D3244" t="str">
            <v>MAVOUNGOU</v>
          </cell>
        </row>
        <row r="3245">
          <cell r="A3245" t="str">
            <v>SELINT</v>
          </cell>
          <cell r="B3245" t="str">
            <v xml:space="preserve">                     NTNTDT             1077008                                    NN</v>
          </cell>
          <cell r="C3245" t="str">
            <v>DER</v>
          </cell>
          <cell r="D3245" t="str">
            <v>MBELE</v>
          </cell>
        </row>
        <row r="3246">
          <cell r="A3246" t="str">
            <v>SELINT</v>
          </cell>
          <cell r="B3246" t="str">
            <v xml:space="preserve">                     NTNTDT             1076478</v>
          </cell>
          <cell r="C3246" t="str">
            <v>DER</v>
          </cell>
          <cell r="D3246" t="str">
            <v>MBELEA1</v>
          </cell>
        </row>
        <row r="3247">
          <cell r="A3247" t="str">
            <v>SELINT</v>
          </cell>
          <cell r="B3247" t="str">
            <v xml:space="preserve">                     PGNTBU             1075382</v>
          </cell>
          <cell r="C3247" t="str">
            <v>DER</v>
          </cell>
          <cell r="D3247" t="str">
            <v>MBELE01</v>
          </cell>
        </row>
        <row r="3248">
          <cell r="A3248" t="str">
            <v>SELINT</v>
          </cell>
          <cell r="B3248" t="str">
            <v xml:space="preserve">                     NTNTDT             1061429</v>
          </cell>
          <cell r="C3248" t="str">
            <v>DER</v>
          </cell>
          <cell r="D3248" t="str">
            <v>MBELE1</v>
          </cell>
        </row>
        <row r="3249">
          <cell r="A3249" t="str">
            <v>SELINT</v>
          </cell>
          <cell r="B3249" t="str">
            <v xml:space="preserve">                     NTNTCP             1075468</v>
          </cell>
          <cell r="C3249" t="str">
            <v>DER</v>
          </cell>
          <cell r="D3249" t="str">
            <v>MBELE102</v>
          </cell>
        </row>
        <row r="3250">
          <cell r="A3250" t="str">
            <v>SELINT</v>
          </cell>
          <cell r="B3250" t="str">
            <v xml:space="preserve">                     TEPRAT             1033691                                    NN</v>
          </cell>
          <cell r="C3250" t="str">
            <v>DER</v>
          </cell>
          <cell r="D3250" t="str">
            <v>MBINA</v>
          </cell>
        </row>
        <row r="3251">
          <cell r="A3251" t="str">
            <v>SELINT</v>
          </cell>
          <cell r="B3251" t="str">
            <v xml:space="preserve">                     NTNTBU             1077573                                    NN</v>
          </cell>
          <cell r="C3251" t="str">
            <v>DER</v>
          </cell>
          <cell r="D3251" t="str">
            <v>MBONGO</v>
          </cell>
        </row>
        <row r="3252">
          <cell r="A3252" t="str">
            <v>SELINT</v>
          </cell>
          <cell r="B3252" t="str">
            <v xml:space="preserve">                     NTNTIN             1072012                                    OO</v>
          </cell>
          <cell r="C3252" t="str">
            <v>DER</v>
          </cell>
          <cell r="D3252" t="str">
            <v>MBONGO02</v>
          </cell>
        </row>
        <row r="3253">
          <cell r="A3253" t="str">
            <v>SELINT</v>
          </cell>
          <cell r="B3253" t="str">
            <v xml:space="preserve">                     NTNTBU             1073054                                    OO</v>
          </cell>
          <cell r="C3253" t="str">
            <v>DER</v>
          </cell>
          <cell r="D3253" t="str">
            <v>MBONGO1</v>
          </cell>
        </row>
        <row r="3254">
          <cell r="A3254" t="str">
            <v>SELINT</v>
          </cell>
          <cell r="B3254" t="str">
            <v xml:space="preserve">                     NTNTRA             1041426</v>
          </cell>
          <cell r="C3254" t="str">
            <v>DER</v>
          </cell>
          <cell r="D3254" t="str">
            <v>MBONGO2</v>
          </cell>
        </row>
        <row r="3255">
          <cell r="A3255" t="str">
            <v>SELINT</v>
          </cell>
          <cell r="B3255" t="str">
            <v xml:space="preserve">                     NTNTIN   0001937                                              NN</v>
          </cell>
          <cell r="C3255" t="str">
            <v>DER</v>
          </cell>
          <cell r="D3255" t="str">
            <v>MBOUAKA</v>
          </cell>
        </row>
        <row r="3256">
          <cell r="A3256" t="str">
            <v>SELINT</v>
          </cell>
          <cell r="B3256" t="str">
            <v xml:space="preserve">                     NTNTDT             1078444                                    NN</v>
          </cell>
          <cell r="C3256" t="str">
            <v>DER</v>
          </cell>
          <cell r="D3256" t="str">
            <v>MBOUAKAB1</v>
          </cell>
        </row>
        <row r="3257">
          <cell r="A3257" t="str">
            <v>SELINT</v>
          </cell>
          <cell r="B3257" t="str">
            <v xml:space="preserve">                     NTNTIN   0000732                                              NN</v>
          </cell>
          <cell r="C3257" t="str">
            <v>DER</v>
          </cell>
          <cell r="D3257" t="str">
            <v>MBOUAKAC1</v>
          </cell>
        </row>
        <row r="3258">
          <cell r="A3258" t="str">
            <v>SELINT</v>
          </cell>
          <cell r="B3258" t="str">
            <v xml:space="preserve">                     TLTPAT             1029299                                    NN</v>
          </cell>
          <cell r="C3258" t="str">
            <v>DER</v>
          </cell>
          <cell r="D3258" t="str">
            <v>MBOUMBA</v>
          </cell>
        </row>
        <row r="3259">
          <cell r="A3259" t="str">
            <v>SELINT</v>
          </cell>
          <cell r="B3259" t="str">
            <v xml:space="preserve">                     CMPRAT                                                        NN</v>
          </cell>
          <cell r="C3259" t="str">
            <v>DER</v>
          </cell>
          <cell r="D3259" t="str">
            <v>MEDENG</v>
          </cell>
        </row>
        <row r="3260">
          <cell r="A3260" t="str">
            <v>SELINT</v>
          </cell>
          <cell r="B3260" t="str">
            <v xml:space="preserve">                                        1040391                                    NN</v>
          </cell>
          <cell r="C3260" t="str">
            <v>DER</v>
          </cell>
          <cell r="D3260" t="str">
            <v>MEDENG0</v>
          </cell>
        </row>
        <row r="3261">
          <cell r="A3261" t="str">
            <v>SELINT</v>
          </cell>
          <cell r="B3261" t="str">
            <v xml:space="preserve">                     NTNTDT             1051795</v>
          </cell>
          <cell r="C3261" t="str">
            <v>DER</v>
          </cell>
          <cell r="D3261" t="str">
            <v>MEDENG01</v>
          </cell>
        </row>
        <row r="3262">
          <cell r="A3262" t="str">
            <v>SELINT</v>
          </cell>
          <cell r="B3262" t="str">
            <v xml:space="preserve">                     PGNTRA                                                        ON</v>
          </cell>
          <cell r="C3262" t="str">
            <v>DER</v>
          </cell>
          <cell r="D3262" t="str">
            <v>MEDENG02</v>
          </cell>
        </row>
        <row r="3263">
          <cell r="A3263" t="str">
            <v>SELINT</v>
          </cell>
          <cell r="B3263" t="str">
            <v xml:space="preserve">                                        1041900</v>
          </cell>
          <cell r="C3263" t="str">
            <v>DER</v>
          </cell>
          <cell r="D3263" t="str">
            <v>MEDENG03</v>
          </cell>
        </row>
        <row r="3264">
          <cell r="A3264" t="str">
            <v>SELINT</v>
          </cell>
          <cell r="B3264" t="str">
            <v xml:space="preserve">                     NTNTRA                                                        ON</v>
          </cell>
          <cell r="C3264" t="str">
            <v>DER</v>
          </cell>
          <cell r="D3264" t="str">
            <v>MEDENG07</v>
          </cell>
        </row>
        <row r="3265">
          <cell r="A3265" t="str">
            <v>SELINT</v>
          </cell>
          <cell r="B3265" t="str">
            <v xml:space="preserve">                     NTNTRAXOT                                                     NN</v>
          </cell>
          <cell r="C3265" t="str">
            <v>DER</v>
          </cell>
          <cell r="D3265" t="str">
            <v>MEDENG1</v>
          </cell>
        </row>
        <row r="3266">
          <cell r="A3266" t="str">
            <v>SELINT</v>
          </cell>
          <cell r="B3266" t="str">
            <v xml:space="preserve">                     NTNTRA                                                        ON</v>
          </cell>
          <cell r="C3266" t="str">
            <v>DER</v>
          </cell>
          <cell r="D3266" t="str">
            <v>MEDENG2</v>
          </cell>
        </row>
        <row r="3267">
          <cell r="A3267" t="str">
            <v>SELINT</v>
          </cell>
          <cell r="B3267" t="str">
            <v xml:space="preserve">                     TEPRAT             1038739</v>
          </cell>
          <cell r="C3267" t="str">
            <v>DER</v>
          </cell>
          <cell r="D3267" t="str">
            <v>MESSI</v>
          </cell>
        </row>
        <row r="3268">
          <cell r="A3268" t="str">
            <v>SELINT</v>
          </cell>
          <cell r="B3268" t="str">
            <v xml:space="preserve">                     TEPRAT             1036912</v>
          </cell>
          <cell r="C3268" t="str">
            <v>DER</v>
          </cell>
          <cell r="D3268" t="str">
            <v>MESSI1</v>
          </cell>
        </row>
        <row r="3269">
          <cell r="A3269" t="str">
            <v>SELINT</v>
          </cell>
          <cell r="B3269" t="str">
            <v xml:space="preserve">                                                      =081203</v>
          </cell>
          <cell r="C3269" t="str">
            <v>DER</v>
          </cell>
          <cell r="D3269" t="str">
            <v>MEYE</v>
          </cell>
        </row>
        <row r="3270">
          <cell r="A3270" t="str">
            <v>SELINT</v>
          </cell>
          <cell r="B3270" t="str">
            <v xml:space="preserve">                     NTNTAS                                                        NN</v>
          </cell>
          <cell r="C3270" t="str">
            <v>DER</v>
          </cell>
          <cell r="D3270" t="str">
            <v>MICHEL01</v>
          </cell>
        </row>
        <row r="3271">
          <cell r="A3271" t="str">
            <v>SELINT</v>
          </cell>
          <cell r="B3271" t="str">
            <v xml:space="preserve">                                        1039095                                    NN</v>
          </cell>
          <cell r="C3271" t="str">
            <v>DER</v>
          </cell>
          <cell r="D3271" t="str">
            <v>MORAIS</v>
          </cell>
        </row>
        <row r="3272">
          <cell r="A3272" t="str">
            <v>SELINT</v>
          </cell>
          <cell r="B3272" t="str">
            <v xml:space="preserve">                     PGNTRA                                                        NN</v>
          </cell>
          <cell r="C3272" t="str">
            <v>DER</v>
          </cell>
          <cell r="D3272" t="str">
            <v>MOUISSOU</v>
          </cell>
        </row>
        <row r="3273">
          <cell r="A3273" t="str">
            <v>SELINT</v>
          </cell>
          <cell r="B3273" t="str">
            <v xml:space="preserve">                     NTNTBU             1071826</v>
          </cell>
          <cell r="C3273" t="str">
            <v>DER</v>
          </cell>
          <cell r="D3273" t="str">
            <v>MOUSSAVO</v>
          </cell>
        </row>
        <row r="3274">
          <cell r="A3274" t="str">
            <v>SELINT</v>
          </cell>
          <cell r="B3274" t="str">
            <v xml:space="preserve">                     NTNTAS                                                        NN</v>
          </cell>
          <cell r="C3274" t="str">
            <v>DER</v>
          </cell>
          <cell r="D3274" t="str">
            <v>MOUSSAVOU</v>
          </cell>
        </row>
        <row r="3275">
          <cell r="A3275" t="str">
            <v>SELINT</v>
          </cell>
          <cell r="B3275" t="str">
            <v xml:space="preserve">                     TLTPAT             1029547                                    NN</v>
          </cell>
          <cell r="C3275" t="str">
            <v>DER</v>
          </cell>
          <cell r="D3275" t="str">
            <v>MPRDOUKAGA</v>
          </cell>
        </row>
        <row r="3276">
          <cell r="A3276" t="str">
            <v>SELINT</v>
          </cell>
          <cell r="B3276" t="str">
            <v xml:space="preserve">                     NTNTPW                                                        NN</v>
          </cell>
          <cell r="C3276" t="str">
            <v>DER</v>
          </cell>
          <cell r="D3276" t="str">
            <v>NADINE</v>
          </cell>
        </row>
        <row r="3277">
          <cell r="A3277" t="str">
            <v>SELINT</v>
          </cell>
          <cell r="B3277" t="str">
            <v xml:space="preserve">                     TEPRAT             1038557                                    NN</v>
          </cell>
          <cell r="C3277" t="str">
            <v>DER</v>
          </cell>
          <cell r="D3277" t="str">
            <v>NDINGA</v>
          </cell>
        </row>
        <row r="3278">
          <cell r="A3278" t="str">
            <v>SELINT</v>
          </cell>
          <cell r="B3278" t="str">
            <v xml:space="preserve">                     PGNTDT             1079547</v>
          </cell>
          <cell r="C3278" t="str">
            <v>DER</v>
          </cell>
          <cell r="D3278" t="str">
            <v>NDONG</v>
          </cell>
        </row>
        <row r="3279">
          <cell r="A3279" t="str">
            <v>SELINT</v>
          </cell>
          <cell r="B3279" t="str">
            <v xml:space="preserve">                     NTNTDT             1075615</v>
          </cell>
          <cell r="C3279" t="str">
            <v>DER</v>
          </cell>
          <cell r="D3279" t="str">
            <v>NDONGA1</v>
          </cell>
        </row>
        <row r="3280">
          <cell r="A3280" t="str">
            <v>SELINT</v>
          </cell>
          <cell r="B3280" t="str">
            <v xml:space="preserve">                     NTNTBU             1049356</v>
          </cell>
          <cell r="C3280" t="str">
            <v>DER</v>
          </cell>
          <cell r="D3280" t="str">
            <v>NDONG02</v>
          </cell>
        </row>
        <row r="3281">
          <cell r="A3281" t="str">
            <v>SELINT</v>
          </cell>
          <cell r="B3281" t="str">
            <v xml:space="preserve">                     NTNTDT             1064961</v>
          </cell>
          <cell r="C3281" t="str">
            <v>DER</v>
          </cell>
          <cell r="D3281" t="str">
            <v>NDONG1</v>
          </cell>
        </row>
        <row r="3282">
          <cell r="A3282" t="str">
            <v>SELINT</v>
          </cell>
          <cell r="B3282" t="str">
            <v xml:space="preserve">                     NTNTBU             1054618                                    NN</v>
          </cell>
          <cell r="C3282" t="str">
            <v>DER</v>
          </cell>
          <cell r="D3282" t="str">
            <v>NGOMBI</v>
          </cell>
        </row>
        <row r="3283">
          <cell r="A3283" t="str">
            <v>SELINT</v>
          </cell>
          <cell r="B3283" t="str">
            <v xml:space="preserve">                     NTNTBU                                                        NN</v>
          </cell>
          <cell r="C3283" t="str">
            <v>DER</v>
          </cell>
          <cell r="D3283" t="str">
            <v>NGOMBI1</v>
          </cell>
        </row>
        <row r="3284">
          <cell r="A3284" t="str">
            <v>SELINT</v>
          </cell>
          <cell r="B3284" t="str">
            <v xml:space="preserve">                     NTNTCP             1052250</v>
          </cell>
          <cell r="C3284" t="str">
            <v>DER</v>
          </cell>
          <cell r="D3284" t="str">
            <v>NGOMBI5</v>
          </cell>
        </row>
        <row r="3285">
          <cell r="A3285" t="str">
            <v>SELINT</v>
          </cell>
          <cell r="B3285" t="str">
            <v xml:space="preserve">                                        1044244</v>
          </cell>
          <cell r="C3285" t="str">
            <v>DER</v>
          </cell>
          <cell r="D3285" t="str">
            <v>NICOLAS</v>
          </cell>
        </row>
        <row r="3286">
          <cell r="A3286" t="str">
            <v>SELINT</v>
          </cell>
          <cell r="B3286" t="str">
            <v xml:space="preserve">                     NTNTDT                                                        NN</v>
          </cell>
          <cell r="C3286" t="str">
            <v>DER</v>
          </cell>
          <cell r="D3286" t="str">
            <v>NIOGA</v>
          </cell>
        </row>
        <row r="3287">
          <cell r="A3287" t="str">
            <v>SELINT</v>
          </cell>
          <cell r="B3287" t="str">
            <v xml:space="preserve">                     NTNTDT                                                        NN</v>
          </cell>
          <cell r="C3287" t="str">
            <v>DER</v>
          </cell>
          <cell r="D3287" t="str">
            <v>NIOGAB</v>
          </cell>
        </row>
        <row r="3288">
          <cell r="A3288" t="str">
            <v>SELINT</v>
          </cell>
          <cell r="B3288" t="str">
            <v xml:space="preserve">                     NTNTBU                           =270204</v>
          </cell>
          <cell r="C3288" t="str">
            <v>DER</v>
          </cell>
          <cell r="D3288" t="str">
            <v>NNNN</v>
          </cell>
        </row>
        <row r="3289">
          <cell r="A3289" t="str">
            <v>SELINT</v>
          </cell>
          <cell r="B3289" t="str">
            <v xml:space="preserve">                                        1043355</v>
          </cell>
          <cell r="C3289" t="str">
            <v>DER</v>
          </cell>
          <cell r="D3289" t="str">
            <v>NOLLET</v>
          </cell>
        </row>
        <row r="3290">
          <cell r="A3290" t="str">
            <v>SELINT</v>
          </cell>
          <cell r="B3290" t="str">
            <v xml:space="preserve">                     NTNTDT                                                        NN</v>
          </cell>
          <cell r="C3290" t="str">
            <v>DER</v>
          </cell>
          <cell r="D3290" t="str">
            <v>OBAME</v>
          </cell>
        </row>
        <row r="3291">
          <cell r="A3291" t="str">
            <v>SELINT</v>
          </cell>
          <cell r="B3291" t="str">
            <v xml:space="preserve">                     NTNTDT             1041645</v>
          </cell>
          <cell r="C3291" t="str">
            <v>DER</v>
          </cell>
          <cell r="D3291" t="str">
            <v>OBAMEC</v>
          </cell>
        </row>
        <row r="3292">
          <cell r="A3292" t="str">
            <v>SELINT</v>
          </cell>
          <cell r="B3292" t="str">
            <v xml:space="preserve">                                        1041312                                    N</v>
          </cell>
          <cell r="C3292" t="str">
            <v>DER</v>
          </cell>
          <cell r="D3292" t="str">
            <v>OBAMEC1</v>
          </cell>
        </row>
        <row r="3293">
          <cell r="A3293" t="str">
            <v>SELINT</v>
          </cell>
          <cell r="B3293" t="str">
            <v xml:space="preserve">                     NTNTDT             1074723                                    OO</v>
          </cell>
          <cell r="C3293" t="str">
            <v>DER</v>
          </cell>
          <cell r="D3293" t="str">
            <v>OBIANG</v>
          </cell>
        </row>
        <row r="3294">
          <cell r="A3294" t="str">
            <v>SELINT</v>
          </cell>
          <cell r="B3294" t="str">
            <v xml:space="preserve">                                        1038909</v>
          </cell>
          <cell r="C3294" t="str">
            <v>DER</v>
          </cell>
          <cell r="D3294" t="str">
            <v>OLIVIER</v>
          </cell>
        </row>
        <row r="3295">
          <cell r="A3295" t="str">
            <v>SELINT</v>
          </cell>
          <cell r="B3295" t="str">
            <v xml:space="preserve">                     NTNTIN             1080484                                    NN</v>
          </cell>
          <cell r="C3295" t="str">
            <v>DER</v>
          </cell>
          <cell r="D3295" t="str">
            <v>OLLIVIER</v>
          </cell>
        </row>
        <row r="3296">
          <cell r="A3296" t="str">
            <v>SELINT</v>
          </cell>
          <cell r="B3296" t="str">
            <v xml:space="preserve">                                                                                   NN</v>
          </cell>
          <cell r="C3296" t="str">
            <v>DER</v>
          </cell>
          <cell r="D3296" t="str">
            <v>ONDOO</v>
          </cell>
        </row>
        <row r="3297">
          <cell r="A3297" t="str">
            <v>SELINT</v>
          </cell>
          <cell r="B3297" t="str">
            <v xml:space="preserve">                     NTNTDT                                                        NN</v>
          </cell>
          <cell r="C3297" t="str">
            <v>DER</v>
          </cell>
          <cell r="D3297" t="str">
            <v>PAMBO</v>
          </cell>
        </row>
        <row r="3298">
          <cell r="A3298" t="str">
            <v>SELINT</v>
          </cell>
          <cell r="B3298" t="str">
            <v xml:space="preserve">                     NTNTDT   0025023                                              NN</v>
          </cell>
          <cell r="C3298" t="str">
            <v>DER</v>
          </cell>
          <cell r="D3298" t="str">
            <v>PAMBOA1</v>
          </cell>
        </row>
        <row r="3299">
          <cell r="A3299" t="str">
            <v>SELINT</v>
          </cell>
          <cell r="B3299" t="str">
            <v xml:space="preserve">                     NTNTDT             1049989</v>
          </cell>
          <cell r="C3299" t="str">
            <v>DER</v>
          </cell>
          <cell r="D3299" t="str">
            <v>PAMBOE</v>
          </cell>
        </row>
        <row r="3300">
          <cell r="A3300" t="str">
            <v>SELINT</v>
          </cell>
          <cell r="B3300" t="str">
            <v xml:space="preserve">                     TEPRAT             1036855                                     N</v>
          </cell>
          <cell r="C3300" t="str">
            <v>DER</v>
          </cell>
          <cell r="D3300" t="str">
            <v>PAPIAU</v>
          </cell>
        </row>
        <row r="3301">
          <cell r="A3301" t="str">
            <v>SELINT</v>
          </cell>
          <cell r="B3301" t="str">
            <v xml:space="preserve">                                        1024737</v>
          </cell>
          <cell r="C3301" t="str">
            <v>DER</v>
          </cell>
          <cell r="D3301" t="str">
            <v>PAPIAU1</v>
          </cell>
        </row>
        <row r="3302">
          <cell r="A3302" t="str">
            <v>SELINT</v>
          </cell>
          <cell r="B3302" t="str">
            <v xml:space="preserve">                                        1032620</v>
          </cell>
          <cell r="C3302" t="str">
            <v>DER</v>
          </cell>
          <cell r="D3302" t="str">
            <v>PAPIAU2</v>
          </cell>
        </row>
        <row r="3303">
          <cell r="A3303" t="str">
            <v>SELINT</v>
          </cell>
          <cell r="B3303" t="str">
            <v xml:space="preserve">                     NTNTMAJNI                               8HO PLA               NN</v>
          </cell>
          <cell r="C3303" t="str">
            <v>DER</v>
          </cell>
          <cell r="D3303" t="str">
            <v>PATAS400</v>
          </cell>
        </row>
        <row r="3304">
          <cell r="A3304" t="str">
            <v>SELINT</v>
          </cell>
          <cell r="B3304" t="str">
            <v xml:space="preserve">                     NTNTBU             1048435</v>
          </cell>
          <cell r="C3304" t="str">
            <v>DER</v>
          </cell>
          <cell r="D3304" t="str">
            <v>PAUL</v>
          </cell>
        </row>
        <row r="3305">
          <cell r="A3305" t="str">
            <v>SELINT</v>
          </cell>
          <cell r="B3305" t="str">
            <v xml:space="preserve">                     NTNTIN                                                        NN</v>
          </cell>
          <cell r="C3305" t="str">
            <v>DER</v>
          </cell>
          <cell r="D3305" t="str">
            <v>PCDIOP</v>
          </cell>
        </row>
        <row r="3306">
          <cell r="A3306" t="str">
            <v>SELINT</v>
          </cell>
          <cell r="B3306" t="str">
            <v xml:space="preserve">                     ALAPAT                                                        NN</v>
          </cell>
          <cell r="C3306" t="str">
            <v>DER</v>
          </cell>
          <cell r="D3306" t="str">
            <v>PC3</v>
          </cell>
        </row>
        <row r="3307">
          <cell r="A3307" t="str">
            <v>SELINT</v>
          </cell>
          <cell r="B3307" t="str">
            <v xml:space="preserve">                     ALAPAT                                                        ON</v>
          </cell>
          <cell r="C3307" t="str">
            <v>DER</v>
          </cell>
          <cell r="D3307" t="str">
            <v>PC5</v>
          </cell>
        </row>
        <row r="3308">
          <cell r="A3308" t="str">
            <v>SELINT</v>
          </cell>
          <cell r="B3308" t="str">
            <v xml:space="preserve">                     NTNTAT                                                        NN</v>
          </cell>
          <cell r="C3308" t="str">
            <v>DER</v>
          </cell>
          <cell r="D3308" t="str">
            <v>PECOUYOUL</v>
          </cell>
        </row>
        <row r="3309">
          <cell r="A3309" t="str">
            <v>SELINT</v>
          </cell>
          <cell r="B3309" t="str">
            <v xml:space="preserve">                     ALAPAT             1030423</v>
          </cell>
          <cell r="C3309" t="str">
            <v>DER</v>
          </cell>
          <cell r="D3309" t="str">
            <v>PERONY</v>
          </cell>
        </row>
        <row r="3310">
          <cell r="A3310" t="str">
            <v>SELINT</v>
          </cell>
          <cell r="B3310" t="str">
            <v xml:space="preserve">                                        1035328</v>
          </cell>
          <cell r="C3310" t="str">
            <v>DER</v>
          </cell>
          <cell r="D3310" t="str">
            <v>PHILIPPE</v>
          </cell>
        </row>
        <row r="3311">
          <cell r="A3311" t="str">
            <v>SELINT</v>
          </cell>
          <cell r="B3311" t="str">
            <v xml:space="preserve">                                        1038033</v>
          </cell>
          <cell r="C3311" t="str">
            <v>DER</v>
          </cell>
          <cell r="D3311" t="str">
            <v>PHILIPPE4</v>
          </cell>
        </row>
        <row r="3312">
          <cell r="A3312" t="str">
            <v>SELINT</v>
          </cell>
          <cell r="B3312" t="str">
            <v xml:space="preserve">                     NTNTBU             1041980</v>
          </cell>
          <cell r="C3312" t="str">
            <v>DER</v>
          </cell>
          <cell r="D3312" t="str">
            <v>PIERRE</v>
          </cell>
        </row>
        <row r="3313">
          <cell r="A3313" t="str">
            <v>SELINT</v>
          </cell>
          <cell r="B3313" t="str">
            <v xml:space="preserve">                     ALAPAT             1031535                                    NN</v>
          </cell>
          <cell r="C3313" t="str">
            <v>DER</v>
          </cell>
          <cell r="D3313" t="str">
            <v>PMIYIMOU</v>
          </cell>
        </row>
        <row r="3314">
          <cell r="A3314" t="str">
            <v>SELINT</v>
          </cell>
          <cell r="B3314" t="str">
            <v xml:space="preserve">                                        1034877                                    NN</v>
          </cell>
          <cell r="C3314" t="str">
            <v>DER</v>
          </cell>
          <cell r="D3314" t="str">
            <v>POUNEDIAN</v>
          </cell>
        </row>
        <row r="3315">
          <cell r="A3315" t="str">
            <v>SELINT</v>
          </cell>
          <cell r="B3315" t="str">
            <v xml:space="preserve">                                        1046814                                    NN</v>
          </cell>
          <cell r="C3315" t="str">
            <v>DER</v>
          </cell>
          <cell r="D3315" t="str">
            <v>PRTNGOMBI</v>
          </cell>
        </row>
        <row r="3316">
          <cell r="A3316" t="str">
            <v>SELINT</v>
          </cell>
          <cell r="B3316" t="str">
            <v xml:space="preserve">                     XLXPMA               54103                                    NN</v>
          </cell>
          <cell r="C3316" t="str">
            <v>DER</v>
          </cell>
          <cell r="D3316" t="str">
            <v>PSRS1</v>
          </cell>
        </row>
        <row r="3317">
          <cell r="A3317" t="str">
            <v>SELINT</v>
          </cell>
          <cell r="B3317" t="str">
            <v xml:space="preserve">                     SLSPAT             1002299                                    NN</v>
          </cell>
          <cell r="C3317" t="str">
            <v>DER</v>
          </cell>
          <cell r="D3317" t="str">
            <v>PSRS2</v>
          </cell>
        </row>
        <row r="3318">
          <cell r="A3318" t="str">
            <v>SELINT</v>
          </cell>
          <cell r="B3318" t="str">
            <v xml:space="preserve">                     NTNTDT             1059106                                    NN</v>
          </cell>
          <cell r="C3318" t="str">
            <v>DER</v>
          </cell>
          <cell r="D3318" t="str">
            <v>PT£NIOGA</v>
          </cell>
        </row>
        <row r="3319">
          <cell r="A3319" t="str">
            <v>SELINT</v>
          </cell>
          <cell r="B3319" t="str">
            <v xml:space="preserve">                     NTNTAS                                                        NN</v>
          </cell>
          <cell r="C3319" t="str">
            <v>DER</v>
          </cell>
          <cell r="D3319" t="str">
            <v>QPADEV00BB</v>
          </cell>
        </row>
        <row r="3320">
          <cell r="A3320" t="str">
            <v>SELINT</v>
          </cell>
          <cell r="B3320" t="str">
            <v xml:space="preserve">                                        1078728                                   NNN</v>
          </cell>
          <cell r="C3320" t="str">
            <v>DER</v>
          </cell>
          <cell r="D3320" t="str">
            <v>QPADEV00BD</v>
          </cell>
        </row>
        <row r="3321">
          <cell r="A3321" t="str">
            <v>SELINT</v>
          </cell>
          <cell r="B3321" t="str">
            <v xml:space="preserve">                     NTNTIN                 BGD</v>
          </cell>
          <cell r="C3321" t="str">
            <v>DER</v>
          </cell>
          <cell r="D3321" t="str">
            <v>QPADEV00BF</v>
          </cell>
        </row>
        <row r="3322">
          <cell r="A3322" t="str">
            <v>SELINT</v>
          </cell>
          <cell r="B3322" t="str">
            <v xml:space="preserve">                     NTNTBU             1078979</v>
          </cell>
          <cell r="C3322" t="str">
            <v>DER</v>
          </cell>
          <cell r="D3322" t="str">
            <v>QPADEV00BG</v>
          </cell>
        </row>
        <row r="3323">
          <cell r="A3323" t="str">
            <v>SELINT</v>
          </cell>
          <cell r="B3323" t="str">
            <v xml:space="preserve">                     NTNTDT             1078897</v>
          </cell>
          <cell r="C3323" t="str">
            <v>DER</v>
          </cell>
          <cell r="D3323" t="str">
            <v>QPADEV00BH</v>
          </cell>
        </row>
        <row r="3324">
          <cell r="A3324" t="str">
            <v>SELINT</v>
          </cell>
          <cell r="B3324" t="str">
            <v xml:space="preserve">                     NTNTBU             1078370</v>
          </cell>
          <cell r="C3324" t="str">
            <v>DER</v>
          </cell>
          <cell r="D3324" t="str">
            <v>QPADEV00BJ</v>
          </cell>
        </row>
        <row r="3325">
          <cell r="A3325" t="str">
            <v>SELINT</v>
          </cell>
          <cell r="B3325" t="str">
            <v xml:space="preserve">                     NTNTAS                                                        NN</v>
          </cell>
          <cell r="C3325" t="str">
            <v>DER</v>
          </cell>
          <cell r="D3325" t="str">
            <v>QPADEV00BK</v>
          </cell>
        </row>
        <row r="3326">
          <cell r="A3326" t="str">
            <v>SELINT</v>
          </cell>
          <cell r="B3326" t="str">
            <v xml:space="preserve">                     NTNTDT             1078740                                    NN</v>
          </cell>
          <cell r="C3326" t="str">
            <v>DER</v>
          </cell>
          <cell r="D3326" t="str">
            <v>QPADEV00BL</v>
          </cell>
        </row>
        <row r="3327">
          <cell r="A3327" t="str">
            <v>SELINT</v>
          </cell>
          <cell r="B3327" t="str">
            <v xml:space="preserve">                     NTNTDT   0001942                                              NN</v>
          </cell>
          <cell r="C3327" t="str">
            <v>DER</v>
          </cell>
          <cell r="D3327" t="str">
            <v>QPADEV00BM</v>
          </cell>
        </row>
        <row r="3328">
          <cell r="A3328" t="str">
            <v>SELINT</v>
          </cell>
          <cell r="B3328" t="str">
            <v xml:space="preserve">                     NTNTAS                                                        NN</v>
          </cell>
          <cell r="C3328" t="str">
            <v>DER</v>
          </cell>
          <cell r="D3328" t="str">
            <v>QPADEV00BN</v>
          </cell>
        </row>
        <row r="3329">
          <cell r="A3329" t="str">
            <v>SELINT</v>
          </cell>
          <cell r="B3329" t="str">
            <v xml:space="preserve">                     NTNTDT   0008190                                              NN</v>
          </cell>
          <cell r="C3329" t="str">
            <v>DER</v>
          </cell>
          <cell r="D3329" t="str">
            <v>QPADEV00BP</v>
          </cell>
        </row>
        <row r="3330">
          <cell r="A3330" t="str">
            <v>SELINT</v>
          </cell>
          <cell r="B3330" t="str">
            <v xml:space="preserve">                     NTNTDT             1079444</v>
          </cell>
          <cell r="C3330" t="str">
            <v>DER</v>
          </cell>
          <cell r="D3330" t="str">
            <v>QPADEV00BQ</v>
          </cell>
        </row>
        <row r="3331">
          <cell r="A3331" t="str">
            <v>SELINT</v>
          </cell>
          <cell r="B3331" t="str">
            <v xml:space="preserve">                     NTNTIN             1079635                                    NN</v>
          </cell>
          <cell r="C3331" t="str">
            <v>DER</v>
          </cell>
          <cell r="D3331" t="str">
            <v>QPADEV00BR</v>
          </cell>
        </row>
        <row r="3332">
          <cell r="A3332" t="str">
            <v>SELINT</v>
          </cell>
          <cell r="B3332" t="str">
            <v xml:space="preserve">                     NTNTDT             1078468                                    NN</v>
          </cell>
          <cell r="C3332" t="str">
            <v>DER</v>
          </cell>
          <cell r="D3332" t="str">
            <v>QPADEV00BS</v>
          </cell>
        </row>
        <row r="3333">
          <cell r="A3333" t="str">
            <v>SELINT</v>
          </cell>
          <cell r="B3333" t="str">
            <v xml:space="preserve">                                        1078904</v>
          </cell>
          <cell r="C3333" t="str">
            <v>DER</v>
          </cell>
          <cell r="D3333" t="str">
            <v>QPADEV00BT</v>
          </cell>
        </row>
        <row r="3334">
          <cell r="A3334" t="str">
            <v>SELINT</v>
          </cell>
          <cell r="B3334" t="str">
            <v xml:space="preserve">                     NTNTAS                                                        NN</v>
          </cell>
          <cell r="C3334" t="str">
            <v>DER</v>
          </cell>
          <cell r="D3334" t="str">
            <v>QPADEV00BW</v>
          </cell>
        </row>
        <row r="3335">
          <cell r="A3335" t="str">
            <v>SELINT</v>
          </cell>
          <cell r="B3335" t="str">
            <v xml:space="preserve">                                        1078089</v>
          </cell>
          <cell r="C3335" t="str">
            <v>DER</v>
          </cell>
          <cell r="D3335" t="str">
            <v>QPADEV00BX</v>
          </cell>
        </row>
        <row r="3336">
          <cell r="A3336" t="str">
            <v>SELINT</v>
          </cell>
          <cell r="B3336" t="str">
            <v xml:space="preserve">                     NTNTDT             1078271                                    NN</v>
          </cell>
          <cell r="C3336" t="str">
            <v>DER</v>
          </cell>
          <cell r="D3336" t="str">
            <v>QPADEV00BZ</v>
          </cell>
        </row>
        <row r="3337">
          <cell r="A3337" t="str">
            <v>SELINT</v>
          </cell>
          <cell r="B3337" t="str">
            <v xml:space="preserve">                     NTNTDT   0008057</v>
          </cell>
          <cell r="C3337" t="str">
            <v>DER</v>
          </cell>
          <cell r="D3337" t="str">
            <v>QPADEV00B0</v>
          </cell>
        </row>
        <row r="3338">
          <cell r="A3338" t="str">
            <v>SELINT</v>
          </cell>
          <cell r="B3338" t="str">
            <v xml:space="preserve">                     NTNTIN   0007982                                              OO</v>
          </cell>
          <cell r="C3338" t="str">
            <v>DER</v>
          </cell>
          <cell r="D3338" t="str">
            <v>QPADEV00B1</v>
          </cell>
        </row>
        <row r="3339">
          <cell r="A3339" t="str">
            <v>SELINT</v>
          </cell>
          <cell r="B3339" t="str">
            <v xml:space="preserve">                     PGNTDT             1078885</v>
          </cell>
          <cell r="C3339" t="str">
            <v>DER</v>
          </cell>
          <cell r="D3339" t="str">
            <v>QPADEV00B2</v>
          </cell>
        </row>
        <row r="3340">
          <cell r="A3340" t="str">
            <v>SELINT</v>
          </cell>
          <cell r="B3340" t="str">
            <v xml:space="preserve">                     NTNTIN   0003275</v>
          </cell>
          <cell r="C3340" t="str">
            <v>DER</v>
          </cell>
          <cell r="D3340" t="str">
            <v>QPADEV00B3</v>
          </cell>
        </row>
        <row r="3341">
          <cell r="A3341" t="str">
            <v>SELINT</v>
          </cell>
          <cell r="B3341" t="str">
            <v xml:space="preserve">                     NTNTDT                                                        NN</v>
          </cell>
          <cell r="C3341" t="str">
            <v>DER</v>
          </cell>
          <cell r="D3341" t="str">
            <v>QPADEV00B4</v>
          </cell>
        </row>
        <row r="3342">
          <cell r="A3342" t="str">
            <v>SELINT</v>
          </cell>
          <cell r="B3342" t="str">
            <v xml:space="preserve">                     NTNTAS             1078759</v>
          </cell>
          <cell r="C3342" t="str">
            <v>DER</v>
          </cell>
          <cell r="D3342" t="str">
            <v>QPADEV00B5</v>
          </cell>
        </row>
        <row r="3343">
          <cell r="A3343" t="str">
            <v>SELINT</v>
          </cell>
          <cell r="B3343" t="str">
            <v xml:space="preserve">                     NTNTAS                                                        NN</v>
          </cell>
          <cell r="C3343" t="str">
            <v>DER</v>
          </cell>
          <cell r="D3343" t="str">
            <v>QPADEV00B7</v>
          </cell>
        </row>
        <row r="3344">
          <cell r="A3344" t="str">
            <v>SELINT</v>
          </cell>
          <cell r="B3344" t="str">
            <v xml:space="preserve">                     NTNTBU             1078294                                    NN</v>
          </cell>
          <cell r="C3344" t="str">
            <v>DER</v>
          </cell>
          <cell r="D3344" t="str">
            <v>QPADEV00B8</v>
          </cell>
        </row>
        <row r="3345">
          <cell r="A3345" t="str">
            <v>SELINT</v>
          </cell>
          <cell r="B3345" t="str">
            <v xml:space="preserve">                     PGNTDT             1078885</v>
          </cell>
          <cell r="C3345" t="str">
            <v>DER</v>
          </cell>
          <cell r="D3345" t="str">
            <v>QPADEV00B9</v>
          </cell>
        </row>
        <row r="3346">
          <cell r="A3346" t="str">
            <v>SELINT</v>
          </cell>
          <cell r="B3346" t="str">
            <v xml:space="preserve">                     NTNTDT                                                        NN</v>
          </cell>
          <cell r="C3346" t="str">
            <v>DER</v>
          </cell>
          <cell r="D3346" t="str">
            <v>QPADEV00CB</v>
          </cell>
        </row>
        <row r="3347">
          <cell r="A3347" t="str">
            <v>SELINT</v>
          </cell>
          <cell r="B3347" t="str">
            <v xml:space="preserve">                     NTNTIN             1078095</v>
          </cell>
          <cell r="C3347" t="str">
            <v>DER</v>
          </cell>
          <cell r="D3347" t="str">
            <v>QPADEV00CC</v>
          </cell>
        </row>
        <row r="3348">
          <cell r="A3348" t="str">
            <v>SELINT</v>
          </cell>
          <cell r="B3348" t="str">
            <v xml:space="preserve">                     NTNTAS                                                        NN</v>
          </cell>
          <cell r="C3348" t="str">
            <v>DER</v>
          </cell>
          <cell r="D3348" t="str">
            <v>QPADEV00CD</v>
          </cell>
        </row>
        <row r="3349">
          <cell r="A3349" t="str">
            <v>SELINT</v>
          </cell>
          <cell r="B3349" t="str">
            <v xml:space="preserve">                     NTNTIN             1079439</v>
          </cell>
          <cell r="C3349" t="str">
            <v>DER</v>
          </cell>
          <cell r="D3349" t="str">
            <v>QPADEV00CF</v>
          </cell>
        </row>
        <row r="3350">
          <cell r="A3350" t="str">
            <v>SELINT</v>
          </cell>
          <cell r="B3350" t="str">
            <v xml:space="preserve">                     NTNTAS                                                        NN</v>
          </cell>
          <cell r="C3350" t="str">
            <v>DER</v>
          </cell>
          <cell r="D3350" t="str">
            <v>QPADEV00CG</v>
          </cell>
        </row>
        <row r="3351">
          <cell r="A3351" t="str">
            <v>SELINT</v>
          </cell>
          <cell r="B3351" t="str">
            <v xml:space="preserve">                     NTNTAS             1079123</v>
          </cell>
          <cell r="C3351" t="str">
            <v>DER</v>
          </cell>
          <cell r="D3351" t="str">
            <v>QPADEV00CH</v>
          </cell>
        </row>
        <row r="3352">
          <cell r="A3352" t="str">
            <v>SELINT</v>
          </cell>
          <cell r="B3352" t="str">
            <v xml:space="preserve">                     NTNTDT                                                        NN</v>
          </cell>
          <cell r="C3352" t="str">
            <v>DER</v>
          </cell>
          <cell r="D3352" t="str">
            <v>QPADEV00CJ</v>
          </cell>
        </row>
        <row r="3353">
          <cell r="A3353" t="str">
            <v>SELINT</v>
          </cell>
          <cell r="B3353" t="str">
            <v xml:space="preserve">                     NTNTBU                                                        NN</v>
          </cell>
          <cell r="C3353" t="str">
            <v>DER</v>
          </cell>
          <cell r="D3353" t="str">
            <v>QPADEV00CK</v>
          </cell>
        </row>
        <row r="3354">
          <cell r="A3354" t="str">
            <v>SELINT</v>
          </cell>
          <cell r="B3354" t="str">
            <v xml:space="preserve">                     PGNTDT                                                        NN</v>
          </cell>
          <cell r="C3354" t="str">
            <v>DER</v>
          </cell>
          <cell r="D3354" t="str">
            <v>QPADEV00CM</v>
          </cell>
        </row>
        <row r="3355">
          <cell r="A3355" t="str">
            <v>SELINT</v>
          </cell>
          <cell r="B3355" t="str">
            <v xml:space="preserve">                     NTNTDT                                                        NN</v>
          </cell>
          <cell r="C3355" t="str">
            <v>DER</v>
          </cell>
          <cell r="D3355" t="str">
            <v>QPADEV00CN</v>
          </cell>
        </row>
        <row r="3356">
          <cell r="A3356" t="str">
            <v>SELINT</v>
          </cell>
          <cell r="B3356" t="str">
            <v xml:space="preserve">                     NTNTAS                                                        NN</v>
          </cell>
          <cell r="C3356" t="str">
            <v>DER</v>
          </cell>
          <cell r="D3356" t="str">
            <v>QPADEV00CP</v>
          </cell>
        </row>
        <row r="3357">
          <cell r="A3357" t="str">
            <v>SELINT</v>
          </cell>
          <cell r="B3357" t="str">
            <v xml:space="preserve">                     NTNTDT             1079000                                    NN</v>
          </cell>
          <cell r="C3357" t="str">
            <v>DER</v>
          </cell>
          <cell r="D3357" t="str">
            <v>QPADEV00CQ</v>
          </cell>
        </row>
        <row r="3358">
          <cell r="A3358" t="str">
            <v>SELINT</v>
          </cell>
          <cell r="B3358" t="str">
            <v xml:space="preserve">                     NTNTDT                                                        NN</v>
          </cell>
          <cell r="C3358" t="str">
            <v>DER</v>
          </cell>
          <cell r="D3358" t="str">
            <v>QPADEV00CR</v>
          </cell>
        </row>
        <row r="3359">
          <cell r="A3359" t="str">
            <v>SELINT</v>
          </cell>
          <cell r="B3359" t="str">
            <v xml:space="preserve">                     NTNTAS   0008157</v>
          </cell>
          <cell r="C3359" t="str">
            <v>DER</v>
          </cell>
          <cell r="D3359" t="str">
            <v>QPADEV00CS</v>
          </cell>
        </row>
        <row r="3360">
          <cell r="A3360" t="str">
            <v>SELINT</v>
          </cell>
          <cell r="B3360" t="str">
            <v xml:space="preserve">                                        1078024                                    NN</v>
          </cell>
          <cell r="C3360" t="str">
            <v>DER</v>
          </cell>
          <cell r="D3360" t="str">
            <v>QPADEV00CT</v>
          </cell>
        </row>
        <row r="3361">
          <cell r="A3361" t="str">
            <v>SELINT</v>
          </cell>
          <cell r="B3361" t="str">
            <v xml:space="preserve">                     NTNTAS             1078785</v>
          </cell>
          <cell r="C3361" t="str">
            <v>DER</v>
          </cell>
          <cell r="D3361" t="str">
            <v>QPADEV00CV</v>
          </cell>
        </row>
        <row r="3362">
          <cell r="A3362" t="str">
            <v>SELINT</v>
          </cell>
          <cell r="B3362" t="str">
            <v xml:space="preserve">                     NTNTAS             1079612</v>
          </cell>
          <cell r="C3362" t="str">
            <v>DER</v>
          </cell>
          <cell r="D3362" t="str">
            <v>QPADEV00CW</v>
          </cell>
        </row>
        <row r="3363">
          <cell r="A3363" t="str">
            <v>SELINT</v>
          </cell>
          <cell r="B3363" t="str">
            <v xml:space="preserve">                     NTNTDT             1079087                                    NN</v>
          </cell>
          <cell r="C3363" t="str">
            <v>DER</v>
          </cell>
          <cell r="D3363" t="str">
            <v>QPADEV00CX</v>
          </cell>
        </row>
        <row r="3364">
          <cell r="A3364" t="str">
            <v>SELINT</v>
          </cell>
          <cell r="B3364" t="str">
            <v xml:space="preserve">                     NTNTDT   0007744                                              NN</v>
          </cell>
          <cell r="C3364" t="str">
            <v>DER</v>
          </cell>
          <cell r="D3364" t="str">
            <v>QPADEV00C0</v>
          </cell>
        </row>
        <row r="3365">
          <cell r="A3365" t="str">
            <v>SELINT</v>
          </cell>
          <cell r="B3365" t="str">
            <v xml:space="preserve">                     NTNTIN             1079183</v>
          </cell>
          <cell r="C3365" t="str">
            <v>DER</v>
          </cell>
          <cell r="D3365" t="str">
            <v>QPADEV00C1</v>
          </cell>
        </row>
        <row r="3366">
          <cell r="A3366" t="str">
            <v>SELINT</v>
          </cell>
          <cell r="B3366" t="str">
            <v xml:space="preserve">                     NTNTAS             1079422</v>
          </cell>
          <cell r="C3366" t="str">
            <v>DER</v>
          </cell>
          <cell r="D3366" t="str">
            <v>QPADEV00C2</v>
          </cell>
        </row>
        <row r="3367">
          <cell r="A3367" t="str">
            <v>SELINT</v>
          </cell>
          <cell r="B3367" t="str">
            <v xml:space="preserve">                     NTNTDT             1078271</v>
          </cell>
          <cell r="C3367" t="str">
            <v>DER</v>
          </cell>
          <cell r="D3367" t="str">
            <v>QPADEV00C3</v>
          </cell>
        </row>
        <row r="3368">
          <cell r="A3368" t="str">
            <v>SELINT</v>
          </cell>
          <cell r="B3368" t="str">
            <v xml:space="preserve">                     NTNTAS                                                        NN</v>
          </cell>
          <cell r="C3368" t="str">
            <v>DER</v>
          </cell>
          <cell r="D3368" t="str">
            <v>QPADEV00C4</v>
          </cell>
        </row>
        <row r="3369">
          <cell r="A3369" t="str">
            <v>SELINT</v>
          </cell>
          <cell r="B3369" t="str">
            <v xml:space="preserve">                     PGNTDT                                                        NN</v>
          </cell>
          <cell r="C3369" t="str">
            <v>DER</v>
          </cell>
          <cell r="D3369" t="str">
            <v>QPADEV00C6</v>
          </cell>
        </row>
        <row r="3370">
          <cell r="A3370" t="str">
            <v>SELINT</v>
          </cell>
          <cell r="B3370" t="str">
            <v xml:space="preserve">                     PGNTDT             1079344</v>
          </cell>
          <cell r="C3370" t="str">
            <v>DER</v>
          </cell>
          <cell r="D3370" t="str">
            <v>QPADEV00C7</v>
          </cell>
        </row>
        <row r="3371">
          <cell r="A3371" t="str">
            <v>SELINT</v>
          </cell>
          <cell r="B3371" t="str">
            <v xml:space="preserve">                     NTNTDT             1079095</v>
          </cell>
          <cell r="C3371" t="str">
            <v>DER</v>
          </cell>
          <cell r="D3371" t="str">
            <v>QPADEV00C8</v>
          </cell>
        </row>
        <row r="3372">
          <cell r="A3372" t="str">
            <v>SELINT</v>
          </cell>
          <cell r="B3372" t="str">
            <v xml:space="preserve">                     NTNTDT                                                        NN</v>
          </cell>
          <cell r="C3372" t="str">
            <v>DER</v>
          </cell>
          <cell r="D3372" t="str">
            <v>QPADEV00C9</v>
          </cell>
        </row>
        <row r="3373">
          <cell r="A3373" t="str">
            <v>SELINT</v>
          </cell>
          <cell r="B3373" t="str">
            <v xml:space="preserve">                     NTNTIN             1080519</v>
          </cell>
          <cell r="C3373" t="str">
            <v>DER</v>
          </cell>
          <cell r="D3373" t="str">
            <v>QPADEV00DB</v>
          </cell>
        </row>
        <row r="3374">
          <cell r="A3374" t="str">
            <v>SELINT</v>
          </cell>
          <cell r="B3374" t="str">
            <v xml:space="preserve">                     NTNTIN             1079818                                    NN</v>
          </cell>
          <cell r="C3374" t="str">
            <v>DER</v>
          </cell>
          <cell r="D3374" t="str">
            <v>QPADEV00DC</v>
          </cell>
        </row>
        <row r="3375">
          <cell r="A3375" t="str">
            <v>SELINT</v>
          </cell>
          <cell r="B3375" t="str">
            <v xml:space="preserve">                     NTNTIN             1077385                                    OO</v>
          </cell>
          <cell r="C3375" t="str">
            <v>DER</v>
          </cell>
          <cell r="D3375" t="str">
            <v>QPADEV00DD</v>
          </cell>
        </row>
        <row r="3376">
          <cell r="A3376" t="str">
            <v>SELINT</v>
          </cell>
          <cell r="B3376" t="str">
            <v xml:space="preserve">                     NTNTDT                                                        NN</v>
          </cell>
          <cell r="C3376" t="str">
            <v>DER</v>
          </cell>
          <cell r="D3376" t="str">
            <v>QPADEV00DF</v>
          </cell>
        </row>
        <row r="3377">
          <cell r="A3377" t="str">
            <v>SELINT</v>
          </cell>
          <cell r="B3377" t="str">
            <v xml:space="preserve">                     NTNTDT   0000559                                              NN</v>
          </cell>
          <cell r="C3377" t="str">
            <v>DER</v>
          </cell>
          <cell r="D3377" t="str">
            <v>QPADEV00DG</v>
          </cell>
        </row>
        <row r="3378">
          <cell r="A3378" t="str">
            <v>SELINT</v>
          </cell>
          <cell r="B3378" t="str">
            <v xml:space="preserve">                     NTNTBU             1079676                                    OO</v>
          </cell>
          <cell r="C3378" t="str">
            <v>DER</v>
          </cell>
          <cell r="D3378" t="str">
            <v>QPADEV00DH</v>
          </cell>
        </row>
        <row r="3379">
          <cell r="A3379" t="str">
            <v>SELINT</v>
          </cell>
          <cell r="B3379" t="str">
            <v xml:space="preserve">                     NTNTAS                                                        NN</v>
          </cell>
          <cell r="C3379" t="str">
            <v>DER</v>
          </cell>
          <cell r="D3379" t="str">
            <v>QPADEV00DJ</v>
          </cell>
        </row>
        <row r="3380">
          <cell r="A3380" t="str">
            <v>SELINT</v>
          </cell>
          <cell r="B3380" t="str">
            <v xml:space="preserve">                     NTNTIN             1080207                                    NN</v>
          </cell>
          <cell r="C3380" t="str">
            <v>DER</v>
          </cell>
          <cell r="D3380" t="str">
            <v>QPADEV00DK</v>
          </cell>
        </row>
        <row r="3381">
          <cell r="A3381" t="str">
            <v>SELINT</v>
          </cell>
          <cell r="B3381" t="str">
            <v xml:space="preserve">                     NTNTDT                                                        NN</v>
          </cell>
          <cell r="C3381" t="str">
            <v>DER</v>
          </cell>
          <cell r="D3381" t="str">
            <v>QPADEV00DL</v>
          </cell>
        </row>
        <row r="3382">
          <cell r="A3382" t="str">
            <v>SELINT</v>
          </cell>
          <cell r="B3382" t="str">
            <v xml:space="preserve">                     NTNTAS                                                        NN</v>
          </cell>
          <cell r="C3382" t="str">
            <v>DER</v>
          </cell>
          <cell r="D3382" t="str">
            <v>QPADEV00DN</v>
          </cell>
        </row>
        <row r="3383">
          <cell r="A3383" t="str">
            <v>SELINT</v>
          </cell>
          <cell r="B3383" t="str">
            <v xml:space="preserve">                     NTNTAS                                                        NN</v>
          </cell>
          <cell r="C3383" t="str">
            <v>DER</v>
          </cell>
          <cell r="D3383" t="str">
            <v>QPADEV00DT</v>
          </cell>
        </row>
        <row r="3384">
          <cell r="A3384" t="str">
            <v>SELINT</v>
          </cell>
          <cell r="B3384" t="str">
            <v xml:space="preserve">                     NTNTDT             1080829                                    NN</v>
          </cell>
          <cell r="C3384" t="str">
            <v>DER</v>
          </cell>
          <cell r="D3384" t="str">
            <v>QPADEV00DV</v>
          </cell>
        </row>
        <row r="3385">
          <cell r="A3385" t="str">
            <v>SELINT</v>
          </cell>
          <cell r="B3385" t="str">
            <v xml:space="preserve">                     NTNTDT             1079801                                    NN</v>
          </cell>
          <cell r="C3385" t="str">
            <v>DER</v>
          </cell>
          <cell r="D3385" t="str">
            <v>QPADEV00DZ</v>
          </cell>
        </row>
        <row r="3386">
          <cell r="A3386" t="str">
            <v>SELINT</v>
          </cell>
          <cell r="B3386" t="str">
            <v xml:space="preserve">                     NTNTAS                                                        NN</v>
          </cell>
          <cell r="C3386" t="str">
            <v>DER</v>
          </cell>
          <cell r="D3386" t="str">
            <v>QPADEV00D0</v>
          </cell>
        </row>
        <row r="3387">
          <cell r="A3387" t="str">
            <v>SELINT</v>
          </cell>
          <cell r="B3387" t="str">
            <v xml:space="preserve">                     NTNTAS             1080101</v>
          </cell>
          <cell r="C3387" t="str">
            <v>DER</v>
          </cell>
          <cell r="D3387" t="str">
            <v>QPADEV00D1</v>
          </cell>
        </row>
        <row r="3388">
          <cell r="A3388" t="str">
            <v>SELINT</v>
          </cell>
          <cell r="B3388" t="str">
            <v xml:space="preserve">                     NTNTBU             1080725</v>
          </cell>
          <cell r="C3388" t="str">
            <v>DER</v>
          </cell>
          <cell r="D3388" t="str">
            <v>QPADEV00D2</v>
          </cell>
        </row>
        <row r="3389">
          <cell r="A3389" t="str">
            <v>SELINT</v>
          </cell>
          <cell r="B3389" t="str">
            <v xml:space="preserve">                     NTNTDT             1079747                                    NN</v>
          </cell>
          <cell r="C3389" t="str">
            <v>DER</v>
          </cell>
          <cell r="D3389" t="str">
            <v>QPADEV00D3</v>
          </cell>
        </row>
        <row r="3390">
          <cell r="A3390" t="str">
            <v>SELINT</v>
          </cell>
          <cell r="B3390" t="str">
            <v xml:space="preserve">                     NTNTDT             1079001                                    NN</v>
          </cell>
          <cell r="C3390" t="str">
            <v>DER</v>
          </cell>
          <cell r="D3390" t="str">
            <v>QPADEV00D4</v>
          </cell>
        </row>
        <row r="3391">
          <cell r="A3391" t="str">
            <v>SELINT</v>
          </cell>
          <cell r="B3391" t="str">
            <v xml:space="preserve">                     NTNTAS                                                        NN</v>
          </cell>
          <cell r="C3391" t="str">
            <v>DER</v>
          </cell>
          <cell r="D3391" t="str">
            <v>QPADEV00D5</v>
          </cell>
        </row>
        <row r="3392">
          <cell r="A3392" t="str">
            <v>SELINT</v>
          </cell>
          <cell r="B3392" t="str">
            <v xml:space="preserve">                     NTNTDT             1079946                                    OO</v>
          </cell>
          <cell r="C3392" t="str">
            <v>DER</v>
          </cell>
          <cell r="D3392" t="str">
            <v>QPADEV00D6</v>
          </cell>
        </row>
        <row r="3393">
          <cell r="A3393" t="str">
            <v>SELINT</v>
          </cell>
          <cell r="B3393" t="str">
            <v xml:space="preserve">                     NTNTDT             1079733                                    NN</v>
          </cell>
          <cell r="C3393" t="str">
            <v>DER</v>
          </cell>
          <cell r="D3393" t="str">
            <v>QPADEV00D7</v>
          </cell>
        </row>
        <row r="3394">
          <cell r="A3394" t="str">
            <v>SELINT</v>
          </cell>
          <cell r="B3394" t="str">
            <v xml:space="preserve">                     NTNTDT                                                        NN</v>
          </cell>
          <cell r="C3394" t="str">
            <v>DER</v>
          </cell>
          <cell r="D3394" t="str">
            <v>QPADEV00D8</v>
          </cell>
        </row>
        <row r="3395">
          <cell r="A3395" t="str">
            <v>SELINT</v>
          </cell>
          <cell r="B3395" t="str">
            <v xml:space="preserve">                     NTNTBU             1080086                                    NN</v>
          </cell>
          <cell r="C3395" t="str">
            <v>DER</v>
          </cell>
          <cell r="D3395" t="str">
            <v>QPADEV00D9</v>
          </cell>
        </row>
        <row r="3396">
          <cell r="A3396" t="str">
            <v>SELINT</v>
          </cell>
          <cell r="B3396" t="str">
            <v xml:space="preserve">                     NTNTDT</v>
          </cell>
          <cell r="C3396" t="str">
            <v>DER</v>
          </cell>
          <cell r="D3396" t="str">
            <v>QPADEV00FC</v>
          </cell>
        </row>
        <row r="3397">
          <cell r="A3397" t="str">
            <v>SELINT</v>
          </cell>
          <cell r="B3397" t="str">
            <v xml:space="preserve">                     NTNTIN             1080818                                    NN</v>
          </cell>
          <cell r="C3397" t="str">
            <v>DER</v>
          </cell>
          <cell r="D3397" t="str">
            <v>QPADEV00FD</v>
          </cell>
        </row>
        <row r="3398">
          <cell r="A3398" t="str">
            <v>SELINT</v>
          </cell>
          <cell r="B3398" t="str">
            <v xml:space="preserve">                                        1080494</v>
          </cell>
          <cell r="C3398" t="str">
            <v>DER</v>
          </cell>
          <cell r="D3398" t="str">
            <v>QPADEV00FF</v>
          </cell>
        </row>
        <row r="3399">
          <cell r="A3399" t="str">
            <v>SELINT</v>
          </cell>
          <cell r="B3399" t="str">
            <v xml:space="preserve">                     NTNTDT             1080591                                    NN</v>
          </cell>
          <cell r="C3399" t="str">
            <v>DER</v>
          </cell>
          <cell r="D3399" t="str">
            <v>QPADEV00FG</v>
          </cell>
        </row>
        <row r="3400">
          <cell r="A3400" t="str">
            <v>SELINT</v>
          </cell>
          <cell r="B3400" t="str">
            <v xml:space="preserve">                     NTNTIN             1080501</v>
          </cell>
          <cell r="C3400" t="str">
            <v>DER</v>
          </cell>
          <cell r="D3400" t="str">
            <v>QPADEV00FH</v>
          </cell>
        </row>
        <row r="3401">
          <cell r="A3401" t="str">
            <v>SELINT</v>
          </cell>
          <cell r="B3401" t="str">
            <v xml:space="preserve">                     NTNTDT             1080593</v>
          </cell>
          <cell r="C3401" t="str">
            <v>DER</v>
          </cell>
          <cell r="D3401" t="str">
            <v>QPADEV00FJ</v>
          </cell>
        </row>
        <row r="3402">
          <cell r="A3402" t="str">
            <v>SELINT</v>
          </cell>
          <cell r="B3402" t="str">
            <v xml:space="preserve">                     NTNTBU                                                        NN</v>
          </cell>
          <cell r="C3402" t="str">
            <v>DER</v>
          </cell>
          <cell r="D3402" t="str">
            <v>QPADEV00FK</v>
          </cell>
        </row>
        <row r="3403">
          <cell r="A3403" t="str">
            <v>SELINT</v>
          </cell>
          <cell r="B3403" t="str">
            <v xml:space="preserve">                                        1080045</v>
          </cell>
          <cell r="C3403" t="str">
            <v>DER</v>
          </cell>
          <cell r="D3403" t="str">
            <v>QPADEV00FP</v>
          </cell>
        </row>
        <row r="3404">
          <cell r="A3404" t="str">
            <v>SELINT</v>
          </cell>
          <cell r="B3404" t="str">
            <v xml:space="preserve">                     NTNTIN             1076398</v>
          </cell>
          <cell r="C3404" t="str">
            <v>DER</v>
          </cell>
          <cell r="D3404" t="str">
            <v>QPADEV00FR</v>
          </cell>
        </row>
        <row r="3405">
          <cell r="A3405" t="str">
            <v>SELINT</v>
          </cell>
          <cell r="B3405" t="str">
            <v xml:space="preserve">                     NTNTDT             1079955                                    OO</v>
          </cell>
          <cell r="C3405" t="str">
            <v>DER</v>
          </cell>
          <cell r="D3405" t="str">
            <v>QPADEV00FS</v>
          </cell>
        </row>
        <row r="3406">
          <cell r="A3406" t="str">
            <v>SELINT</v>
          </cell>
          <cell r="B3406" t="str">
            <v xml:space="preserve">                     NTNTDT                                                        NN</v>
          </cell>
          <cell r="C3406" t="str">
            <v>DER</v>
          </cell>
          <cell r="D3406" t="str">
            <v>QPADEV00FX</v>
          </cell>
        </row>
        <row r="3407">
          <cell r="A3407" t="str">
            <v>SELINT</v>
          </cell>
          <cell r="B3407" t="str">
            <v xml:space="preserve">                     NTNTAS                                                        NN</v>
          </cell>
          <cell r="C3407" t="str">
            <v>DER</v>
          </cell>
          <cell r="D3407" t="str">
            <v>QPADEV00FZ</v>
          </cell>
        </row>
        <row r="3408">
          <cell r="A3408" t="str">
            <v>SELINT</v>
          </cell>
          <cell r="B3408" t="str">
            <v xml:space="preserve">                     NTNTDT   0001919                                              NN</v>
          </cell>
          <cell r="C3408" t="str">
            <v>DER</v>
          </cell>
          <cell r="D3408" t="str">
            <v>QPADEV00F0</v>
          </cell>
        </row>
        <row r="3409">
          <cell r="A3409" t="str">
            <v>SELINT</v>
          </cell>
          <cell r="B3409" t="str">
            <v xml:space="preserve">                     NTNTDT             1080247                                    NN</v>
          </cell>
          <cell r="C3409" t="str">
            <v>DER</v>
          </cell>
          <cell r="D3409" t="str">
            <v>QPADEV00F1</v>
          </cell>
        </row>
        <row r="3410">
          <cell r="A3410" t="str">
            <v>SELINT</v>
          </cell>
          <cell r="B3410" t="str">
            <v xml:space="preserve">                     NTNTBU   0000555                                              OO</v>
          </cell>
          <cell r="C3410" t="str">
            <v>DER</v>
          </cell>
          <cell r="D3410" t="str">
            <v>QPADEV00F2</v>
          </cell>
        </row>
        <row r="3411">
          <cell r="A3411" t="str">
            <v>SELINT</v>
          </cell>
          <cell r="B3411" t="str">
            <v xml:space="preserve">                     NTNTIN             1080394                                    NN</v>
          </cell>
          <cell r="C3411" t="str">
            <v>DER</v>
          </cell>
          <cell r="D3411" t="str">
            <v>QPADEV00F3</v>
          </cell>
        </row>
        <row r="3412">
          <cell r="A3412" t="str">
            <v>SELINT</v>
          </cell>
          <cell r="B3412" t="str">
            <v xml:space="preserve">                     NTNTIN                                                       NNN</v>
          </cell>
          <cell r="C3412" t="str">
            <v>DER</v>
          </cell>
          <cell r="D3412" t="str">
            <v>QPADEV00F4</v>
          </cell>
        </row>
        <row r="3413">
          <cell r="A3413" t="str">
            <v>SELINT</v>
          </cell>
          <cell r="B3413" t="str">
            <v xml:space="preserve">                     NTNTDT   0000559                                              NN</v>
          </cell>
          <cell r="C3413" t="str">
            <v>DER</v>
          </cell>
          <cell r="D3413" t="str">
            <v>QPADEV00F5</v>
          </cell>
        </row>
        <row r="3414">
          <cell r="A3414" t="str">
            <v>SELINT</v>
          </cell>
          <cell r="B3414" t="str">
            <v xml:space="preserve">                     NTNTDT             1080522                                    NN</v>
          </cell>
          <cell r="C3414" t="str">
            <v>DER</v>
          </cell>
          <cell r="D3414" t="str">
            <v>QPADEV00F6</v>
          </cell>
        </row>
        <row r="3415">
          <cell r="A3415" t="str">
            <v>SELINT</v>
          </cell>
          <cell r="B3415" t="str">
            <v xml:space="preserve">                     PGNTDT                                                        NN</v>
          </cell>
          <cell r="C3415" t="str">
            <v>DER</v>
          </cell>
          <cell r="D3415" t="str">
            <v>QPADEV00F8</v>
          </cell>
        </row>
        <row r="3416">
          <cell r="A3416" t="str">
            <v>SELINT</v>
          </cell>
          <cell r="B3416" t="str">
            <v xml:space="preserve">                     NTNTIN   0000247                                              NN</v>
          </cell>
          <cell r="C3416" t="str">
            <v>DER</v>
          </cell>
          <cell r="D3416" t="str">
            <v>QPADEV00F9</v>
          </cell>
        </row>
        <row r="3417">
          <cell r="A3417" t="str">
            <v>SELINT</v>
          </cell>
          <cell r="B3417" t="str">
            <v xml:space="preserve">                     NTNTDT                                                        NN</v>
          </cell>
          <cell r="C3417" t="str">
            <v>DER</v>
          </cell>
          <cell r="D3417" t="str">
            <v>QPADEV00G0</v>
          </cell>
        </row>
        <row r="3418">
          <cell r="A3418" t="str">
            <v>SELINT</v>
          </cell>
          <cell r="B3418" t="str">
            <v xml:space="preserve">                     NTNTIN   0000247                                              NN</v>
          </cell>
          <cell r="C3418" t="str">
            <v>DER</v>
          </cell>
          <cell r="D3418" t="str">
            <v>QPADEV00G1</v>
          </cell>
        </row>
        <row r="3419">
          <cell r="A3419" t="str">
            <v>SELINT</v>
          </cell>
          <cell r="B3419" t="str">
            <v xml:space="preserve">                     NTNTDT   0001919                                              NN</v>
          </cell>
          <cell r="C3419" t="str">
            <v>DER</v>
          </cell>
          <cell r="D3419" t="str">
            <v>QPADEV00G2</v>
          </cell>
        </row>
        <row r="3420">
          <cell r="A3420" t="str">
            <v>SELINT</v>
          </cell>
          <cell r="B3420" t="str">
            <v xml:space="preserve">                     NTNTAS                                                        NN</v>
          </cell>
          <cell r="C3420" t="str">
            <v>DER</v>
          </cell>
          <cell r="D3420" t="str">
            <v>QPADEV00G3</v>
          </cell>
        </row>
        <row r="3421">
          <cell r="A3421" t="str">
            <v>SELINT</v>
          </cell>
          <cell r="B3421" t="str">
            <v xml:space="preserve">                     NTNTIN             1080220                                    NN</v>
          </cell>
          <cell r="C3421" t="str">
            <v>DER</v>
          </cell>
          <cell r="D3421" t="str">
            <v>QPADEV00G4</v>
          </cell>
        </row>
        <row r="3422">
          <cell r="A3422" t="str">
            <v>SELINT</v>
          </cell>
          <cell r="B3422" t="str">
            <v xml:space="preserve">                     NTNTDT   0001919                                              NN</v>
          </cell>
          <cell r="C3422" t="str">
            <v>DER</v>
          </cell>
          <cell r="D3422" t="str">
            <v>QPADEV00G5</v>
          </cell>
        </row>
        <row r="3423">
          <cell r="A3423" t="str">
            <v>SELINT</v>
          </cell>
          <cell r="B3423" t="str">
            <v xml:space="preserve">                     NTNTIN             1080519                                    NN</v>
          </cell>
          <cell r="C3423" t="str">
            <v>DER</v>
          </cell>
          <cell r="D3423" t="str">
            <v>QPADEV00G6</v>
          </cell>
        </row>
        <row r="3424">
          <cell r="A3424" t="str">
            <v>SELINT</v>
          </cell>
          <cell r="B3424" t="str">
            <v xml:space="preserve">                     NTNTPW   0000429</v>
          </cell>
          <cell r="C3424" t="str">
            <v>DER</v>
          </cell>
          <cell r="D3424" t="str">
            <v>QPADEV000B</v>
          </cell>
        </row>
        <row r="3425">
          <cell r="A3425" t="str">
            <v>SELINT</v>
          </cell>
          <cell r="B3425" t="str">
            <v xml:space="preserve">                     NTNTBU             1071384                                    NN</v>
          </cell>
          <cell r="C3425" t="str">
            <v>DER</v>
          </cell>
          <cell r="D3425" t="str">
            <v>QPADEV000C</v>
          </cell>
        </row>
        <row r="3426">
          <cell r="A3426" t="str">
            <v>SELINT</v>
          </cell>
          <cell r="B3426" t="str">
            <v xml:space="preserve">                     NTNTRA             1062530</v>
          </cell>
          <cell r="C3426" t="str">
            <v>DER</v>
          </cell>
          <cell r="D3426" t="str">
            <v>QPADEV000D</v>
          </cell>
        </row>
        <row r="3427">
          <cell r="A3427" t="str">
            <v>SELINT</v>
          </cell>
          <cell r="B3427" t="str">
            <v xml:space="preserve">                     PGNTBU             1071168                                    NN</v>
          </cell>
          <cell r="C3427" t="str">
            <v>DER</v>
          </cell>
          <cell r="D3427" t="str">
            <v>QPADEV000F</v>
          </cell>
        </row>
        <row r="3428">
          <cell r="A3428" t="str">
            <v>SELINT</v>
          </cell>
          <cell r="B3428" t="str">
            <v xml:space="preserve">                     PGNTDT             1075849</v>
          </cell>
          <cell r="C3428" t="str">
            <v>DER</v>
          </cell>
          <cell r="D3428" t="str">
            <v>QPADEV000G</v>
          </cell>
        </row>
        <row r="3429">
          <cell r="A3429" t="str">
            <v>SELINT</v>
          </cell>
          <cell r="B3429" t="str">
            <v xml:space="preserve">                     PGNTDT             1070393</v>
          </cell>
          <cell r="C3429" t="str">
            <v>DER</v>
          </cell>
          <cell r="D3429" t="str">
            <v>QPADEV000H</v>
          </cell>
        </row>
        <row r="3430">
          <cell r="A3430" t="str">
            <v>SELINT</v>
          </cell>
          <cell r="B3430" t="str">
            <v xml:space="preserve">                     NTNTBU             1069533</v>
          </cell>
          <cell r="C3430" t="str">
            <v>DER</v>
          </cell>
          <cell r="D3430" t="str">
            <v>QPADEV000J</v>
          </cell>
        </row>
        <row r="3431">
          <cell r="A3431" t="str">
            <v>SELINT</v>
          </cell>
          <cell r="B3431" t="str">
            <v xml:space="preserve">                     NTNTAS                                                        NN</v>
          </cell>
          <cell r="C3431" t="str">
            <v>DER</v>
          </cell>
          <cell r="D3431" t="str">
            <v>QPADEV000K</v>
          </cell>
        </row>
        <row r="3432">
          <cell r="A3432" t="str">
            <v>SELINT</v>
          </cell>
          <cell r="B3432" t="str">
            <v xml:space="preserve">                     NTNTDT             1068338</v>
          </cell>
          <cell r="C3432" t="str">
            <v>DER</v>
          </cell>
          <cell r="D3432" t="str">
            <v>QPADEV000L</v>
          </cell>
        </row>
        <row r="3433">
          <cell r="A3433" t="str">
            <v>SELINT</v>
          </cell>
          <cell r="B3433" t="str">
            <v xml:space="preserve">                     NTNTDT             1067708</v>
          </cell>
          <cell r="C3433" t="str">
            <v>DER</v>
          </cell>
          <cell r="D3433" t="str">
            <v>QPADEV000M</v>
          </cell>
        </row>
        <row r="3434">
          <cell r="A3434" t="str">
            <v>SELINT</v>
          </cell>
          <cell r="B3434" t="str">
            <v xml:space="preserve">                     NTNTAS             1068455</v>
          </cell>
          <cell r="C3434" t="str">
            <v>DER</v>
          </cell>
          <cell r="D3434" t="str">
            <v>QPADEV000N</v>
          </cell>
        </row>
        <row r="3435">
          <cell r="A3435" t="str">
            <v>SELINT</v>
          </cell>
          <cell r="B3435" t="str">
            <v xml:space="preserve">                     NTNTBU             1061173</v>
          </cell>
          <cell r="C3435" t="str">
            <v>DER</v>
          </cell>
          <cell r="D3435" t="str">
            <v>QPADEV000P</v>
          </cell>
        </row>
        <row r="3436">
          <cell r="A3436" t="str">
            <v>SELINT</v>
          </cell>
          <cell r="B3436" t="str">
            <v xml:space="preserve">                     NTNTBU             1068459</v>
          </cell>
          <cell r="C3436" t="str">
            <v>DER</v>
          </cell>
          <cell r="D3436" t="str">
            <v>QPADEV000Q</v>
          </cell>
        </row>
        <row r="3437">
          <cell r="A3437" t="str">
            <v>SELINT</v>
          </cell>
          <cell r="B3437" t="str">
            <v xml:space="preserve">                     NTNTCP             1068080</v>
          </cell>
          <cell r="C3437" t="str">
            <v>DER</v>
          </cell>
          <cell r="D3437" t="str">
            <v>QPADEV000R</v>
          </cell>
        </row>
        <row r="3438">
          <cell r="A3438" t="str">
            <v>SELINT</v>
          </cell>
          <cell r="B3438" t="str">
            <v xml:space="preserve">                     NTNTBU   0003302</v>
          </cell>
          <cell r="C3438" t="str">
            <v>DER</v>
          </cell>
          <cell r="D3438" t="str">
            <v>QPADEV000S</v>
          </cell>
        </row>
        <row r="3439">
          <cell r="A3439" t="str">
            <v>SELINT</v>
          </cell>
          <cell r="B3439" t="str">
            <v xml:space="preserve">                     PGNTDT             1071522</v>
          </cell>
          <cell r="C3439" t="str">
            <v>DER</v>
          </cell>
          <cell r="D3439" t="str">
            <v>QPADEV000T</v>
          </cell>
        </row>
        <row r="3440">
          <cell r="A3440" t="str">
            <v>SELINT</v>
          </cell>
          <cell r="B3440" t="str">
            <v xml:space="preserve">                     NTNTDT             1067789</v>
          </cell>
          <cell r="C3440" t="str">
            <v>DER</v>
          </cell>
          <cell r="D3440" t="str">
            <v>QPADEV000V</v>
          </cell>
        </row>
        <row r="3441">
          <cell r="A3441" t="str">
            <v>SELINT</v>
          </cell>
          <cell r="B3441" t="str">
            <v xml:space="preserve">                     NTNTDT             1063986</v>
          </cell>
          <cell r="C3441" t="str">
            <v>DER</v>
          </cell>
          <cell r="D3441" t="str">
            <v>QPADEV000W</v>
          </cell>
        </row>
        <row r="3442">
          <cell r="A3442" t="str">
            <v>SELINT</v>
          </cell>
          <cell r="B3442" t="str">
            <v xml:space="preserve">                     NTNTBU             1055740</v>
          </cell>
          <cell r="C3442" t="str">
            <v>DER</v>
          </cell>
          <cell r="D3442" t="str">
            <v>QPADEV000X</v>
          </cell>
        </row>
        <row r="3443">
          <cell r="A3443" t="str">
            <v>SELINT</v>
          </cell>
          <cell r="B3443" t="str">
            <v xml:space="preserve">                     NTNTBU             1054194                                    OO</v>
          </cell>
          <cell r="C3443" t="str">
            <v>DER</v>
          </cell>
          <cell r="D3443" t="str">
            <v>QPADEV000Z</v>
          </cell>
        </row>
        <row r="3444">
          <cell r="A3444" t="str">
            <v>SELINT</v>
          </cell>
          <cell r="B3444" t="str">
            <v xml:space="preserve">                     NTNTIN   0000126</v>
          </cell>
          <cell r="C3444" t="str">
            <v>DER</v>
          </cell>
          <cell r="D3444" t="str">
            <v>QPADEV0001</v>
          </cell>
        </row>
        <row r="3445">
          <cell r="A3445" t="str">
            <v>SELINT</v>
          </cell>
          <cell r="B3445" t="str">
            <v xml:space="preserve">                     NTNTAS             1067428</v>
          </cell>
          <cell r="C3445" t="str">
            <v>DER</v>
          </cell>
          <cell r="D3445" t="str">
            <v>QPADEV0002</v>
          </cell>
        </row>
        <row r="3446">
          <cell r="A3446" t="str">
            <v>SELINT</v>
          </cell>
          <cell r="B3446" t="str">
            <v xml:space="preserve">                     NTNTDT   0006173</v>
          </cell>
          <cell r="C3446" t="str">
            <v>DER</v>
          </cell>
          <cell r="D3446" t="str">
            <v>QPADEV0003</v>
          </cell>
        </row>
        <row r="3447">
          <cell r="A3447" t="str">
            <v>SELINT</v>
          </cell>
          <cell r="B3447" t="str">
            <v xml:space="preserve">                     NTNTBU   0000997</v>
          </cell>
          <cell r="C3447" t="str">
            <v>DER</v>
          </cell>
          <cell r="D3447" t="str">
            <v>QPADEV0004</v>
          </cell>
        </row>
        <row r="3448">
          <cell r="A3448" t="str">
            <v>SELINT</v>
          </cell>
          <cell r="B3448" t="str">
            <v xml:space="preserve">                     NTNTAS             1052800</v>
          </cell>
          <cell r="C3448" t="str">
            <v>DER</v>
          </cell>
          <cell r="D3448" t="str">
            <v>QPADEV0005</v>
          </cell>
        </row>
        <row r="3449">
          <cell r="A3449" t="str">
            <v>SELINT</v>
          </cell>
          <cell r="B3449" t="str">
            <v xml:space="preserve">                     NTNTDT                                                        NN</v>
          </cell>
          <cell r="C3449" t="str">
            <v>DER</v>
          </cell>
          <cell r="D3449" t="str">
            <v>QPADEV0006</v>
          </cell>
        </row>
        <row r="3450">
          <cell r="A3450" t="str">
            <v>SELINT</v>
          </cell>
          <cell r="B3450" t="str">
            <v xml:space="preserve">                     NTNTIN             1064439</v>
          </cell>
          <cell r="C3450" t="str">
            <v>DER</v>
          </cell>
          <cell r="D3450" t="str">
            <v>QPADEV0007</v>
          </cell>
        </row>
        <row r="3451">
          <cell r="A3451" t="str">
            <v>SELINT</v>
          </cell>
          <cell r="B3451" t="str">
            <v xml:space="preserve">                     NTNTMA             1055545</v>
          </cell>
          <cell r="C3451" t="str">
            <v>DER</v>
          </cell>
          <cell r="D3451" t="str">
            <v>QPADEV0008</v>
          </cell>
        </row>
        <row r="3452">
          <cell r="A3452" t="str">
            <v>SELINT</v>
          </cell>
          <cell r="B3452" t="str">
            <v xml:space="preserve">                     NTNTDT   0006180</v>
          </cell>
          <cell r="C3452" t="str">
            <v>DER</v>
          </cell>
          <cell r="D3452" t="str">
            <v>QPADEV0009</v>
          </cell>
        </row>
        <row r="3453">
          <cell r="A3453" t="str">
            <v>SELINT</v>
          </cell>
          <cell r="B3453" t="str">
            <v xml:space="preserve">                     NTNTIN             1063743</v>
          </cell>
          <cell r="C3453" t="str">
            <v>DER</v>
          </cell>
          <cell r="D3453" t="str">
            <v>QPADEV001B</v>
          </cell>
        </row>
        <row r="3454">
          <cell r="A3454" t="str">
            <v>SELINT</v>
          </cell>
          <cell r="B3454" t="str">
            <v xml:space="preserve">                     NTNTBU   0000934</v>
          </cell>
          <cell r="C3454" t="str">
            <v>DER</v>
          </cell>
          <cell r="D3454" t="str">
            <v>QPADEV001C</v>
          </cell>
        </row>
        <row r="3455">
          <cell r="A3455" t="str">
            <v>SELINT</v>
          </cell>
          <cell r="B3455" t="str">
            <v xml:space="preserve">                     NTNTBU             1052230</v>
          </cell>
          <cell r="C3455" t="str">
            <v>DER</v>
          </cell>
          <cell r="D3455" t="str">
            <v>QPADEV001D</v>
          </cell>
        </row>
        <row r="3456">
          <cell r="A3456" t="str">
            <v>SELINT</v>
          </cell>
          <cell r="B3456" t="str">
            <v xml:space="preserve">                     NTNTDT             1058617</v>
          </cell>
          <cell r="C3456" t="str">
            <v>DER</v>
          </cell>
          <cell r="D3456" t="str">
            <v>QPADEV001F</v>
          </cell>
        </row>
        <row r="3457">
          <cell r="A3457" t="str">
            <v>SELINT</v>
          </cell>
          <cell r="B3457" t="str">
            <v xml:space="preserve">                     PGNTBU             1072558</v>
          </cell>
          <cell r="C3457" t="str">
            <v>DER</v>
          </cell>
          <cell r="D3457" t="str">
            <v>QPADEV001G</v>
          </cell>
        </row>
        <row r="3458">
          <cell r="A3458" t="str">
            <v>SELINT</v>
          </cell>
          <cell r="B3458" t="str">
            <v xml:space="preserve">                     PGNTIN             1070938</v>
          </cell>
          <cell r="C3458" t="str">
            <v>DER</v>
          </cell>
          <cell r="D3458" t="str">
            <v>QPADEV001H</v>
          </cell>
        </row>
        <row r="3459">
          <cell r="A3459" t="str">
            <v>SELINT</v>
          </cell>
          <cell r="B3459" t="str">
            <v xml:space="preserve">                     NTNTBU             1065627</v>
          </cell>
          <cell r="C3459" t="str">
            <v>DER</v>
          </cell>
          <cell r="D3459" t="str">
            <v>QPADEV001J</v>
          </cell>
        </row>
        <row r="3460">
          <cell r="A3460" t="str">
            <v>SELINT</v>
          </cell>
          <cell r="B3460" t="str">
            <v xml:space="preserve">                     NTNTDT             1043714</v>
          </cell>
          <cell r="C3460" t="str">
            <v>DER</v>
          </cell>
          <cell r="D3460" t="str">
            <v>QPADEV001K</v>
          </cell>
        </row>
        <row r="3461">
          <cell r="A3461" t="str">
            <v>SELINT</v>
          </cell>
          <cell r="B3461" t="str">
            <v xml:space="preserve">                     NTNTPW             1053770</v>
          </cell>
          <cell r="C3461" t="str">
            <v>DER</v>
          </cell>
          <cell r="D3461" t="str">
            <v>QPADEV001L</v>
          </cell>
        </row>
        <row r="3462">
          <cell r="A3462" t="str">
            <v>SELINT</v>
          </cell>
          <cell r="B3462" t="str">
            <v xml:space="preserve">                     NTNTDT             1064016</v>
          </cell>
          <cell r="C3462" t="str">
            <v>DER</v>
          </cell>
          <cell r="D3462" t="str">
            <v>QPADEV001M</v>
          </cell>
        </row>
        <row r="3463">
          <cell r="A3463" t="str">
            <v>SELINT</v>
          </cell>
          <cell r="B3463" t="str">
            <v xml:space="preserve">                     NTNTDT             1042390</v>
          </cell>
          <cell r="C3463" t="str">
            <v>DER</v>
          </cell>
          <cell r="D3463" t="str">
            <v>QPADEV001N</v>
          </cell>
        </row>
        <row r="3464">
          <cell r="A3464" t="str">
            <v>SELINT</v>
          </cell>
          <cell r="B3464" t="str">
            <v xml:space="preserve">                     NTNTDT             1069739</v>
          </cell>
          <cell r="C3464" t="str">
            <v>DER</v>
          </cell>
          <cell r="D3464" t="str">
            <v>QPADEV001P</v>
          </cell>
        </row>
        <row r="3465">
          <cell r="A3465" t="str">
            <v>SELINT</v>
          </cell>
          <cell r="B3465" t="str">
            <v xml:space="preserve">                     NTNTDT             1066854</v>
          </cell>
          <cell r="C3465" t="str">
            <v>DER</v>
          </cell>
          <cell r="D3465" t="str">
            <v>QPADEV001Q</v>
          </cell>
        </row>
        <row r="3466">
          <cell r="A3466" t="str">
            <v>SELINT</v>
          </cell>
          <cell r="B3466" t="str">
            <v xml:space="preserve">                     NTNTBU             1051951                                    NN</v>
          </cell>
          <cell r="C3466" t="str">
            <v>DER</v>
          </cell>
          <cell r="D3466" t="str">
            <v>QPADEV001R</v>
          </cell>
        </row>
        <row r="3467">
          <cell r="A3467" t="str">
            <v>SELINT</v>
          </cell>
          <cell r="B3467" t="str">
            <v xml:space="preserve">                     NTNTBU             1060698</v>
          </cell>
          <cell r="C3467" t="str">
            <v>DER</v>
          </cell>
          <cell r="D3467" t="str">
            <v>QPADEV001S</v>
          </cell>
        </row>
        <row r="3468">
          <cell r="A3468" t="str">
            <v>SELINT</v>
          </cell>
          <cell r="B3468" t="str">
            <v xml:space="preserve">                     NTNTBU             1068478</v>
          </cell>
          <cell r="C3468" t="str">
            <v>DER</v>
          </cell>
          <cell r="D3468" t="str">
            <v>QPADEV001T</v>
          </cell>
        </row>
        <row r="3469">
          <cell r="A3469" t="str">
            <v>SELINT</v>
          </cell>
          <cell r="B3469" t="str">
            <v xml:space="preserve">                     PGNTIN             1069373</v>
          </cell>
          <cell r="C3469" t="str">
            <v>DER</v>
          </cell>
          <cell r="D3469" t="str">
            <v>QPADEV001V</v>
          </cell>
        </row>
        <row r="3470">
          <cell r="A3470" t="str">
            <v>SELINT</v>
          </cell>
          <cell r="B3470" t="str">
            <v xml:space="preserve">                     NTNTBU             1068565</v>
          </cell>
          <cell r="C3470" t="str">
            <v>DER</v>
          </cell>
          <cell r="D3470" t="str">
            <v>QPADEV001W</v>
          </cell>
        </row>
        <row r="3471">
          <cell r="A3471" t="str">
            <v>SELINT</v>
          </cell>
          <cell r="B3471" t="str">
            <v xml:space="preserve">                     NTNTDT             1069086</v>
          </cell>
          <cell r="C3471" t="str">
            <v>DER</v>
          </cell>
          <cell r="D3471" t="str">
            <v>QPADEV001X</v>
          </cell>
        </row>
        <row r="3472">
          <cell r="A3472" t="str">
            <v>SELINT</v>
          </cell>
          <cell r="B3472" t="str">
            <v xml:space="preserve">                     NTNTIN                                                        NN</v>
          </cell>
          <cell r="C3472" t="str">
            <v>DER</v>
          </cell>
          <cell r="D3472" t="str">
            <v>QPADEV001Z</v>
          </cell>
        </row>
        <row r="3473">
          <cell r="A3473" t="str">
            <v>SELINT</v>
          </cell>
          <cell r="B3473" t="str">
            <v xml:space="preserve">                     NTNTDT   0000290</v>
          </cell>
          <cell r="C3473" t="str">
            <v>DER</v>
          </cell>
          <cell r="D3473" t="str">
            <v>QPADEV0010</v>
          </cell>
        </row>
        <row r="3474">
          <cell r="A3474" t="str">
            <v>SELINT</v>
          </cell>
          <cell r="B3474" t="str">
            <v xml:space="preserve">                     NTNTBU             1069009                                    OO</v>
          </cell>
          <cell r="C3474" t="str">
            <v>DER</v>
          </cell>
          <cell r="D3474" t="str">
            <v>QPADEV0011</v>
          </cell>
        </row>
        <row r="3475">
          <cell r="A3475" t="str">
            <v>SELINT</v>
          </cell>
          <cell r="B3475" t="str">
            <v xml:space="preserve">                     NTNTBU             1066786</v>
          </cell>
          <cell r="C3475" t="str">
            <v>DER</v>
          </cell>
          <cell r="D3475" t="str">
            <v>QPADEV0012</v>
          </cell>
        </row>
        <row r="3476">
          <cell r="A3476" t="str">
            <v>SELINT</v>
          </cell>
          <cell r="B3476" t="str">
            <v xml:space="preserve">                     NTNTRA                                                        NN</v>
          </cell>
          <cell r="C3476" t="str">
            <v>DER</v>
          </cell>
          <cell r="D3476" t="str">
            <v>QPADEV0013</v>
          </cell>
        </row>
        <row r="3477">
          <cell r="A3477" t="str">
            <v>SELINT</v>
          </cell>
          <cell r="B3477" t="str">
            <v xml:space="preserve">                     NTNTAS   0001899                                              OO</v>
          </cell>
          <cell r="C3477" t="str">
            <v>DER</v>
          </cell>
          <cell r="D3477" t="str">
            <v>QPADEV0014</v>
          </cell>
        </row>
        <row r="3478">
          <cell r="A3478" t="str">
            <v>SELINT</v>
          </cell>
          <cell r="B3478" t="str">
            <v xml:space="preserve">                     NTNTRA                                                        NN</v>
          </cell>
          <cell r="C3478" t="str">
            <v>DER</v>
          </cell>
          <cell r="D3478" t="str">
            <v>QPADEV0015</v>
          </cell>
        </row>
        <row r="3479">
          <cell r="A3479" t="str">
            <v>SELINT</v>
          </cell>
          <cell r="B3479" t="str">
            <v xml:space="preserve">                     NTNTDT   0001844</v>
          </cell>
          <cell r="C3479" t="str">
            <v>DER</v>
          </cell>
          <cell r="D3479" t="str">
            <v>QPADEV0016</v>
          </cell>
        </row>
        <row r="3480">
          <cell r="A3480" t="str">
            <v>SELINT</v>
          </cell>
          <cell r="B3480" t="str">
            <v xml:space="preserve">                     NTNTDT                                                        NN</v>
          </cell>
          <cell r="C3480" t="str">
            <v>DER</v>
          </cell>
          <cell r="D3480" t="str">
            <v>QPADEV0017</v>
          </cell>
        </row>
        <row r="3481">
          <cell r="A3481" t="str">
            <v>SELINT</v>
          </cell>
          <cell r="B3481" t="str">
            <v xml:space="preserve">                     NTNTDT             1067084                                    OO</v>
          </cell>
          <cell r="C3481" t="str">
            <v>DER</v>
          </cell>
          <cell r="D3481" t="str">
            <v>QPADEV0018</v>
          </cell>
        </row>
        <row r="3482">
          <cell r="A3482" t="str">
            <v>SELINT</v>
          </cell>
          <cell r="B3482" t="str">
            <v xml:space="preserve">                     NTNTIN   0001847</v>
          </cell>
          <cell r="C3482" t="str">
            <v>DER</v>
          </cell>
          <cell r="D3482" t="str">
            <v>QPADEV0019</v>
          </cell>
        </row>
        <row r="3483">
          <cell r="A3483" t="str">
            <v>SELINT</v>
          </cell>
          <cell r="B3483" t="str">
            <v xml:space="preserve">                     PGNTDT                                                        NN</v>
          </cell>
          <cell r="C3483" t="str">
            <v>DER</v>
          </cell>
          <cell r="D3483" t="str">
            <v>QPADEV002B</v>
          </cell>
        </row>
        <row r="3484">
          <cell r="A3484" t="str">
            <v>SELINT</v>
          </cell>
          <cell r="B3484" t="str">
            <v xml:space="preserve">                     NTNTDT                                                         O</v>
          </cell>
          <cell r="C3484" t="str">
            <v>DER</v>
          </cell>
          <cell r="D3484" t="str">
            <v>QPADEV002C</v>
          </cell>
        </row>
        <row r="3485">
          <cell r="A3485" t="str">
            <v>SELINT</v>
          </cell>
          <cell r="B3485" t="str">
            <v xml:space="preserve">                     NTNTDT             1068644</v>
          </cell>
          <cell r="C3485" t="str">
            <v>DER</v>
          </cell>
          <cell r="D3485" t="str">
            <v>QPADEV002D</v>
          </cell>
        </row>
        <row r="3486">
          <cell r="A3486" t="str">
            <v>SELINT</v>
          </cell>
          <cell r="B3486" t="str">
            <v xml:space="preserve">                     NTNTDT             1068272                                    NN</v>
          </cell>
          <cell r="C3486" t="str">
            <v>DER</v>
          </cell>
          <cell r="D3486" t="str">
            <v>QPADEV002F</v>
          </cell>
        </row>
        <row r="3487">
          <cell r="A3487" t="str">
            <v>SELINT</v>
          </cell>
          <cell r="B3487" t="str">
            <v xml:space="preserve">                     NTNTCP             1070395</v>
          </cell>
          <cell r="C3487" t="str">
            <v>DER</v>
          </cell>
          <cell r="D3487" t="str">
            <v>QPADEV002G</v>
          </cell>
        </row>
        <row r="3488">
          <cell r="A3488" t="str">
            <v>SELINT</v>
          </cell>
          <cell r="B3488" t="str">
            <v xml:space="preserve">                     NTNTPW             1062629                                    OO</v>
          </cell>
          <cell r="C3488" t="str">
            <v>DER</v>
          </cell>
          <cell r="D3488" t="str">
            <v>QPADEV002H</v>
          </cell>
        </row>
        <row r="3489">
          <cell r="A3489" t="str">
            <v>SELINT</v>
          </cell>
          <cell r="B3489" t="str">
            <v xml:space="preserve">                     PGNTIN             1070705</v>
          </cell>
          <cell r="C3489" t="str">
            <v>DER</v>
          </cell>
          <cell r="D3489" t="str">
            <v>QPADEV002J</v>
          </cell>
        </row>
        <row r="3490">
          <cell r="A3490" t="str">
            <v>SELINT</v>
          </cell>
          <cell r="B3490" t="str">
            <v xml:space="preserve">                     NTNTIN   0001844                                              NN</v>
          </cell>
          <cell r="C3490" t="str">
            <v>DER</v>
          </cell>
          <cell r="D3490" t="str">
            <v>QPADEV002K</v>
          </cell>
        </row>
        <row r="3491">
          <cell r="A3491" t="str">
            <v>SELINT</v>
          </cell>
          <cell r="B3491" t="str">
            <v xml:space="preserve">                     NTNTIN                                                        NN</v>
          </cell>
          <cell r="C3491" t="str">
            <v>DER</v>
          </cell>
          <cell r="D3491" t="str">
            <v>QPADEV002M</v>
          </cell>
        </row>
        <row r="3492">
          <cell r="A3492" t="str">
            <v>SELINT</v>
          </cell>
          <cell r="B3492" t="str">
            <v xml:space="preserve">                     NTNTDT   0000290                                              OO</v>
          </cell>
          <cell r="C3492" t="str">
            <v>DER</v>
          </cell>
          <cell r="D3492" t="str">
            <v>QPADEV002N</v>
          </cell>
        </row>
        <row r="3493">
          <cell r="A3493" t="str">
            <v>SELINT</v>
          </cell>
          <cell r="B3493" t="str">
            <v xml:space="preserve">                     NTNTDT             1068272                                    NN</v>
          </cell>
          <cell r="C3493" t="str">
            <v>DER</v>
          </cell>
          <cell r="D3493" t="str">
            <v>QPADEV002P</v>
          </cell>
        </row>
        <row r="3494">
          <cell r="A3494" t="str">
            <v>SELINT</v>
          </cell>
          <cell r="B3494" t="str">
            <v xml:space="preserve">                     NTNTCP             1069291</v>
          </cell>
          <cell r="C3494" t="str">
            <v>DER</v>
          </cell>
          <cell r="D3494" t="str">
            <v>QPADEV002Q</v>
          </cell>
        </row>
        <row r="3495">
          <cell r="A3495" t="str">
            <v>SELINT</v>
          </cell>
          <cell r="B3495" t="str">
            <v xml:space="preserve">                     NTNTRA             1066549</v>
          </cell>
          <cell r="C3495" t="str">
            <v>DER</v>
          </cell>
          <cell r="D3495" t="str">
            <v>QPADEV002R</v>
          </cell>
        </row>
        <row r="3496">
          <cell r="A3496" t="str">
            <v>SELINT</v>
          </cell>
          <cell r="B3496" t="str">
            <v xml:space="preserve">                     NTNTDT   0000903                                              NN</v>
          </cell>
          <cell r="C3496" t="str">
            <v>DER</v>
          </cell>
          <cell r="D3496" t="str">
            <v>QPADEV002S</v>
          </cell>
        </row>
        <row r="3497">
          <cell r="A3497" t="str">
            <v>SELINT</v>
          </cell>
          <cell r="B3497" t="str">
            <v xml:space="preserve">                     NTNTRA             1069835</v>
          </cell>
          <cell r="C3497" t="str">
            <v>DER</v>
          </cell>
          <cell r="D3497" t="str">
            <v>QPADEV002T</v>
          </cell>
        </row>
        <row r="3498">
          <cell r="A3498" t="str">
            <v>SELINT</v>
          </cell>
          <cell r="B3498" t="str">
            <v xml:space="preserve">                     NTNTBU             1068073</v>
          </cell>
          <cell r="C3498" t="str">
            <v>DER</v>
          </cell>
          <cell r="D3498" t="str">
            <v>QPADEV002V</v>
          </cell>
        </row>
        <row r="3499">
          <cell r="A3499" t="str">
            <v>SELINT</v>
          </cell>
          <cell r="B3499" t="str">
            <v xml:space="preserve">                     NTNTBU             1069277</v>
          </cell>
          <cell r="C3499" t="str">
            <v>DER</v>
          </cell>
          <cell r="D3499" t="str">
            <v>QPADEV002W</v>
          </cell>
        </row>
        <row r="3500">
          <cell r="A3500" t="str">
            <v>SELINT</v>
          </cell>
          <cell r="B3500" t="str">
            <v xml:space="preserve">                     NTNTDT   0100001</v>
          </cell>
          <cell r="C3500" t="str">
            <v>DER</v>
          </cell>
          <cell r="D3500" t="str">
            <v>QPADEV002X</v>
          </cell>
        </row>
        <row r="3501">
          <cell r="A3501" t="str">
            <v>SELINT</v>
          </cell>
          <cell r="B3501" t="str">
            <v xml:space="preserve">                     NTNTBU             1066989</v>
          </cell>
          <cell r="C3501" t="str">
            <v>DER</v>
          </cell>
          <cell r="D3501" t="str">
            <v>QPADEV002Z</v>
          </cell>
        </row>
        <row r="3502">
          <cell r="A3502" t="str">
            <v>SELINT</v>
          </cell>
          <cell r="B3502" t="str">
            <v xml:space="preserve">                     NTNTDT             1054078</v>
          </cell>
          <cell r="C3502" t="str">
            <v>DER</v>
          </cell>
          <cell r="D3502" t="str">
            <v>QPADEV0020</v>
          </cell>
        </row>
        <row r="3503">
          <cell r="A3503" t="str">
            <v>SELINT</v>
          </cell>
          <cell r="B3503" t="str">
            <v xml:space="preserve">                     NTNTBU   0100001</v>
          </cell>
          <cell r="C3503" t="str">
            <v>DER</v>
          </cell>
          <cell r="D3503" t="str">
            <v>QPADEV0021</v>
          </cell>
        </row>
        <row r="3504">
          <cell r="A3504" t="str">
            <v>SELINT</v>
          </cell>
          <cell r="B3504" t="str">
            <v xml:space="preserve">                     NTNTAS                                                        NN</v>
          </cell>
          <cell r="C3504" t="str">
            <v>DER</v>
          </cell>
          <cell r="D3504" t="str">
            <v>QPADEV0022</v>
          </cell>
        </row>
        <row r="3505">
          <cell r="A3505" t="str">
            <v>SELINT</v>
          </cell>
          <cell r="B3505" t="str">
            <v xml:space="preserve">                     NTNTDT             1069496</v>
          </cell>
          <cell r="C3505" t="str">
            <v>DER</v>
          </cell>
          <cell r="D3505" t="str">
            <v>QPADEV0023</v>
          </cell>
        </row>
        <row r="3506">
          <cell r="A3506" t="str">
            <v>SELINT</v>
          </cell>
          <cell r="B3506" t="str">
            <v xml:space="preserve">                     NTNTBU   0007814</v>
          </cell>
          <cell r="C3506" t="str">
            <v>DER</v>
          </cell>
          <cell r="D3506" t="str">
            <v>QPADEV0024</v>
          </cell>
        </row>
        <row r="3507">
          <cell r="A3507" t="str">
            <v>SELINT</v>
          </cell>
          <cell r="B3507" t="str">
            <v xml:space="preserve">                     NTNTDT   0007863</v>
          </cell>
          <cell r="C3507" t="str">
            <v>DER</v>
          </cell>
          <cell r="D3507" t="str">
            <v>QPADEV0025</v>
          </cell>
        </row>
        <row r="3508">
          <cell r="A3508" t="str">
            <v>SELINT</v>
          </cell>
          <cell r="B3508" t="str">
            <v xml:space="preserve">                     NTNTBU             1071860</v>
          </cell>
          <cell r="C3508" t="str">
            <v>DER</v>
          </cell>
          <cell r="D3508" t="str">
            <v>QPADEV0026</v>
          </cell>
        </row>
        <row r="3509">
          <cell r="A3509" t="str">
            <v>SELINT</v>
          </cell>
          <cell r="B3509" t="str">
            <v xml:space="preserve">                     NTNTDT             1069584</v>
          </cell>
          <cell r="C3509" t="str">
            <v>DER</v>
          </cell>
          <cell r="D3509" t="str">
            <v>QPADEV0027</v>
          </cell>
        </row>
        <row r="3510">
          <cell r="A3510" t="str">
            <v>SELINT</v>
          </cell>
          <cell r="B3510" t="str">
            <v xml:space="preserve">                     NTNTRA   0004986</v>
          </cell>
          <cell r="C3510" t="str">
            <v>DER</v>
          </cell>
          <cell r="D3510" t="str">
            <v>QPADEV0028</v>
          </cell>
        </row>
        <row r="3511">
          <cell r="A3511" t="str">
            <v>SELINT</v>
          </cell>
          <cell r="B3511" t="str">
            <v xml:space="preserve">                     NTNTIN   0002275</v>
          </cell>
          <cell r="C3511" t="str">
            <v>DER</v>
          </cell>
          <cell r="D3511" t="str">
            <v>QPADEV0029</v>
          </cell>
        </row>
        <row r="3512">
          <cell r="A3512" t="str">
            <v>SELINT</v>
          </cell>
          <cell r="B3512" t="str">
            <v xml:space="preserve">                     PGNTDT             1071344                                    NN</v>
          </cell>
          <cell r="C3512" t="str">
            <v>DER</v>
          </cell>
          <cell r="D3512" t="str">
            <v>QPADEV003B</v>
          </cell>
        </row>
        <row r="3513">
          <cell r="A3513" t="str">
            <v>SELINT</v>
          </cell>
          <cell r="B3513" t="str">
            <v xml:space="preserve">                     NTNTAS             1069632                                    OO</v>
          </cell>
          <cell r="C3513" t="str">
            <v>DER</v>
          </cell>
          <cell r="D3513" t="str">
            <v>QPADEV003C</v>
          </cell>
        </row>
        <row r="3514">
          <cell r="A3514" t="str">
            <v>SELINT</v>
          </cell>
          <cell r="B3514" t="str">
            <v xml:space="preserve">                     PGNTDT   0001943</v>
          </cell>
          <cell r="C3514" t="str">
            <v>DER</v>
          </cell>
          <cell r="D3514" t="str">
            <v>QPADEV003D</v>
          </cell>
        </row>
        <row r="3515">
          <cell r="A3515" t="str">
            <v>SELINT</v>
          </cell>
          <cell r="B3515" t="str">
            <v xml:space="preserve">                     NTNTDT   0000881</v>
          </cell>
          <cell r="C3515" t="str">
            <v>DER</v>
          </cell>
          <cell r="D3515" t="str">
            <v>QPADEV003F</v>
          </cell>
        </row>
        <row r="3516">
          <cell r="A3516" t="str">
            <v>SELINT</v>
          </cell>
          <cell r="B3516" t="str">
            <v xml:space="preserve">                     NTNTBU                                                        OO</v>
          </cell>
          <cell r="C3516" t="str">
            <v>DER</v>
          </cell>
          <cell r="D3516" t="str">
            <v>QPADEV003G</v>
          </cell>
        </row>
        <row r="3517">
          <cell r="A3517" t="str">
            <v>SELINT</v>
          </cell>
          <cell r="B3517" t="str">
            <v xml:space="preserve">                     NTNTPW             1069930</v>
          </cell>
          <cell r="C3517" t="str">
            <v>DER</v>
          </cell>
          <cell r="D3517" t="str">
            <v>QPADEV003H</v>
          </cell>
        </row>
        <row r="3518">
          <cell r="A3518" t="str">
            <v>SELINT</v>
          </cell>
          <cell r="B3518" t="str">
            <v xml:space="preserve">                     PGNTDT                                                        NN</v>
          </cell>
          <cell r="C3518" t="str">
            <v>DER</v>
          </cell>
          <cell r="D3518" t="str">
            <v>QPADEV003J</v>
          </cell>
        </row>
        <row r="3519">
          <cell r="A3519" t="str">
            <v>SELINT</v>
          </cell>
          <cell r="B3519" t="str">
            <v xml:space="preserve">                     NTNTIN             1071272</v>
          </cell>
          <cell r="C3519" t="str">
            <v>DER</v>
          </cell>
          <cell r="D3519" t="str">
            <v>QPADEV003K</v>
          </cell>
        </row>
        <row r="3520">
          <cell r="A3520" t="str">
            <v>SELINT</v>
          </cell>
          <cell r="B3520" t="str">
            <v xml:space="preserve">                     NTNTAS   0024437                                              NN</v>
          </cell>
          <cell r="C3520" t="str">
            <v>DER</v>
          </cell>
          <cell r="D3520" t="str">
            <v>QPADEV003L</v>
          </cell>
        </row>
        <row r="3521">
          <cell r="A3521" t="str">
            <v>SELINT</v>
          </cell>
          <cell r="B3521" t="str">
            <v xml:space="preserve">                     NTNTAS                                                        NN</v>
          </cell>
          <cell r="C3521" t="str">
            <v>DER</v>
          </cell>
          <cell r="D3521" t="str">
            <v>QPADEV003M</v>
          </cell>
        </row>
        <row r="3522">
          <cell r="A3522" t="str">
            <v>SELINT</v>
          </cell>
          <cell r="B3522" t="str">
            <v xml:space="preserve">                     NTNTDT             1069887</v>
          </cell>
          <cell r="C3522" t="str">
            <v>DER</v>
          </cell>
          <cell r="D3522" t="str">
            <v>QPADEV003N</v>
          </cell>
        </row>
        <row r="3523">
          <cell r="A3523" t="str">
            <v>SELINT</v>
          </cell>
          <cell r="B3523" t="str">
            <v xml:space="preserve">                     NTNTIN             1071209                                    NN</v>
          </cell>
          <cell r="C3523" t="str">
            <v>DER</v>
          </cell>
          <cell r="D3523" t="str">
            <v>QPADEV003P</v>
          </cell>
        </row>
        <row r="3524">
          <cell r="A3524" t="str">
            <v>SELINT</v>
          </cell>
          <cell r="B3524" t="str">
            <v xml:space="preserve">                     NTNTPW                                                         O</v>
          </cell>
          <cell r="C3524" t="str">
            <v>DER</v>
          </cell>
          <cell r="D3524" t="str">
            <v>QPADEV003Q</v>
          </cell>
        </row>
        <row r="3525">
          <cell r="A3525" t="str">
            <v>SELINT</v>
          </cell>
          <cell r="B3525" t="str">
            <v xml:space="preserve">                     NTNTDT   0005915                                              OO</v>
          </cell>
          <cell r="C3525" t="str">
            <v>DER</v>
          </cell>
          <cell r="D3525" t="str">
            <v>QPADEV003R</v>
          </cell>
        </row>
        <row r="3526">
          <cell r="A3526" t="str">
            <v>SELINT</v>
          </cell>
          <cell r="B3526" t="str">
            <v xml:space="preserve">                     NTNTDT             1055482</v>
          </cell>
          <cell r="C3526" t="str">
            <v>DER</v>
          </cell>
          <cell r="D3526" t="str">
            <v>QPADEV003S</v>
          </cell>
        </row>
        <row r="3527">
          <cell r="A3527" t="str">
            <v>SELINT</v>
          </cell>
          <cell r="B3527" t="str">
            <v xml:space="preserve">                     NTNTIN</v>
          </cell>
          <cell r="C3527" t="str">
            <v>DER</v>
          </cell>
          <cell r="D3527" t="str">
            <v>QPADEV003T</v>
          </cell>
        </row>
        <row r="3528">
          <cell r="A3528" t="str">
            <v>SELINT</v>
          </cell>
          <cell r="B3528" t="str">
            <v xml:space="preserve">                     NTNTBU   6300000                                              NN</v>
          </cell>
          <cell r="C3528" t="str">
            <v>DER</v>
          </cell>
          <cell r="D3528" t="str">
            <v>QPADEV003V</v>
          </cell>
        </row>
        <row r="3529">
          <cell r="A3529" t="str">
            <v>SELINT</v>
          </cell>
          <cell r="B3529" t="str">
            <v xml:space="preserve">                     NTNTBU             1070398</v>
          </cell>
          <cell r="C3529" t="str">
            <v>DER</v>
          </cell>
          <cell r="D3529" t="str">
            <v>QPADEV003W</v>
          </cell>
        </row>
        <row r="3530">
          <cell r="A3530" t="str">
            <v>SELINT</v>
          </cell>
          <cell r="B3530" t="str">
            <v xml:space="preserve">                     NTNTBU             1070344</v>
          </cell>
          <cell r="C3530" t="str">
            <v>DER</v>
          </cell>
          <cell r="D3530" t="str">
            <v>QPADEV003X</v>
          </cell>
        </row>
        <row r="3531">
          <cell r="A3531" t="str">
            <v>SELINT</v>
          </cell>
          <cell r="B3531" t="str">
            <v xml:space="preserve">                     NTNTBU             1071819                                    NN</v>
          </cell>
          <cell r="C3531" t="str">
            <v>DER</v>
          </cell>
          <cell r="D3531" t="str">
            <v>QPADEV003Z</v>
          </cell>
        </row>
        <row r="3532">
          <cell r="A3532" t="str">
            <v>SELINT</v>
          </cell>
          <cell r="B3532" t="str">
            <v xml:space="preserve">                     NTNTIN             1069124</v>
          </cell>
          <cell r="C3532" t="str">
            <v>DER</v>
          </cell>
          <cell r="D3532" t="str">
            <v>QPADEV0030</v>
          </cell>
        </row>
        <row r="3533">
          <cell r="A3533" t="str">
            <v>SELINT</v>
          </cell>
          <cell r="B3533" t="str">
            <v xml:space="preserve">                     NTNTDT             1069893</v>
          </cell>
          <cell r="C3533" t="str">
            <v>DER</v>
          </cell>
          <cell r="D3533" t="str">
            <v>QPADEV0031</v>
          </cell>
        </row>
        <row r="3534">
          <cell r="A3534" t="str">
            <v>SELINT</v>
          </cell>
          <cell r="B3534" t="str">
            <v xml:space="preserve">                     PGNTDT                                                        NN</v>
          </cell>
          <cell r="C3534" t="str">
            <v>DER</v>
          </cell>
          <cell r="D3534" t="str">
            <v>QPADEV0032</v>
          </cell>
        </row>
        <row r="3535">
          <cell r="A3535" t="str">
            <v>SELINT</v>
          </cell>
          <cell r="B3535" t="str">
            <v xml:space="preserve">                     PGNTBU             1071330</v>
          </cell>
          <cell r="C3535" t="str">
            <v>DER</v>
          </cell>
          <cell r="D3535" t="str">
            <v>QPADEV0033</v>
          </cell>
        </row>
        <row r="3536">
          <cell r="A3536" t="str">
            <v>SELINT</v>
          </cell>
          <cell r="B3536" t="str">
            <v xml:space="preserve">                     PGNTBU   0100001</v>
          </cell>
          <cell r="C3536" t="str">
            <v>DER</v>
          </cell>
          <cell r="D3536" t="str">
            <v>QPADEV0034</v>
          </cell>
        </row>
        <row r="3537">
          <cell r="A3537" t="str">
            <v>SELINT</v>
          </cell>
          <cell r="B3537" t="str">
            <v xml:space="preserve">                     NTNTIN   0001891                                              OO</v>
          </cell>
          <cell r="C3537" t="str">
            <v>DER</v>
          </cell>
          <cell r="D3537" t="str">
            <v>QPADEV0035</v>
          </cell>
        </row>
        <row r="3538">
          <cell r="A3538" t="str">
            <v>SELINT</v>
          </cell>
          <cell r="B3538" t="str">
            <v xml:space="preserve">                     NTNTBU             1069541</v>
          </cell>
          <cell r="C3538" t="str">
            <v>DER</v>
          </cell>
          <cell r="D3538" t="str">
            <v>QPADEV0036</v>
          </cell>
        </row>
        <row r="3539">
          <cell r="A3539" t="str">
            <v>SELINT</v>
          </cell>
          <cell r="B3539" t="str">
            <v xml:space="preserve">                     NTNTBU             1071231</v>
          </cell>
          <cell r="C3539" t="str">
            <v>DER</v>
          </cell>
          <cell r="D3539" t="str">
            <v>QPADEV0037</v>
          </cell>
        </row>
        <row r="3540">
          <cell r="A3540" t="str">
            <v>SELINT</v>
          </cell>
          <cell r="B3540" t="str">
            <v xml:space="preserve">                     NTNTDT                                                        OO</v>
          </cell>
          <cell r="C3540" t="str">
            <v>DER</v>
          </cell>
          <cell r="D3540" t="str">
            <v>QPADEV0038</v>
          </cell>
        </row>
        <row r="3541">
          <cell r="A3541" t="str">
            <v>SELINT</v>
          </cell>
          <cell r="B3541" t="str">
            <v xml:space="preserve">                     NTNTAS                                                        NN</v>
          </cell>
          <cell r="C3541" t="str">
            <v>DER</v>
          </cell>
          <cell r="D3541" t="str">
            <v>QPADEV0039</v>
          </cell>
        </row>
        <row r="3542">
          <cell r="A3542" t="str">
            <v>SELINT</v>
          </cell>
          <cell r="B3542" t="str">
            <v xml:space="preserve">                     NTNTDT   0008153</v>
          </cell>
          <cell r="C3542" t="str">
            <v>DER</v>
          </cell>
          <cell r="D3542" t="str">
            <v>QPADEV004C</v>
          </cell>
        </row>
        <row r="3543">
          <cell r="A3543" t="str">
            <v>SELINT</v>
          </cell>
          <cell r="B3543" t="str">
            <v xml:space="preserve">                     NTNTDT             1071858                                    NN</v>
          </cell>
          <cell r="C3543" t="str">
            <v>DER</v>
          </cell>
          <cell r="D3543" t="str">
            <v>QPADEV004D</v>
          </cell>
        </row>
        <row r="3544">
          <cell r="A3544" t="str">
            <v>SELINT</v>
          </cell>
          <cell r="B3544" t="str">
            <v xml:space="preserve">                     NTNTDT             1068705                                    NN</v>
          </cell>
          <cell r="C3544" t="str">
            <v>DER</v>
          </cell>
          <cell r="D3544" t="str">
            <v>QPADEV004G</v>
          </cell>
        </row>
        <row r="3545">
          <cell r="A3545" t="str">
            <v>SELINT</v>
          </cell>
          <cell r="B3545" t="str">
            <v xml:space="preserve">                     NTNTBU</v>
          </cell>
          <cell r="C3545" t="str">
            <v>DER</v>
          </cell>
          <cell r="D3545" t="str">
            <v>QPADEV004H</v>
          </cell>
        </row>
        <row r="3546">
          <cell r="A3546" t="str">
            <v>SELINT</v>
          </cell>
          <cell r="B3546" t="str">
            <v xml:space="preserve">                     NTNTDT             1072140</v>
          </cell>
          <cell r="C3546" t="str">
            <v>DER</v>
          </cell>
          <cell r="D3546" t="str">
            <v>QPADEV004J</v>
          </cell>
        </row>
        <row r="3547">
          <cell r="A3547" t="str">
            <v>SELINT</v>
          </cell>
          <cell r="B3547" t="str">
            <v xml:space="preserve">                     NTNTDT                                                        NN</v>
          </cell>
          <cell r="C3547" t="str">
            <v>DER</v>
          </cell>
          <cell r="D3547" t="str">
            <v>QPADEV004K</v>
          </cell>
        </row>
        <row r="3548">
          <cell r="A3548" t="str">
            <v>SELINT</v>
          </cell>
          <cell r="B3548" t="str">
            <v xml:space="preserve">                     NTNTDT   0001904</v>
          </cell>
          <cell r="C3548" t="str">
            <v>DER</v>
          </cell>
          <cell r="D3548" t="str">
            <v>QPADEV004L</v>
          </cell>
        </row>
        <row r="3549">
          <cell r="A3549" t="str">
            <v>SELINT</v>
          </cell>
          <cell r="B3549" t="str">
            <v xml:space="preserve">                     PGNTDT             1071591</v>
          </cell>
          <cell r="C3549" t="str">
            <v>DER</v>
          </cell>
          <cell r="D3549" t="str">
            <v>QPADEV004M</v>
          </cell>
        </row>
        <row r="3550">
          <cell r="A3550" t="str">
            <v>SELINT</v>
          </cell>
          <cell r="B3550" t="str">
            <v xml:space="preserve">                     PGNTDT             1070578</v>
          </cell>
          <cell r="C3550" t="str">
            <v>DER</v>
          </cell>
          <cell r="D3550" t="str">
            <v>QPADEV004N</v>
          </cell>
        </row>
        <row r="3551">
          <cell r="A3551" t="str">
            <v>SELINT</v>
          </cell>
          <cell r="B3551" t="str">
            <v xml:space="preserve">                     NTNTDT             1069920</v>
          </cell>
          <cell r="C3551" t="str">
            <v>DER</v>
          </cell>
          <cell r="D3551" t="str">
            <v>QPADEV004P</v>
          </cell>
        </row>
        <row r="3552">
          <cell r="A3552" t="str">
            <v>SELINT</v>
          </cell>
          <cell r="B3552" t="str">
            <v xml:space="preserve">                     NTNTIN   0000732                                              NN</v>
          </cell>
          <cell r="C3552" t="str">
            <v>DER</v>
          </cell>
          <cell r="D3552" t="str">
            <v>QPADEV004Q</v>
          </cell>
        </row>
        <row r="3553">
          <cell r="A3553" t="str">
            <v>SELINT</v>
          </cell>
          <cell r="B3553" t="str">
            <v xml:space="preserve">                     NTNTPW   0000010</v>
          </cell>
          <cell r="C3553" t="str">
            <v>DER</v>
          </cell>
          <cell r="D3553" t="str">
            <v>QPADEV004R</v>
          </cell>
        </row>
        <row r="3554">
          <cell r="A3554" t="str">
            <v>SELINT</v>
          </cell>
          <cell r="B3554" t="str">
            <v xml:space="preserve">                     PGNTDT                                                        NN</v>
          </cell>
          <cell r="C3554" t="str">
            <v>DER</v>
          </cell>
          <cell r="D3554" t="str">
            <v>QPADEV004S</v>
          </cell>
        </row>
        <row r="3555">
          <cell r="A3555" t="str">
            <v>SELINT</v>
          </cell>
          <cell r="B3555" t="str">
            <v xml:space="preserve">                     NTNTPW                   5                                    NN</v>
          </cell>
          <cell r="C3555" t="str">
            <v>DER</v>
          </cell>
          <cell r="D3555" t="str">
            <v>QPADEV004V</v>
          </cell>
        </row>
        <row r="3556">
          <cell r="A3556" t="str">
            <v>SELINT</v>
          </cell>
          <cell r="B3556" t="str">
            <v xml:space="preserve">                     NTNTDT   0007875</v>
          </cell>
          <cell r="C3556" t="str">
            <v>DER</v>
          </cell>
          <cell r="D3556" t="str">
            <v>QPADEV004W</v>
          </cell>
        </row>
        <row r="3557">
          <cell r="A3557" t="str">
            <v>SELINT</v>
          </cell>
          <cell r="B3557" t="str">
            <v xml:space="preserve">                     NTNTDT             1072391</v>
          </cell>
          <cell r="C3557" t="str">
            <v>DER</v>
          </cell>
          <cell r="D3557" t="str">
            <v>QPADEV004X</v>
          </cell>
        </row>
        <row r="3558">
          <cell r="A3558" t="str">
            <v>SELINT</v>
          </cell>
          <cell r="B3558" t="str">
            <v xml:space="preserve">                     NTNTAS   0000034                                              OO</v>
          </cell>
          <cell r="C3558" t="str">
            <v>DER</v>
          </cell>
          <cell r="D3558" t="str">
            <v>QPADEV004Z</v>
          </cell>
        </row>
        <row r="3559">
          <cell r="A3559" t="str">
            <v>SELINT</v>
          </cell>
          <cell r="B3559" t="str">
            <v xml:space="preserve">                     NTNTPW             1069252</v>
          </cell>
          <cell r="C3559" t="str">
            <v>DER</v>
          </cell>
          <cell r="D3559" t="str">
            <v>QPADEV0040</v>
          </cell>
        </row>
        <row r="3560">
          <cell r="A3560" t="str">
            <v>SELINT</v>
          </cell>
          <cell r="B3560" t="str">
            <v xml:space="preserve">                     NTNTIN   0007959</v>
          </cell>
          <cell r="C3560" t="str">
            <v>DER</v>
          </cell>
          <cell r="D3560" t="str">
            <v>QPADEV0041</v>
          </cell>
        </row>
        <row r="3561">
          <cell r="A3561" t="str">
            <v>SELINT</v>
          </cell>
          <cell r="B3561" t="str">
            <v xml:space="preserve">                     NTNTDT   0001899</v>
          </cell>
          <cell r="C3561" t="str">
            <v>DER</v>
          </cell>
          <cell r="D3561" t="str">
            <v>QPADEV0043</v>
          </cell>
        </row>
        <row r="3562">
          <cell r="A3562" t="str">
            <v>SELINT</v>
          </cell>
          <cell r="B3562" t="str">
            <v xml:space="preserve">                     NTNTBU             1071894</v>
          </cell>
          <cell r="C3562" t="str">
            <v>DER</v>
          </cell>
          <cell r="D3562" t="str">
            <v>QPADEV0044</v>
          </cell>
        </row>
        <row r="3563">
          <cell r="A3563" t="str">
            <v>SELINT</v>
          </cell>
          <cell r="B3563" t="str">
            <v xml:space="preserve">                     NTNTDT             1072873</v>
          </cell>
          <cell r="C3563" t="str">
            <v>DER</v>
          </cell>
          <cell r="D3563" t="str">
            <v>QPADEV0045</v>
          </cell>
        </row>
        <row r="3564">
          <cell r="A3564" t="str">
            <v>SELINT</v>
          </cell>
          <cell r="B3564" t="str">
            <v xml:space="preserve">                     NTNTIN   0000732                                              NN</v>
          </cell>
          <cell r="C3564" t="str">
            <v>DER</v>
          </cell>
          <cell r="D3564" t="str">
            <v>QPADEV0046</v>
          </cell>
        </row>
        <row r="3565">
          <cell r="A3565" t="str">
            <v>SELINT</v>
          </cell>
          <cell r="B3565" t="str">
            <v xml:space="preserve">                     NTNTBU   0008004</v>
          </cell>
          <cell r="C3565" t="str">
            <v>DER</v>
          </cell>
          <cell r="D3565" t="str">
            <v>QPADEV0047</v>
          </cell>
        </row>
        <row r="3566">
          <cell r="A3566" t="str">
            <v>SELINT</v>
          </cell>
          <cell r="B3566" t="str">
            <v xml:space="preserve">                     PGNTIN             1071051</v>
          </cell>
          <cell r="C3566" t="str">
            <v>DER</v>
          </cell>
          <cell r="D3566" t="str">
            <v>QPADEV0048</v>
          </cell>
        </row>
        <row r="3567">
          <cell r="A3567" t="str">
            <v>SELINT</v>
          </cell>
          <cell r="B3567" t="str">
            <v xml:space="preserve">                     NTNTBU             1071985</v>
          </cell>
          <cell r="C3567" t="str">
            <v>DER</v>
          </cell>
          <cell r="D3567" t="str">
            <v>QPADEV0049</v>
          </cell>
        </row>
        <row r="3568">
          <cell r="A3568" t="str">
            <v>SELINT</v>
          </cell>
          <cell r="B3568" t="str">
            <v xml:space="preserve">                     NTNTBU             1072925</v>
          </cell>
          <cell r="C3568" t="str">
            <v>DER</v>
          </cell>
          <cell r="D3568" t="str">
            <v>QPADEV005B</v>
          </cell>
        </row>
        <row r="3569">
          <cell r="A3569" t="str">
            <v>SELINT</v>
          </cell>
          <cell r="B3569" t="str">
            <v xml:space="preserve">                     NTNTDT   0000721</v>
          </cell>
          <cell r="C3569" t="str">
            <v>DER</v>
          </cell>
          <cell r="D3569" t="str">
            <v>QPADEV005C</v>
          </cell>
        </row>
        <row r="3570">
          <cell r="A3570" t="str">
            <v>SELINT</v>
          </cell>
          <cell r="B3570" t="str">
            <v xml:space="preserve">                     NTNTBU             1072340</v>
          </cell>
          <cell r="C3570" t="str">
            <v>DER</v>
          </cell>
          <cell r="D3570" t="str">
            <v>QPADEV005D</v>
          </cell>
        </row>
        <row r="3571">
          <cell r="A3571" t="str">
            <v>SELINT</v>
          </cell>
          <cell r="B3571" t="str">
            <v xml:space="preserve">                     PGNTIN             1072749</v>
          </cell>
          <cell r="C3571" t="str">
            <v>DER</v>
          </cell>
          <cell r="D3571" t="str">
            <v>QPADEV005F</v>
          </cell>
        </row>
        <row r="3572">
          <cell r="A3572" t="str">
            <v>SELINT</v>
          </cell>
          <cell r="B3572" t="str">
            <v xml:space="preserve">                     NTNTBU             1073498</v>
          </cell>
          <cell r="C3572" t="str">
            <v>DER</v>
          </cell>
          <cell r="D3572" t="str">
            <v>QPADEV005G</v>
          </cell>
        </row>
        <row r="3573">
          <cell r="A3573" t="str">
            <v>SELINT</v>
          </cell>
          <cell r="B3573" t="str">
            <v xml:space="preserve">                     PGNTBU             1072784</v>
          </cell>
          <cell r="C3573" t="str">
            <v>DER</v>
          </cell>
          <cell r="D3573" t="str">
            <v>QPADEV005H</v>
          </cell>
        </row>
        <row r="3574">
          <cell r="A3574" t="str">
            <v>SELINT</v>
          </cell>
          <cell r="B3574" t="str">
            <v xml:space="preserve">                     PGNTIN   0008012</v>
          </cell>
          <cell r="C3574" t="str">
            <v>DER</v>
          </cell>
          <cell r="D3574" t="str">
            <v>QPADEV005J</v>
          </cell>
        </row>
        <row r="3575">
          <cell r="A3575" t="str">
            <v>SELINT</v>
          </cell>
          <cell r="B3575" t="str">
            <v xml:space="preserve">                     NTNTBU             1072782</v>
          </cell>
          <cell r="C3575" t="str">
            <v>DER</v>
          </cell>
          <cell r="D3575" t="str">
            <v>QPADEV005K</v>
          </cell>
        </row>
        <row r="3576">
          <cell r="A3576" t="str">
            <v>SELINT</v>
          </cell>
          <cell r="B3576" t="str">
            <v xml:space="preserve">                     PGNTBU             1072974</v>
          </cell>
          <cell r="C3576" t="str">
            <v>DER</v>
          </cell>
          <cell r="D3576" t="str">
            <v>QPADEV005L</v>
          </cell>
        </row>
        <row r="3577">
          <cell r="A3577" t="str">
            <v>SELINT</v>
          </cell>
          <cell r="B3577" t="str">
            <v xml:space="preserve">                     NTNTCP   0000096</v>
          </cell>
          <cell r="C3577" t="str">
            <v>DER</v>
          </cell>
          <cell r="D3577" t="str">
            <v>QPADEV005M</v>
          </cell>
        </row>
        <row r="3578">
          <cell r="A3578" t="str">
            <v>SELINT</v>
          </cell>
          <cell r="B3578" t="str">
            <v xml:space="preserve">                     NTNTIN             1072220</v>
          </cell>
          <cell r="C3578" t="str">
            <v>DER</v>
          </cell>
          <cell r="D3578" t="str">
            <v>QPADEV005N</v>
          </cell>
        </row>
        <row r="3579">
          <cell r="A3579" t="str">
            <v>SELINT</v>
          </cell>
          <cell r="B3579" t="str">
            <v xml:space="preserve">                     NTNTBU                                                        NN</v>
          </cell>
          <cell r="C3579" t="str">
            <v>DER</v>
          </cell>
          <cell r="D3579" t="str">
            <v>QPADEV005P</v>
          </cell>
        </row>
        <row r="3580">
          <cell r="A3580" t="str">
            <v>SELINT</v>
          </cell>
          <cell r="B3580" t="str">
            <v xml:space="preserve">                     NTNTDT             1075178</v>
          </cell>
          <cell r="C3580" t="str">
            <v>DER</v>
          </cell>
          <cell r="D3580" t="str">
            <v>QPADEV005Q</v>
          </cell>
        </row>
        <row r="3581">
          <cell r="A3581" t="str">
            <v>SELINT</v>
          </cell>
          <cell r="B3581" t="str">
            <v xml:space="preserve">                     NTNTDT   0008069</v>
          </cell>
          <cell r="C3581" t="str">
            <v>DER</v>
          </cell>
          <cell r="D3581" t="str">
            <v>QPADEV005R</v>
          </cell>
        </row>
        <row r="3582">
          <cell r="A3582" t="str">
            <v>SELINT</v>
          </cell>
          <cell r="B3582" t="str">
            <v xml:space="preserve">                     NTNTAS             1073593</v>
          </cell>
          <cell r="C3582" t="str">
            <v>DER</v>
          </cell>
          <cell r="D3582" t="str">
            <v>QPADEV005S</v>
          </cell>
        </row>
        <row r="3583">
          <cell r="A3583" t="str">
            <v>SELINT</v>
          </cell>
          <cell r="B3583" t="str">
            <v xml:space="preserve">                     NTNTAS                                                        NN</v>
          </cell>
          <cell r="C3583" t="str">
            <v>DER</v>
          </cell>
          <cell r="D3583" t="str">
            <v>QPADEV005T</v>
          </cell>
        </row>
        <row r="3584">
          <cell r="A3584" t="str">
            <v>SELINT</v>
          </cell>
          <cell r="B3584" t="str">
            <v xml:space="preserve">                     PGNTDT             CABINET</v>
          </cell>
          <cell r="C3584" t="str">
            <v>DER</v>
          </cell>
          <cell r="D3584" t="str">
            <v>QPADEV005V</v>
          </cell>
        </row>
        <row r="3585">
          <cell r="A3585" t="str">
            <v>SELINT</v>
          </cell>
          <cell r="B3585" t="str">
            <v xml:space="preserve">                     PGNTIN                                                        NN</v>
          </cell>
          <cell r="C3585" t="str">
            <v>DER</v>
          </cell>
          <cell r="D3585" t="str">
            <v>QPADEV005W</v>
          </cell>
        </row>
        <row r="3586">
          <cell r="A3586" t="str">
            <v>SELINT</v>
          </cell>
          <cell r="B3586" t="str">
            <v xml:space="preserve">                     NTNTPW             1072038</v>
          </cell>
          <cell r="C3586" t="str">
            <v>DER</v>
          </cell>
          <cell r="D3586" t="str">
            <v>QPADEV005X</v>
          </cell>
        </row>
        <row r="3587">
          <cell r="A3587" t="str">
            <v>SELINT</v>
          </cell>
          <cell r="B3587" t="str">
            <v xml:space="preserve">                     NTNTDT             1071635                                    OO</v>
          </cell>
          <cell r="C3587" t="str">
            <v>DER</v>
          </cell>
          <cell r="D3587" t="str">
            <v>QPADEV005Z</v>
          </cell>
        </row>
        <row r="3588">
          <cell r="A3588" t="str">
            <v>SELINT</v>
          </cell>
          <cell r="B3588" t="str">
            <v xml:space="preserve">                     NTNTBU   0000217                                              OO</v>
          </cell>
          <cell r="C3588" t="str">
            <v>DER</v>
          </cell>
          <cell r="D3588" t="str">
            <v>QPADEV0050</v>
          </cell>
        </row>
        <row r="3589">
          <cell r="A3589" t="str">
            <v>SELINT</v>
          </cell>
          <cell r="B3589" t="str">
            <v xml:space="preserve">                     NTNTIN   0000915                                              NN</v>
          </cell>
          <cell r="C3589" t="str">
            <v>DER</v>
          </cell>
          <cell r="D3589" t="str">
            <v>QPADEV0051</v>
          </cell>
        </row>
        <row r="3590">
          <cell r="A3590" t="str">
            <v>SELINT</v>
          </cell>
          <cell r="B3590" t="str">
            <v xml:space="preserve">                     NTNTDT   0007863</v>
          </cell>
          <cell r="C3590" t="str">
            <v>DER</v>
          </cell>
          <cell r="D3590" t="str">
            <v>QPADEV0052</v>
          </cell>
        </row>
        <row r="3591">
          <cell r="A3591" t="str">
            <v>SELINT</v>
          </cell>
          <cell r="B3591" t="str">
            <v xml:space="preserve">                     PGNTBU   0001310</v>
          </cell>
          <cell r="C3591" t="str">
            <v>DER</v>
          </cell>
          <cell r="D3591" t="str">
            <v>QPADEV0053</v>
          </cell>
        </row>
        <row r="3592">
          <cell r="A3592" t="str">
            <v>SELINT</v>
          </cell>
          <cell r="B3592" t="str">
            <v xml:space="preserve">                     NTNTBU   0003302</v>
          </cell>
          <cell r="C3592" t="str">
            <v>DER</v>
          </cell>
          <cell r="D3592" t="str">
            <v>QPADEV0055</v>
          </cell>
        </row>
        <row r="3593">
          <cell r="A3593" t="str">
            <v>SELINT</v>
          </cell>
          <cell r="B3593" t="str">
            <v xml:space="preserve">                     NTNTDT   0001869</v>
          </cell>
          <cell r="C3593" t="str">
            <v>DER</v>
          </cell>
          <cell r="D3593" t="str">
            <v>QPADEV0056</v>
          </cell>
        </row>
        <row r="3594">
          <cell r="A3594" t="str">
            <v>SELINT</v>
          </cell>
          <cell r="B3594" t="str">
            <v xml:space="preserve">                     PGNTDT   0006056</v>
          </cell>
          <cell r="C3594" t="str">
            <v>DER</v>
          </cell>
          <cell r="D3594" t="str">
            <v>QPADEV0058</v>
          </cell>
        </row>
        <row r="3595">
          <cell r="A3595" t="str">
            <v>SELINT</v>
          </cell>
          <cell r="B3595" t="str">
            <v xml:space="preserve">                     NTNTAS                                                        NN</v>
          </cell>
          <cell r="C3595" t="str">
            <v>DER</v>
          </cell>
          <cell r="D3595" t="str">
            <v>QPADEV006C</v>
          </cell>
        </row>
        <row r="3596">
          <cell r="A3596" t="str">
            <v>SELINT</v>
          </cell>
          <cell r="B3596" t="str">
            <v xml:space="preserve">                     PGNTIN                                                        NN</v>
          </cell>
          <cell r="C3596" t="str">
            <v>DER</v>
          </cell>
          <cell r="D3596" t="str">
            <v>QPADEV006D</v>
          </cell>
        </row>
        <row r="3597">
          <cell r="A3597" t="str">
            <v>SELINT</v>
          </cell>
          <cell r="B3597" t="str">
            <v xml:space="preserve">                     PGNTBU             1074525                                    OO</v>
          </cell>
          <cell r="C3597" t="str">
            <v>DER</v>
          </cell>
          <cell r="D3597" t="str">
            <v>QPADEV006F</v>
          </cell>
        </row>
        <row r="3598">
          <cell r="A3598" t="str">
            <v>SELINT</v>
          </cell>
          <cell r="B3598" t="str">
            <v xml:space="preserve">                     NTNTDT   0000547                                              OO</v>
          </cell>
          <cell r="C3598" t="str">
            <v>DER</v>
          </cell>
          <cell r="D3598" t="str">
            <v>QPADEV006G</v>
          </cell>
        </row>
        <row r="3599">
          <cell r="A3599" t="str">
            <v>SELINT</v>
          </cell>
          <cell r="B3599" t="str">
            <v xml:space="preserve">                     NTNTRA             1074583</v>
          </cell>
          <cell r="C3599" t="str">
            <v>DER</v>
          </cell>
          <cell r="D3599" t="str">
            <v>QPADEV006H</v>
          </cell>
        </row>
        <row r="3600">
          <cell r="A3600" t="str">
            <v>SELINT</v>
          </cell>
          <cell r="B3600" t="str">
            <v xml:space="preserve">                     NTNTIN             1073515</v>
          </cell>
          <cell r="C3600" t="str">
            <v>DER</v>
          </cell>
          <cell r="D3600" t="str">
            <v>QPADEV006J</v>
          </cell>
        </row>
        <row r="3601">
          <cell r="A3601" t="str">
            <v>SELINT</v>
          </cell>
          <cell r="B3601" t="str">
            <v xml:space="preserve">                     NTNTDT   0000547                                              NN</v>
          </cell>
          <cell r="C3601" t="str">
            <v>DER</v>
          </cell>
          <cell r="D3601" t="str">
            <v>QPADEV006K</v>
          </cell>
        </row>
        <row r="3602">
          <cell r="A3602" t="str">
            <v>SELINT</v>
          </cell>
          <cell r="B3602" t="str">
            <v xml:space="preserve">                     NTNTDT   0008135</v>
          </cell>
          <cell r="C3602" t="str">
            <v>DER</v>
          </cell>
          <cell r="D3602" t="str">
            <v>QPADEV006L</v>
          </cell>
        </row>
        <row r="3603">
          <cell r="A3603" t="str">
            <v>SELINT</v>
          </cell>
          <cell r="B3603" t="str">
            <v xml:space="preserve">                     NTNTIN   0008144</v>
          </cell>
          <cell r="C3603" t="str">
            <v>DER</v>
          </cell>
          <cell r="D3603" t="str">
            <v>QPADEV006M</v>
          </cell>
        </row>
        <row r="3604">
          <cell r="A3604" t="str">
            <v>SELINT</v>
          </cell>
          <cell r="B3604" t="str">
            <v xml:space="preserve">                     PGNTBU   0100001</v>
          </cell>
          <cell r="C3604" t="str">
            <v>DER</v>
          </cell>
          <cell r="D3604" t="str">
            <v>QPADEV006Q</v>
          </cell>
        </row>
        <row r="3605">
          <cell r="A3605" t="str">
            <v>SELINT</v>
          </cell>
          <cell r="B3605" t="str">
            <v xml:space="preserve">                     NTNTDT   0000434         E                                    NN</v>
          </cell>
          <cell r="C3605" t="str">
            <v>DER</v>
          </cell>
          <cell r="D3605" t="str">
            <v>QPADEV006R</v>
          </cell>
        </row>
        <row r="3606">
          <cell r="A3606" t="str">
            <v>SELINT</v>
          </cell>
          <cell r="B3606" t="str">
            <v xml:space="preserve">                     NTNTDT             1070087</v>
          </cell>
          <cell r="C3606" t="str">
            <v>DER</v>
          </cell>
          <cell r="D3606" t="str">
            <v>QPADEV006S</v>
          </cell>
        </row>
        <row r="3607">
          <cell r="A3607" t="str">
            <v>SELINT</v>
          </cell>
          <cell r="B3607" t="str">
            <v xml:space="preserve">                     NTNTAS                                                        NN</v>
          </cell>
          <cell r="C3607" t="str">
            <v>DER</v>
          </cell>
          <cell r="D3607" t="str">
            <v>QPADEV006T</v>
          </cell>
        </row>
        <row r="3608">
          <cell r="A3608" t="str">
            <v>SELINT</v>
          </cell>
          <cell r="B3608" t="str">
            <v xml:space="preserve">                     NTNTAS                                                        NN</v>
          </cell>
          <cell r="C3608" t="str">
            <v>DER</v>
          </cell>
          <cell r="D3608" t="str">
            <v>QPADEV006V</v>
          </cell>
        </row>
        <row r="3609">
          <cell r="A3609" t="str">
            <v>SELINT</v>
          </cell>
          <cell r="B3609" t="str">
            <v xml:space="preserve">                     NTNTDT             1074003</v>
          </cell>
          <cell r="C3609" t="str">
            <v>DER</v>
          </cell>
          <cell r="D3609" t="str">
            <v>QPADEV006W</v>
          </cell>
        </row>
        <row r="3610">
          <cell r="A3610" t="str">
            <v>SELINT</v>
          </cell>
          <cell r="B3610" t="str">
            <v xml:space="preserve">                     NTNTDT             1074664</v>
          </cell>
          <cell r="C3610" t="str">
            <v>DER</v>
          </cell>
          <cell r="D3610" t="str">
            <v>QPADEV006X</v>
          </cell>
        </row>
        <row r="3611">
          <cell r="A3611" t="str">
            <v>SELINT</v>
          </cell>
          <cell r="B3611" t="str">
            <v xml:space="preserve">                     NTNTBU             1075588                                    OO</v>
          </cell>
          <cell r="C3611" t="str">
            <v>DER</v>
          </cell>
          <cell r="D3611" t="str">
            <v>QPADEV006Z</v>
          </cell>
        </row>
        <row r="3612">
          <cell r="A3612" t="str">
            <v>SELINT</v>
          </cell>
          <cell r="B3612" t="str">
            <v xml:space="preserve">                     NTNTDT             1071591                                    NN</v>
          </cell>
          <cell r="C3612" t="str">
            <v>DER</v>
          </cell>
          <cell r="D3612" t="str">
            <v>QPADEV0060</v>
          </cell>
        </row>
        <row r="3613">
          <cell r="A3613" t="str">
            <v>SELINT</v>
          </cell>
          <cell r="B3613" t="str">
            <v xml:space="preserve">                     PGNTBU                                                        NN</v>
          </cell>
          <cell r="C3613" t="str">
            <v>DER</v>
          </cell>
          <cell r="D3613" t="str">
            <v>QPADEV0061</v>
          </cell>
        </row>
        <row r="3614">
          <cell r="A3614" t="str">
            <v>SELINT</v>
          </cell>
          <cell r="B3614" t="str">
            <v xml:space="preserve">                     NTNTIN             1074369</v>
          </cell>
          <cell r="C3614" t="str">
            <v>DER</v>
          </cell>
          <cell r="D3614" t="str">
            <v>QPADEV0062</v>
          </cell>
        </row>
        <row r="3615">
          <cell r="A3615" t="str">
            <v>SELINT</v>
          </cell>
          <cell r="B3615" t="str">
            <v xml:space="preserve">                     NTNTCP             1073056                                    OO</v>
          </cell>
          <cell r="C3615" t="str">
            <v>DER</v>
          </cell>
          <cell r="D3615" t="str">
            <v>QPADEV0063</v>
          </cell>
        </row>
        <row r="3616">
          <cell r="A3616" t="str">
            <v>SELINT</v>
          </cell>
          <cell r="B3616" t="str">
            <v xml:space="preserve">                     NTNTIN             1072474</v>
          </cell>
          <cell r="C3616" t="str">
            <v>DER</v>
          </cell>
          <cell r="D3616" t="str">
            <v>QPADEV0064</v>
          </cell>
        </row>
        <row r="3617">
          <cell r="A3617" t="str">
            <v>SELINT</v>
          </cell>
          <cell r="B3617" t="str">
            <v xml:space="preserve">                     NTNTCP             1072139</v>
          </cell>
          <cell r="C3617" t="str">
            <v>DER</v>
          </cell>
          <cell r="D3617" t="str">
            <v>QPADEV0066</v>
          </cell>
        </row>
        <row r="3618">
          <cell r="A3618" t="str">
            <v>SELINT</v>
          </cell>
          <cell r="B3618" t="str">
            <v xml:space="preserve">                     NTNTAS                                                        NN</v>
          </cell>
          <cell r="C3618" t="str">
            <v>DER</v>
          </cell>
          <cell r="D3618" t="str">
            <v>QPADEV0069</v>
          </cell>
        </row>
        <row r="3619">
          <cell r="A3619" t="str">
            <v>SELINT</v>
          </cell>
          <cell r="B3619" t="str">
            <v xml:space="preserve">                     NTNTBU             1075470</v>
          </cell>
          <cell r="C3619" t="str">
            <v>DER</v>
          </cell>
          <cell r="D3619" t="str">
            <v>QPADEV007B</v>
          </cell>
        </row>
        <row r="3620">
          <cell r="A3620" t="str">
            <v>SELINT</v>
          </cell>
          <cell r="B3620" t="str">
            <v xml:space="preserve">                     NTNTMA             1071654                                    OO</v>
          </cell>
          <cell r="C3620" t="str">
            <v>DER</v>
          </cell>
          <cell r="D3620" t="str">
            <v>QPADEV007C</v>
          </cell>
        </row>
        <row r="3621">
          <cell r="A3621" t="str">
            <v>SELINT</v>
          </cell>
          <cell r="B3621" t="str">
            <v xml:space="preserve">                     NTNTDT             1073996</v>
          </cell>
          <cell r="C3621" t="str">
            <v>DER</v>
          </cell>
          <cell r="D3621" t="str">
            <v>QPADEV007F</v>
          </cell>
        </row>
        <row r="3622">
          <cell r="A3622" t="str">
            <v>SELINT</v>
          </cell>
          <cell r="B3622" t="str">
            <v xml:space="preserve">                     NTNTAS   0001899                                              NN</v>
          </cell>
          <cell r="C3622" t="str">
            <v>DER</v>
          </cell>
          <cell r="D3622" t="str">
            <v>QPADEV007G</v>
          </cell>
        </row>
        <row r="3623">
          <cell r="A3623" t="str">
            <v>SELINT</v>
          </cell>
          <cell r="B3623" t="str">
            <v xml:space="preserve">                     PGNTDT             1075593                                    NN</v>
          </cell>
          <cell r="C3623" t="str">
            <v>DER</v>
          </cell>
          <cell r="D3623" t="str">
            <v>QPADEV007H</v>
          </cell>
        </row>
        <row r="3624">
          <cell r="A3624" t="str">
            <v>SELINT</v>
          </cell>
          <cell r="B3624" t="str">
            <v xml:space="preserve">                     NTNTAS                                                        NN</v>
          </cell>
          <cell r="C3624" t="str">
            <v>DER</v>
          </cell>
          <cell r="D3624" t="str">
            <v>QPADEV007J</v>
          </cell>
        </row>
        <row r="3625">
          <cell r="A3625" t="str">
            <v>SELINT</v>
          </cell>
          <cell r="B3625" t="str">
            <v xml:space="preserve">                     NTNTAS                                                        NN</v>
          </cell>
          <cell r="C3625" t="str">
            <v>DER</v>
          </cell>
          <cell r="D3625" t="str">
            <v>QPADEV007K</v>
          </cell>
        </row>
        <row r="3626">
          <cell r="A3626" t="str">
            <v>SELINT</v>
          </cell>
          <cell r="B3626" t="str">
            <v xml:space="preserve">                     PGNTBU             1075674</v>
          </cell>
          <cell r="C3626" t="str">
            <v>DER</v>
          </cell>
          <cell r="D3626" t="str">
            <v>QPADEV007L</v>
          </cell>
        </row>
        <row r="3627">
          <cell r="A3627" t="str">
            <v>SELINT</v>
          </cell>
          <cell r="B3627" t="str">
            <v xml:space="preserve">                     NTNTDT                                                        NN</v>
          </cell>
          <cell r="C3627" t="str">
            <v>DER</v>
          </cell>
          <cell r="D3627" t="str">
            <v>QPADEV007M</v>
          </cell>
        </row>
        <row r="3628">
          <cell r="A3628" t="str">
            <v>SELINT</v>
          </cell>
          <cell r="B3628" t="str">
            <v xml:space="preserve">                     NTNTBU   0001904</v>
          </cell>
          <cell r="C3628" t="str">
            <v>DER</v>
          </cell>
          <cell r="D3628" t="str">
            <v>QPADEV007N</v>
          </cell>
        </row>
        <row r="3629">
          <cell r="A3629" t="str">
            <v>SELINT</v>
          </cell>
          <cell r="B3629" t="str">
            <v xml:space="preserve">                     PGNTDT                                                        NN</v>
          </cell>
          <cell r="C3629" t="str">
            <v>DER</v>
          </cell>
          <cell r="D3629" t="str">
            <v>QPADEV007P</v>
          </cell>
        </row>
        <row r="3630">
          <cell r="A3630" t="str">
            <v>SELINT</v>
          </cell>
          <cell r="B3630" t="str">
            <v xml:space="preserve">                     NTNTIN             1075891                                    NN</v>
          </cell>
          <cell r="C3630" t="str">
            <v>DER</v>
          </cell>
          <cell r="D3630" t="str">
            <v>QPADEV007Q</v>
          </cell>
        </row>
        <row r="3631">
          <cell r="A3631" t="str">
            <v>SELINT</v>
          </cell>
          <cell r="B3631" t="str">
            <v xml:space="preserve">                     PGNTBU                                                        NN</v>
          </cell>
          <cell r="C3631" t="str">
            <v>DER</v>
          </cell>
          <cell r="D3631" t="str">
            <v>QPADEV007R</v>
          </cell>
        </row>
        <row r="3632">
          <cell r="A3632" t="str">
            <v>SELINT</v>
          </cell>
          <cell r="B3632" t="str">
            <v xml:space="preserve">                     PGNTIN                                                        NN</v>
          </cell>
          <cell r="C3632" t="str">
            <v>DER</v>
          </cell>
          <cell r="D3632" t="str">
            <v>QPADEV007S</v>
          </cell>
        </row>
        <row r="3633">
          <cell r="A3633" t="str">
            <v>SELINT</v>
          </cell>
          <cell r="B3633" t="str">
            <v xml:space="preserve">                     NTNTBU             1077466                                    NN</v>
          </cell>
          <cell r="C3633" t="str">
            <v>DER</v>
          </cell>
          <cell r="D3633" t="str">
            <v>QPADEV007T</v>
          </cell>
        </row>
        <row r="3634">
          <cell r="A3634" t="str">
            <v>SELINT</v>
          </cell>
          <cell r="B3634" t="str">
            <v xml:space="preserve">                     NTNTAS                                                        NN</v>
          </cell>
          <cell r="C3634" t="str">
            <v>DER</v>
          </cell>
          <cell r="D3634" t="str">
            <v>QPADEV007V</v>
          </cell>
        </row>
        <row r="3635">
          <cell r="A3635" t="str">
            <v>SELINT</v>
          </cell>
          <cell r="B3635" t="str">
            <v xml:space="preserve">                     NTNTAS                                                        NN</v>
          </cell>
          <cell r="C3635" t="str">
            <v>DER</v>
          </cell>
          <cell r="D3635" t="str">
            <v>QPADEV007W</v>
          </cell>
        </row>
        <row r="3636">
          <cell r="A3636" t="str">
            <v>SELINT</v>
          </cell>
          <cell r="B3636" t="str">
            <v xml:space="preserve">                     NTNTBU             1075495</v>
          </cell>
          <cell r="C3636" t="str">
            <v>DER</v>
          </cell>
          <cell r="D3636" t="str">
            <v>QPADEV007X</v>
          </cell>
        </row>
        <row r="3637">
          <cell r="A3637" t="str">
            <v>SELINT</v>
          </cell>
          <cell r="B3637" t="str">
            <v xml:space="preserve">                     NTNTBU             1076401</v>
          </cell>
          <cell r="C3637" t="str">
            <v>DER</v>
          </cell>
          <cell r="D3637" t="str">
            <v>QPADEV007Z</v>
          </cell>
        </row>
        <row r="3638">
          <cell r="A3638" t="str">
            <v>SELINT</v>
          </cell>
          <cell r="B3638" t="str">
            <v xml:space="preserve">                     PGNTDT                                                        NN</v>
          </cell>
          <cell r="C3638" t="str">
            <v>DER</v>
          </cell>
          <cell r="D3638" t="str">
            <v>QPADEV0070</v>
          </cell>
        </row>
        <row r="3639">
          <cell r="A3639" t="str">
            <v>SELINT</v>
          </cell>
          <cell r="B3639" t="str">
            <v xml:space="preserve">                     NTNTDT             1076658</v>
          </cell>
          <cell r="C3639" t="str">
            <v>DER</v>
          </cell>
          <cell r="D3639" t="str">
            <v>QPADEV0071</v>
          </cell>
        </row>
        <row r="3640">
          <cell r="A3640" t="str">
            <v>SELINT</v>
          </cell>
          <cell r="B3640" t="str">
            <v xml:space="preserve">                     NTNTBU   6300000</v>
          </cell>
          <cell r="C3640" t="str">
            <v>DER</v>
          </cell>
          <cell r="D3640" t="str">
            <v>QPADEV0072</v>
          </cell>
        </row>
        <row r="3641">
          <cell r="A3641" t="str">
            <v>SELINT</v>
          </cell>
          <cell r="B3641" t="str">
            <v xml:space="preserve">                     NTNTDT             1074968</v>
          </cell>
          <cell r="C3641" t="str">
            <v>DER</v>
          </cell>
          <cell r="D3641" t="str">
            <v>QPADEV0073</v>
          </cell>
        </row>
        <row r="3642">
          <cell r="A3642" t="str">
            <v>SELINT</v>
          </cell>
          <cell r="B3642" t="str">
            <v xml:space="preserve">                     NTNTDT   0000547                                              OO</v>
          </cell>
          <cell r="C3642" t="str">
            <v>DER</v>
          </cell>
          <cell r="D3642" t="str">
            <v>QPADEV0074</v>
          </cell>
        </row>
        <row r="3643">
          <cell r="A3643" t="str">
            <v>SELINT</v>
          </cell>
          <cell r="B3643" t="str">
            <v xml:space="preserve">                     NTNTDT             1076760                                    NN</v>
          </cell>
          <cell r="C3643" t="str">
            <v>DER</v>
          </cell>
          <cell r="D3643" t="str">
            <v>QPADEV0075</v>
          </cell>
        </row>
        <row r="3644">
          <cell r="A3644" t="str">
            <v>SELINT</v>
          </cell>
          <cell r="B3644" t="str">
            <v xml:space="preserve">                     PGNTIN                                                        NN</v>
          </cell>
          <cell r="C3644" t="str">
            <v>DER</v>
          </cell>
          <cell r="D3644" t="str">
            <v>QPADEV0076</v>
          </cell>
        </row>
        <row r="3645">
          <cell r="A3645" t="str">
            <v>SELINT</v>
          </cell>
          <cell r="B3645" t="str">
            <v xml:space="preserve">                     PGNTDT                                                        NN</v>
          </cell>
          <cell r="C3645" t="str">
            <v>DER</v>
          </cell>
          <cell r="D3645" t="str">
            <v>QPADEV0077</v>
          </cell>
        </row>
        <row r="3646">
          <cell r="A3646" t="str">
            <v>SELINT</v>
          </cell>
          <cell r="B3646" t="str">
            <v xml:space="preserve">                     NTNTBU             1071654</v>
          </cell>
          <cell r="C3646" t="str">
            <v>DER</v>
          </cell>
          <cell r="D3646" t="str">
            <v>QPADEV0078</v>
          </cell>
        </row>
        <row r="3647">
          <cell r="A3647" t="str">
            <v>SELINT</v>
          </cell>
          <cell r="B3647" t="str">
            <v xml:space="preserve">                     NTNTDT             1074001</v>
          </cell>
          <cell r="C3647" t="str">
            <v>DER</v>
          </cell>
          <cell r="D3647" t="str">
            <v>QPADEV0079</v>
          </cell>
        </row>
        <row r="3648">
          <cell r="A3648" t="str">
            <v>SELINT</v>
          </cell>
          <cell r="B3648" t="str">
            <v xml:space="preserve">                     NTNTDT             1077384                                    NN</v>
          </cell>
          <cell r="C3648" t="str">
            <v>DER</v>
          </cell>
          <cell r="D3648" t="str">
            <v>QPADEV008D</v>
          </cell>
        </row>
        <row r="3649">
          <cell r="A3649" t="str">
            <v>SELINT</v>
          </cell>
          <cell r="B3649" t="str">
            <v xml:space="preserve">                     NTNTDT   0000278</v>
          </cell>
          <cell r="C3649" t="str">
            <v>DER</v>
          </cell>
          <cell r="D3649" t="str">
            <v>QPADEV008F</v>
          </cell>
        </row>
        <row r="3650">
          <cell r="A3650" t="str">
            <v>SELINT</v>
          </cell>
          <cell r="B3650" t="str">
            <v xml:space="preserve">                     NTNTDT   0008170</v>
          </cell>
          <cell r="C3650" t="str">
            <v>DER</v>
          </cell>
          <cell r="D3650" t="str">
            <v>QPADEV008G</v>
          </cell>
        </row>
        <row r="3651">
          <cell r="A3651" t="str">
            <v>SELINT</v>
          </cell>
          <cell r="B3651" t="str">
            <v xml:space="preserve">                     NTNTAS                                                        NN</v>
          </cell>
          <cell r="C3651" t="str">
            <v>DER</v>
          </cell>
          <cell r="D3651" t="str">
            <v>QPADEV008H</v>
          </cell>
        </row>
        <row r="3652">
          <cell r="A3652" t="str">
            <v>SELINT</v>
          </cell>
          <cell r="B3652" t="str">
            <v xml:space="preserve">                     NTNTIN             1076783</v>
          </cell>
          <cell r="C3652" t="str">
            <v>DER</v>
          </cell>
          <cell r="D3652" t="str">
            <v>QPADEV008J</v>
          </cell>
        </row>
        <row r="3653">
          <cell r="A3653" t="str">
            <v>SELINT</v>
          </cell>
          <cell r="B3653" t="str">
            <v xml:space="preserve">                     NTNTDT   0001891                                              OO</v>
          </cell>
          <cell r="C3653" t="str">
            <v>DER</v>
          </cell>
          <cell r="D3653" t="str">
            <v>QPADEV008K</v>
          </cell>
        </row>
        <row r="3654">
          <cell r="A3654" t="str">
            <v>SELINT</v>
          </cell>
          <cell r="B3654" t="str">
            <v xml:space="preserve">                     PGNTIN                                                        NN</v>
          </cell>
          <cell r="C3654" t="str">
            <v>DER</v>
          </cell>
          <cell r="D3654" t="str">
            <v>QPADEV008L</v>
          </cell>
        </row>
        <row r="3655">
          <cell r="A3655" t="str">
            <v>SELINT</v>
          </cell>
          <cell r="B3655" t="str">
            <v xml:space="preserve">                     NTNTDT   0000732                                             NNN</v>
          </cell>
          <cell r="C3655" t="str">
            <v>DER</v>
          </cell>
          <cell r="D3655" t="str">
            <v>QPADEV008M</v>
          </cell>
        </row>
        <row r="3656">
          <cell r="A3656" t="str">
            <v>SELINT</v>
          </cell>
          <cell r="B3656" t="str">
            <v xml:space="preserve">                     NTNTIN                                                        NN</v>
          </cell>
          <cell r="C3656" t="str">
            <v>DER</v>
          </cell>
          <cell r="D3656" t="str">
            <v>QPADEV008N</v>
          </cell>
        </row>
        <row r="3657">
          <cell r="A3657" t="str">
            <v>SELINT</v>
          </cell>
          <cell r="B3657" t="str">
            <v xml:space="preserve">                     NTNTBU             1078184                                    NN</v>
          </cell>
          <cell r="C3657" t="str">
            <v>DER</v>
          </cell>
          <cell r="D3657" t="str">
            <v>QPADEV008P</v>
          </cell>
        </row>
        <row r="3658">
          <cell r="A3658" t="str">
            <v>SELINT</v>
          </cell>
          <cell r="B3658" t="str">
            <v xml:space="preserve">                     NTNTAS             1078062</v>
          </cell>
          <cell r="C3658" t="str">
            <v>DER</v>
          </cell>
          <cell r="D3658" t="str">
            <v>QPADEV008Q</v>
          </cell>
        </row>
        <row r="3659">
          <cell r="A3659" t="str">
            <v>SELINT</v>
          </cell>
          <cell r="B3659" t="str">
            <v xml:space="preserve">                     PGNTDT                                                        NN</v>
          </cell>
          <cell r="C3659" t="str">
            <v>DER</v>
          </cell>
          <cell r="D3659" t="str">
            <v>QPADEV008R</v>
          </cell>
        </row>
        <row r="3660">
          <cell r="A3660" t="str">
            <v>SELINT</v>
          </cell>
          <cell r="B3660" t="str">
            <v xml:space="preserve">                     NTNTAS             1078281</v>
          </cell>
          <cell r="C3660" t="str">
            <v>DER</v>
          </cell>
          <cell r="D3660" t="str">
            <v>QPADEV008S</v>
          </cell>
        </row>
        <row r="3661">
          <cell r="A3661" t="str">
            <v>SELINT</v>
          </cell>
          <cell r="B3661" t="str">
            <v xml:space="preserve">                     NTNTAS                                                        NN</v>
          </cell>
          <cell r="C3661" t="str">
            <v>DER</v>
          </cell>
          <cell r="D3661" t="str">
            <v>QPADEV008T</v>
          </cell>
        </row>
        <row r="3662">
          <cell r="A3662" t="str">
            <v>SELINT</v>
          </cell>
          <cell r="B3662" t="str">
            <v xml:space="preserve">                     NTNTDT                                                        OO</v>
          </cell>
          <cell r="C3662" t="str">
            <v>DER</v>
          </cell>
          <cell r="D3662" t="str">
            <v>QPADEV008V</v>
          </cell>
        </row>
        <row r="3663">
          <cell r="A3663" t="str">
            <v>SELINT</v>
          </cell>
          <cell r="B3663" t="str">
            <v xml:space="preserve">                                        1078910</v>
          </cell>
          <cell r="C3663" t="str">
            <v>DER</v>
          </cell>
          <cell r="D3663" t="str">
            <v>QPADEV008W</v>
          </cell>
        </row>
        <row r="3664">
          <cell r="A3664" t="str">
            <v>SELINT</v>
          </cell>
          <cell r="B3664" t="str">
            <v xml:space="preserve">                     NTNTAS   0000095                                              OO</v>
          </cell>
          <cell r="C3664" t="str">
            <v>DER</v>
          </cell>
          <cell r="D3664" t="str">
            <v>QPADEV008X</v>
          </cell>
        </row>
        <row r="3665">
          <cell r="A3665" t="str">
            <v>SELINT</v>
          </cell>
          <cell r="B3665" t="str">
            <v xml:space="preserve">                     NTNTAS                                                        NN</v>
          </cell>
          <cell r="C3665" t="str">
            <v>DER</v>
          </cell>
          <cell r="D3665" t="str">
            <v>QPADEV0080</v>
          </cell>
        </row>
        <row r="3666">
          <cell r="A3666" t="str">
            <v>SELINT</v>
          </cell>
          <cell r="B3666" t="str">
            <v xml:space="preserve">                     NTNTIN             1076574</v>
          </cell>
          <cell r="C3666" t="str">
            <v>DER</v>
          </cell>
          <cell r="D3666" t="str">
            <v>QPADEV0081</v>
          </cell>
        </row>
        <row r="3667">
          <cell r="A3667" t="str">
            <v>SELINT</v>
          </cell>
          <cell r="B3667" t="str">
            <v xml:space="preserve">                     NTNTIN             1075820</v>
          </cell>
          <cell r="C3667" t="str">
            <v>DER</v>
          </cell>
          <cell r="D3667" t="str">
            <v>QPADEV0084</v>
          </cell>
        </row>
        <row r="3668">
          <cell r="A3668" t="str">
            <v>SELINT</v>
          </cell>
          <cell r="B3668" t="str">
            <v xml:space="preserve">                     NTNTDT   0000547</v>
          </cell>
          <cell r="C3668" t="str">
            <v>DER</v>
          </cell>
          <cell r="D3668" t="str">
            <v>QPADEV0085</v>
          </cell>
        </row>
        <row r="3669">
          <cell r="A3669" t="str">
            <v>SELINT</v>
          </cell>
          <cell r="B3669" t="str">
            <v xml:space="preserve">                     NTNTIN   0007850                                              NN</v>
          </cell>
          <cell r="C3669" t="str">
            <v>DER</v>
          </cell>
          <cell r="D3669" t="str">
            <v>QPADEV0086</v>
          </cell>
        </row>
        <row r="3670">
          <cell r="A3670" t="str">
            <v>SELINT</v>
          </cell>
          <cell r="B3670" t="str">
            <v xml:space="preserve">                     NTNTDT             1076249</v>
          </cell>
          <cell r="C3670" t="str">
            <v>DER</v>
          </cell>
          <cell r="D3670" t="str">
            <v>QPADEV0087</v>
          </cell>
        </row>
        <row r="3671">
          <cell r="A3671" t="str">
            <v>SELINT</v>
          </cell>
          <cell r="B3671" t="str">
            <v xml:space="preserve">                     PGNTIN             1075493</v>
          </cell>
          <cell r="C3671" t="str">
            <v>DER</v>
          </cell>
          <cell r="D3671" t="str">
            <v>QPADEV0088</v>
          </cell>
        </row>
        <row r="3672">
          <cell r="A3672" t="str">
            <v>SELINT</v>
          </cell>
          <cell r="B3672" t="str">
            <v xml:space="preserve">                     NTNTDT             1077359</v>
          </cell>
          <cell r="C3672" t="str">
            <v>DER</v>
          </cell>
          <cell r="D3672" t="str">
            <v>QPADEV0089</v>
          </cell>
        </row>
        <row r="3673">
          <cell r="A3673" t="str">
            <v>SELINT</v>
          </cell>
          <cell r="B3673" t="str">
            <v xml:space="preserve">                     PGNTIN                                                       NN</v>
          </cell>
          <cell r="C3673" t="str">
            <v>DER</v>
          </cell>
          <cell r="D3673" t="str">
            <v>QPADEV009B</v>
          </cell>
        </row>
        <row r="3674">
          <cell r="A3674" t="str">
            <v>SELINT</v>
          </cell>
          <cell r="B3674" t="str">
            <v xml:space="preserve">                     NTNTIN   0000234</v>
          </cell>
          <cell r="C3674" t="str">
            <v>DER</v>
          </cell>
          <cell r="D3674" t="str">
            <v>QPADEV009D</v>
          </cell>
        </row>
        <row r="3675">
          <cell r="A3675" t="str">
            <v>SELINT</v>
          </cell>
          <cell r="B3675" t="str">
            <v xml:space="preserve">                     NTNTDT             1078629                                    NN</v>
          </cell>
          <cell r="C3675" t="str">
            <v>DER</v>
          </cell>
          <cell r="D3675" t="str">
            <v>QPADEV009F</v>
          </cell>
        </row>
        <row r="3676">
          <cell r="A3676" t="str">
            <v>SELINT</v>
          </cell>
          <cell r="B3676" t="str">
            <v xml:space="preserve">                     NTNTIN   0000080                                              OO</v>
          </cell>
          <cell r="C3676" t="str">
            <v>DER</v>
          </cell>
          <cell r="D3676" t="str">
            <v>QPADEV009G</v>
          </cell>
        </row>
        <row r="3677">
          <cell r="A3677" t="str">
            <v>SELINT</v>
          </cell>
          <cell r="B3677" t="str">
            <v xml:space="preserve">                                        1078091</v>
          </cell>
          <cell r="C3677" t="str">
            <v>DER</v>
          </cell>
          <cell r="D3677" t="str">
            <v>QPADEV009H</v>
          </cell>
        </row>
        <row r="3678">
          <cell r="A3678" t="str">
            <v>SELINT</v>
          </cell>
          <cell r="B3678" t="str">
            <v xml:space="preserve">                     NTNTDT   0005975</v>
          </cell>
          <cell r="C3678" t="str">
            <v>DER</v>
          </cell>
          <cell r="D3678" t="str">
            <v>QPADEV009J</v>
          </cell>
        </row>
        <row r="3679">
          <cell r="A3679" t="str">
            <v>SELINT</v>
          </cell>
          <cell r="B3679" t="str">
            <v xml:space="preserve">                     NTNTIN                                                        NN</v>
          </cell>
          <cell r="C3679" t="str">
            <v>DER</v>
          </cell>
          <cell r="D3679" t="str">
            <v>QPADEV009K</v>
          </cell>
        </row>
        <row r="3680">
          <cell r="A3680" t="str">
            <v>SELINT</v>
          </cell>
          <cell r="B3680" t="str">
            <v xml:space="preserve">                     PGNTDT                                                       NNN</v>
          </cell>
          <cell r="C3680" t="str">
            <v>DER</v>
          </cell>
          <cell r="D3680" t="str">
            <v>QPADEV009L</v>
          </cell>
        </row>
        <row r="3681">
          <cell r="A3681" t="str">
            <v>SELINT</v>
          </cell>
          <cell r="B3681" t="str">
            <v xml:space="preserve">                     NTNTBU             1078341                                    NN</v>
          </cell>
          <cell r="C3681" t="str">
            <v>DER</v>
          </cell>
          <cell r="D3681" t="str">
            <v>QPADEV009M</v>
          </cell>
        </row>
        <row r="3682">
          <cell r="A3682" t="str">
            <v>SELINT</v>
          </cell>
          <cell r="B3682" t="str">
            <v xml:space="preserve">                     NTNTBU             1078294                                    NN</v>
          </cell>
          <cell r="C3682" t="str">
            <v>DER</v>
          </cell>
          <cell r="D3682" t="str">
            <v>QPADEV009N</v>
          </cell>
        </row>
        <row r="3683">
          <cell r="A3683" t="str">
            <v>SELINT</v>
          </cell>
          <cell r="B3683" t="str">
            <v xml:space="preserve">                     NTNTIN             1077385</v>
          </cell>
          <cell r="C3683" t="str">
            <v>DER</v>
          </cell>
          <cell r="D3683" t="str">
            <v>QPADEV009P</v>
          </cell>
        </row>
        <row r="3684">
          <cell r="A3684" t="str">
            <v>SELINT</v>
          </cell>
          <cell r="B3684" t="str">
            <v xml:space="preserve">                     NTNTIN   0000732                                              NN</v>
          </cell>
          <cell r="C3684" t="str">
            <v>DER</v>
          </cell>
          <cell r="D3684" t="str">
            <v>QPADEV009Q</v>
          </cell>
        </row>
        <row r="3685">
          <cell r="A3685" t="str">
            <v>SELINT</v>
          </cell>
          <cell r="B3685" t="str">
            <v xml:space="preserve">                     PGNTDT             1077296</v>
          </cell>
          <cell r="C3685" t="str">
            <v>DER</v>
          </cell>
          <cell r="D3685" t="str">
            <v>QPADEV009R</v>
          </cell>
        </row>
        <row r="3686">
          <cell r="A3686" t="str">
            <v>SELINT</v>
          </cell>
          <cell r="B3686" t="str">
            <v xml:space="preserve">                                        1068449</v>
          </cell>
          <cell r="C3686" t="str">
            <v>DER</v>
          </cell>
          <cell r="D3686" t="str">
            <v>QPADEV009S</v>
          </cell>
        </row>
        <row r="3687">
          <cell r="A3687" t="str">
            <v>SELINT</v>
          </cell>
          <cell r="B3687" t="str">
            <v xml:space="preserve">                     NTNTIN   0000561   1078377</v>
          </cell>
          <cell r="C3687" t="str">
            <v>DER</v>
          </cell>
          <cell r="D3687" t="str">
            <v>QPADEV009T</v>
          </cell>
        </row>
        <row r="3688">
          <cell r="A3688" t="str">
            <v>SELINT</v>
          </cell>
          <cell r="B3688" t="str">
            <v xml:space="preserve">                     NTNTIN             1076750                                    OO</v>
          </cell>
          <cell r="C3688" t="str">
            <v>DER</v>
          </cell>
          <cell r="D3688" t="str">
            <v>QPADEV009V</v>
          </cell>
        </row>
        <row r="3689">
          <cell r="A3689" t="str">
            <v>SELINT</v>
          </cell>
          <cell r="B3689" t="str">
            <v xml:space="preserve">                     NTNTIN             1078383                                    NN</v>
          </cell>
          <cell r="C3689" t="str">
            <v>DER</v>
          </cell>
          <cell r="D3689" t="str">
            <v>QPADEV009W</v>
          </cell>
        </row>
        <row r="3690">
          <cell r="A3690" t="str">
            <v>SELINT</v>
          </cell>
          <cell r="B3690" t="str">
            <v xml:space="preserve">                                        1077385</v>
          </cell>
          <cell r="C3690" t="str">
            <v>DER</v>
          </cell>
          <cell r="D3690" t="str">
            <v>QPADEV009X</v>
          </cell>
        </row>
        <row r="3691">
          <cell r="A3691" t="str">
            <v>SELINT</v>
          </cell>
          <cell r="B3691" t="str">
            <v xml:space="preserve">                     NTNTRA             1076837</v>
          </cell>
          <cell r="C3691" t="str">
            <v>DER</v>
          </cell>
          <cell r="D3691" t="str">
            <v>QPADEV0090</v>
          </cell>
        </row>
        <row r="3692">
          <cell r="A3692" t="str">
            <v>SELINT</v>
          </cell>
          <cell r="B3692" t="str">
            <v xml:space="preserve">                     NTNTDT             1078146</v>
          </cell>
          <cell r="C3692" t="str">
            <v>DER</v>
          </cell>
          <cell r="D3692" t="str">
            <v>QPADEV0091</v>
          </cell>
        </row>
        <row r="3693">
          <cell r="A3693" t="str">
            <v>SELINT</v>
          </cell>
          <cell r="B3693" t="str">
            <v xml:space="preserve">                     PGNTIN                                                        NN</v>
          </cell>
          <cell r="C3693" t="str">
            <v>DER</v>
          </cell>
          <cell r="D3693" t="str">
            <v>QPADEV0092</v>
          </cell>
        </row>
        <row r="3694">
          <cell r="A3694" t="str">
            <v>SELINT</v>
          </cell>
          <cell r="B3694" t="str">
            <v xml:space="preserve">                     NTNTDT                                                        NN</v>
          </cell>
          <cell r="C3694" t="str">
            <v>DER</v>
          </cell>
          <cell r="D3694" t="str">
            <v>QPADEV0093</v>
          </cell>
        </row>
        <row r="3695">
          <cell r="A3695" t="str">
            <v>SELINT</v>
          </cell>
          <cell r="B3695" t="str">
            <v xml:space="preserve">                     NTNTBU             1077894</v>
          </cell>
          <cell r="C3695" t="str">
            <v>DER</v>
          </cell>
          <cell r="D3695" t="str">
            <v>QPADEV0094</v>
          </cell>
        </row>
        <row r="3696">
          <cell r="A3696" t="str">
            <v>SELINT</v>
          </cell>
          <cell r="B3696" t="str">
            <v xml:space="preserve">                     NTNTAS                                                        NN</v>
          </cell>
          <cell r="C3696" t="str">
            <v>DER</v>
          </cell>
          <cell r="D3696" t="str">
            <v>QPADEV0095</v>
          </cell>
        </row>
        <row r="3697">
          <cell r="A3697" t="str">
            <v>SELINT</v>
          </cell>
          <cell r="B3697" t="str">
            <v xml:space="preserve">                     NTNTAS                                                        NN</v>
          </cell>
          <cell r="C3697" t="str">
            <v>DER</v>
          </cell>
          <cell r="D3697" t="str">
            <v>QPADEV0096</v>
          </cell>
        </row>
        <row r="3698">
          <cell r="A3698" t="str">
            <v>SELINT</v>
          </cell>
          <cell r="B3698" t="str">
            <v xml:space="preserve">                     NTNTDT   0008170   1072440                                    OO</v>
          </cell>
          <cell r="C3698" t="str">
            <v>DER</v>
          </cell>
          <cell r="D3698" t="str">
            <v>QPADEV0097</v>
          </cell>
        </row>
        <row r="3699">
          <cell r="A3699" t="str">
            <v>SELINT</v>
          </cell>
          <cell r="B3699" t="str">
            <v xml:space="preserve">                     NTNTAS                                                        NN</v>
          </cell>
          <cell r="C3699" t="str">
            <v>DER</v>
          </cell>
          <cell r="D3699" t="str">
            <v>QPADEV0098</v>
          </cell>
        </row>
        <row r="3700">
          <cell r="A3700" t="str">
            <v>SELINT</v>
          </cell>
          <cell r="B3700" t="str">
            <v xml:space="preserve">                     NTNTIN                                                       NNN</v>
          </cell>
          <cell r="C3700" t="str">
            <v>DER</v>
          </cell>
          <cell r="D3700" t="str">
            <v>QPADEV0099</v>
          </cell>
        </row>
        <row r="3701">
          <cell r="A3701" t="str">
            <v>SELINT</v>
          </cell>
          <cell r="B3701" t="str">
            <v xml:space="preserve">                     NTNTIN   0000732                                              NN</v>
          </cell>
          <cell r="C3701" t="str">
            <v>DER</v>
          </cell>
          <cell r="D3701" t="str">
            <v>QSECOFR</v>
          </cell>
        </row>
        <row r="3702">
          <cell r="A3702" t="str">
            <v>SELINT</v>
          </cell>
          <cell r="B3702" t="str">
            <v xml:space="preserve">                     NTNTDT   0024450                                              NN</v>
          </cell>
          <cell r="C3702" t="str">
            <v>DER</v>
          </cell>
          <cell r="D3702" t="str">
            <v>RANNOU1</v>
          </cell>
        </row>
        <row r="3703">
          <cell r="A3703" t="str">
            <v>SELINT</v>
          </cell>
          <cell r="B3703" t="str">
            <v xml:space="preserve">                                        1042650</v>
          </cell>
          <cell r="C3703" t="str">
            <v>DER</v>
          </cell>
          <cell r="D3703" t="str">
            <v>RANNOU2</v>
          </cell>
        </row>
        <row r="3704">
          <cell r="A3704" t="str">
            <v>SELINT</v>
          </cell>
          <cell r="B3704" t="str">
            <v xml:space="preserve">                     NTNTBU                                                        NN</v>
          </cell>
          <cell r="C3704" t="str">
            <v>DER</v>
          </cell>
          <cell r="D3704" t="str">
            <v>RANNOU3</v>
          </cell>
        </row>
        <row r="3705">
          <cell r="A3705" t="str">
            <v>SELINT</v>
          </cell>
          <cell r="B3705" t="str">
            <v xml:space="preserve">                     NTNTDT                                                        NN</v>
          </cell>
          <cell r="C3705" t="str">
            <v>DER</v>
          </cell>
          <cell r="D3705" t="str">
            <v>RANNOU4</v>
          </cell>
        </row>
        <row r="3706">
          <cell r="A3706" t="str">
            <v>SELINT</v>
          </cell>
          <cell r="B3706" t="str">
            <v xml:space="preserve">                                        1077834</v>
          </cell>
          <cell r="C3706" t="str">
            <v>DER</v>
          </cell>
          <cell r="D3706" t="str">
            <v>RARONDO</v>
          </cell>
        </row>
        <row r="3707">
          <cell r="A3707" t="str">
            <v>SELINT</v>
          </cell>
          <cell r="B3707" t="str">
            <v xml:space="preserve">                     NTNTBU                                                        NN</v>
          </cell>
          <cell r="C3707" t="str">
            <v>DER</v>
          </cell>
          <cell r="D3707" t="str">
            <v>RECEPTION1</v>
          </cell>
        </row>
        <row r="3708">
          <cell r="A3708" t="str">
            <v>SELINT</v>
          </cell>
          <cell r="B3708" t="str">
            <v xml:space="preserve">                     NTNTBU             1049367</v>
          </cell>
          <cell r="C3708" t="str">
            <v>DER</v>
          </cell>
          <cell r="D3708" t="str">
            <v>ROCCO</v>
          </cell>
        </row>
        <row r="3709">
          <cell r="A3709" t="str">
            <v>SELINT</v>
          </cell>
          <cell r="B3709" t="str">
            <v xml:space="preserve">                     NTNTRA                                                        ON</v>
          </cell>
          <cell r="C3709" t="str">
            <v>DER</v>
          </cell>
          <cell r="D3709" t="str">
            <v>ROCCO10</v>
          </cell>
        </row>
        <row r="3710">
          <cell r="A3710" t="str">
            <v>SELINT</v>
          </cell>
          <cell r="B3710" t="str">
            <v xml:space="preserve">                              0000297</v>
          </cell>
          <cell r="C3710" t="str">
            <v>DER</v>
          </cell>
          <cell r="D3710" t="str">
            <v>SF</v>
          </cell>
        </row>
        <row r="3711">
          <cell r="A3711" t="str">
            <v>SELINT</v>
          </cell>
          <cell r="B3711" t="str">
            <v xml:space="preserve">                     NTNTCPXOT                                                     NN</v>
          </cell>
          <cell r="C3711" t="str">
            <v>DER</v>
          </cell>
          <cell r="D3711" t="str">
            <v>SF1</v>
          </cell>
        </row>
        <row r="3712">
          <cell r="A3712" t="str">
            <v>SELINT</v>
          </cell>
          <cell r="B3712" t="str">
            <v xml:space="preserve">                                        1040768</v>
          </cell>
          <cell r="C3712" t="str">
            <v>DER</v>
          </cell>
          <cell r="D3712" t="str">
            <v>SF3</v>
          </cell>
        </row>
        <row r="3713">
          <cell r="A3713" t="str">
            <v>SELINT</v>
          </cell>
          <cell r="B3713" t="str">
            <v xml:space="preserve">                     NTNTDT             1040199                                    NN</v>
          </cell>
          <cell r="C3713" t="str">
            <v>DER</v>
          </cell>
          <cell r="D3713" t="str">
            <v>SF5</v>
          </cell>
        </row>
        <row r="3714">
          <cell r="A3714" t="str">
            <v>SELINT</v>
          </cell>
          <cell r="B3714" t="str">
            <v xml:space="preserve">                     NTNTIN             1041660                                    NN</v>
          </cell>
          <cell r="C3714" t="str">
            <v>DER</v>
          </cell>
          <cell r="D3714" t="str">
            <v>SKITT</v>
          </cell>
        </row>
        <row r="3715">
          <cell r="A3715" t="str">
            <v>SELINT</v>
          </cell>
          <cell r="B3715" t="str">
            <v xml:space="preserve">                     NTNTBU             1041964</v>
          </cell>
          <cell r="C3715" t="str">
            <v>DER</v>
          </cell>
          <cell r="D3715" t="str">
            <v>SKITT1</v>
          </cell>
        </row>
        <row r="3716">
          <cell r="A3716" t="str">
            <v>SELINT</v>
          </cell>
          <cell r="B3716" t="str">
            <v xml:space="preserve">                     NTNTDT                                                        NN</v>
          </cell>
          <cell r="C3716" t="str">
            <v>DER</v>
          </cell>
          <cell r="D3716" t="str">
            <v>SOMEMAGA</v>
          </cell>
        </row>
        <row r="3717">
          <cell r="A3717" t="str">
            <v>SELINT</v>
          </cell>
          <cell r="B3717" t="str">
            <v xml:space="preserve">                     NTNTIN             1079065</v>
          </cell>
          <cell r="C3717" t="str">
            <v>DER</v>
          </cell>
          <cell r="D3717" t="str">
            <v>STCFAO</v>
          </cell>
        </row>
        <row r="3718">
          <cell r="A3718" t="str">
            <v>SELINT</v>
          </cell>
          <cell r="B3718" t="str">
            <v xml:space="preserve">                     NTNTDT             1051795</v>
          </cell>
          <cell r="C3718" t="str">
            <v>DER</v>
          </cell>
          <cell r="D3718" t="str">
            <v>SVP021</v>
          </cell>
        </row>
        <row r="3719">
          <cell r="A3719" t="str">
            <v>SELINT</v>
          </cell>
          <cell r="B3719" t="str">
            <v xml:space="preserve">                     NTNTAS                                                        NN</v>
          </cell>
          <cell r="C3719" t="str">
            <v>DER</v>
          </cell>
          <cell r="D3719" t="str">
            <v>SVP1</v>
          </cell>
        </row>
        <row r="3720">
          <cell r="A3720" t="str">
            <v>SELINT</v>
          </cell>
          <cell r="B3720" t="str">
            <v xml:space="preserve">                     NTNTDT             1078307</v>
          </cell>
          <cell r="C3720" t="str">
            <v>DER</v>
          </cell>
          <cell r="D3720" t="str">
            <v>SYLVER</v>
          </cell>
        </row>
        <row r="3721">
          <cell r="A3721" t="str">
            <v>SELINT</v>
          </cell>
          <cell r="B3721" t="str">
            <v xml:space="preserve">                     NTNTDT             1067236</v>
          </cell>
          <cell r="C3721" t="str">
            <v>DER</v>
          </cell>
          <cell r="D3721" t="str">
            <v>SYLVERA1</v>
          </cell>
        </row>
        <row r="3722">
          <cell r="A3722" t="str">
            <v>SELINT</v>
          </cell>
          <cell r="B3722" t="str">
            <v xml:space="preserve">                     NTNTMASDA                                                     NN</v>
          </cell>
          <cell r="C3722" t="str">
            <v>DER</v>
          </cell>
          <cell r="D3722" t="str">
            <v>SYSINFO</v>
          </cell>
        </row>
        <row r="3723">
          <cell r="A3723" t="str">
            <v>SELINT</v>
          </cell>
          <cell r="B3723" t="str">
            <v xml:space="preserve">                     TLTPAT             1025758                                     N</v>
          </cell>
          <cell r="C3723" t="str">
            <v>DER</v>
          </cell>
          <cell r="D3723" t="str">
            <v>TEC5DSP0B</v>
          </cell>
        </row>
        <row r="3724">
          <cell r="A3724" t="str">
            <v>SELINT</v>
          </cell>
          <cell r="B3724" t="str">
            <v xml:space="preserve">                     TLTPAT                                                         N</v>
          </cell>
          <cell r="C3724" t="str">
            <v>DER</v>
          </cell>
          <cell r="D3724" t="str">
            <v>TEC5DSP15</v>
          </cell>
        </row>
        <row r="3725">
          <cell r="A3725" t="str">
            <v>SELINT</v>
          </cell>
          <cell r="B3725" t="str">
            <v xml:space="preserve">                     TLTPAT             1010299                                     N</v>
          </cell>
          <cell r="C3725" t="str">
            <v>DER</v>
          </cell>
          <cell r="D3725" t="str">
            <v>TEC5DSP17</v>
          </cell>
        </row>
        <row r="3726">
          <cell r="A3726" t="str">
            <v>SELINT</v>
          </cell>
          <cell r="B3726" t="str">
            <v xml:space="preserve">                     TLTPAT             1028457</v>
          </cell>
          <cell r="C3726" t="str">
            <v>DER</v>
          </cell>
          <cell r="D3726" t="str">
            <v>TEMANAST</v>
          </cell>
        </row>
        <row r="3727">
          <cell r="A3727" t="str">
            <v>SELINT</v>
          </cell>
          <cell r="B3727" t="str">
            <v xml:space="preserve">                     PGNTDT             1077484</v>
          </cell>
          <cell r="C3727" t="str">
            <v>DER</v>
          </cell>
          <cell r="D3727" t="str">
            <v>TEMBA</v>
          </cell>
        </row>
        <row r="3728">
          <cell r="A3728" t="str">
            <v>SELINT</v>
          </cell>
          <cell r="B3728" t="str">
            <v xml:space="preserve">                     NTNTAS   0008146</v>
          </cell>
          <cell r="C3728" t="str">
            <v>DER</v>
          </cell>
          <cell r="D3728" t="str">
            <v>TEMBAA1</v>
          </cell>
        </row>
        <row r="3729">
          <cell r="A3729" t="str">
            <v>SELINT</v>
          </cell>
          <cell r="B3729" t="str">
            <v xml:space="preserve">                     NTNTDT             1075385</v>
          </cell>
          <cell r="C3729" t="str">
            <v>DER</v>
          </cell>
          <cell r="D3729" t="str">
            <v>TEMBAB1</v>
          </cell>
        </row>
        <row r="3730">
          <cell r="A3730" t="str">
            <v>SELINT</v>
          </cell>
          <cell r="B3730" t="str">
            <v xml:space="preserve">                     NTNTDT   0007531                                             NNN</v>
          </cell>
          <cell r="C3730" t="str">
            <v>DER</v>
          </cell>
          <cell r="D3730" t="str">
            <v>TEST</v>
          </cell>
        </row>
        <row r="3731">
          <cell r="A3731" t="str">
            <v>SELINT</v>
          </cell>
          <cell r="B3731" t="str">
            <v xml:space="preserve">                     NTNTBU             1041964                                    NN</v>
          </cell>
          <cell r="C3731" t="str">
            <v>DER</v>
          </cell>
          <cell r="D3731" t="str">
            <v>THEO3</v>
          </cell>
        </row>
        <row r="3732">
          <cell r="A3732" t="str">
            <v>SELINT</v>
          </cell>
          <cell r="B3732" t="str">
            <v xml:space="preserve">                     LLLTAT                                                        OO</v>
          </cell>
          <cell r="C3732" t="str">
            <v>DER</v>
          </cell>
          <cell r="D3732" t="str">
            <v>THOLLOT</v>
          </cell>
        </row>
        <row r="3733">
          <cell r="A3733" t="str">
            <v>SELINT</v>
          </cell>
          <cell r="B3733" t="str">
            <v xml:space="preserve">                     SLSPAT                                                        NN</v>
          </cell>
          <cell r="C3733" t="str">
            <v>DER</v>
          </cell>
          <cell r="D3733" t="str">
            <v>TOURET</v>
          </cell>
        </row>
        <row r="3734">
          <cell r="A3734" t="str">
            <v>SELINT</v>
          </cell>
          <cell r="B3734" t="str">
            <v xml:space="preserve">                     NTNTAS             1071357                                    OO</v>
          </cell>
          <cell r="C3734" t="str">
            <v>DER</v>
          </cell>
          <cell r="D3734" t="str">
            <v>TSIBA</v>
          </cell>
        </row>
        <row r="3735">
          <cell r="A3735" t="str">
            <v>SELINT</v>
          </cell>
          <cell r="B3735" t="str">
            <v xml:space="preserve">                     NTNTPW             1063553</v>
          </cell>
          <cell r="C3735" t="str">
            <v>DER</v>
          </cell>
          <cell r="D3735" t="str">
            <v>TSIBA1</v>
          </cell>
        </row>
        <row r="3736">
          <cell r="A3736" t="str">
            <v>SELINT</v>
          </cell>
          <cell r="B3736" t="str">
            <v xml:space="preserve">                     NTNTDT             1052531</v>
          </cell>
          <cell r="C3736" t="str">
            <v>DER</v>
          </cell>
          <cell r="D3736" t="str">
            <v>TSIBA15</v>
          </cell>
        </row>
        <row r="3737">
          <cell r="A3737" t="str">
            <v>SELINT</v>
          </cell>
          <cell r="B3737" t="str">
            <v xml:space="preserve">                     NTNTAS   0004483</v>
          </cell>
          <cell r="C3737" t="str">
            <v>DER</v>
          </cell>
          <cell r="D3737" t="str">
            <v>TSIBA1501</v>
          </cell>
        </row>
        <row r="3738">
          <cell r="A3738" t="str">
            <v>SELINT</v>
          </cell>
          <cell r="B3738" t="str">
            <v xml:space="preserve">                     NTNTIN             1067524                                    NN</v>
          </cell>
          <cell r="C3738" t="str">
            <v>DER</v>
          </cell>
          <cell r="D3738" t="str">
            <v>TT</v>
          </cell>
        </row>
        <row r="3739">
          <cell r="A3739" t="str">
            <v>SELINT</v>
          </cell>
          <cell r="B3739" t="str">
            <v xml:space="preserve">                     NTNTAS             1057184</v>
          </cell>
          <cell r="C3739" t="str">
            <v>DER</v>
          </cell>
          <cell r="D3739" t="str">
            <v>TYDFRD</v>
          </cell>
        </row>
        <row r="3740">
          <cell r="A3740" t="str">
            <v>SELINT</v>
          </cell>
          <cell r="B3740" t="str">
            <v xml:space="preserve">                     NTNTRA             1060335                                    NN</v>
          </cell>
          <cell r="C3740" t="str">
            <v>DER</v>
          </cell>
          <cell r="D3740" t="str">
            <v>ZAPPULLA</v>
          </cell>
        </row>
        <row r="3741">
          <cell r="A3741" t="str">
            <v>SELINT</v>
          </cell>
          <cell r="B3741" t="str">
            <v xml:space="preserve">                                                                                   NN</v>
          </cell>
          <cell r="C3741" t="str">
            <v>DFT</v>
          </cell>
          <cell r="D3741" t="str">
            <v>DBMEH11</v>
          </cell>
        </row>
        <row r="3742">
          <cell r="A3742" t="str">
            <v>SELINT</v>
          </cell>
          <cell r="B3742" t="str">
            <v xml:space="preserve">                                                                                   NN</v>
          </cell>
          <cell r="C3742" t="str">
            <v>DFT</v>
          </cell>
          <cell r="D3742" t="str">
            <v>DSP010204</v>
          </cell>
        </row>
        <row r="3743">
          <cell r="A3743" t="str">
            <v>SELINT</v>
          </cell>
          <cell r="B3743" t="str">
            <v xml:space="preserve">                                                                                   NN</v>
          </cell>
          <cell r="C3743" t="str">
            <v>DFT</v>
          </cell>
          <cell r="D3743" t="str">
            <v>DSP010406</v>
          </cell>
        </row>
        <row r="3744">
          <cell r="A3744" t="str">
            <v>SELINT</v>
          </cell>
          <cell r="B3744" t="str">
            <v xml:space="preserve">                                                                                   NN</v>
          </cell>
          <cell r="C3744" t="str">
            <v>DFT</v>
          </cell>
          <cell r="D3744" t="str">
            <v>DSP010604</v>
          </cell>
        </row>
        <row r="3745">
          <cell r="A3745" t="str">
            <v>SELINT</v>
          </cell>
          <cell r="B3745" t="str">
            <v xml:space="preserve">                                                                                   NN</v>
          </cell>
          <cell r="C3745" t="str">
            <v>DFT</v>
          </cell>
          <cell r="D3745" t="str">
            <v>DSP030505</v>
          </cell>
        </row>
        <row r="3746">
          <cell r="A3746" t="str">
            <v>SELINT</v>
          </cell>
          <cell r="B3746" t="str">
            <v xml:space="preserve">                                                                                   NN</v>
          </cell>
          <cell r="C3746" t="str">
            <v>DFT</v>
          </cell>
          <cell r="D3746" t="str">
            <v>DSP26</v>
          </cell>
        </row>
        <row r="3747">
          <cell r="A3747" t="str">
            <v>SELINT</v>
          </cell>
          <cell r="B3747" t="str">
            <v xml:space="preserve">                                                                                   NN</v>
          </cell>
          <cell r="C3747" t="str">
            <v>DFT</v>
          </cell>
          <cell r="D3747" t="str">
            <v>EEH202</v>
          </cell>
        </row>
        <row r="3748">
          <cell r="A3748" t="str">
            <v>SELINT</v>
          </cell>
          <cell r="B3748" t="str">
            <v xml:space="preserve">                                                                                   NN</v>
          </cell>
          <cell r="C3748" t="str">
            <v>DFT</v>
          </cell>
          <cell r="D3748" t="str">
            <v>JMSS2</v>
          </cell>
        </row>
        <row r="3749">
          <cell r="A3749" t="str">
            <v>SELINT</v>
          </cell>
          <cell r="B3749" t="str">
            <v xml:space="preserve">                                                                                   NN</v>
          </cell>
          <cell r="C3749" t="str">
            <v>DFT</v>
          </cell>
          <cell r="D3749" t="str">
            <v>QPADEV003Q</v>
          </cell>
        </row>
        <row r="3750">
          <cell r="A3750" t="str">
            <v>SELINT</v>
          </cell>
          <cell r="B3750" t="str">
            <v xml:space="preserve">  121</v>
          </cell>
          <cell r="C3750" t="str">
            <v>WS</v>
          </cell>
          <cell r="D3750" t="str">
            <v>DBMEH11</v>
          </cell>
        </row>
        <row r="3751">
          <cell r="A3751" t="str">
            <v>SELINT</v>
          </cell>
          <cell r="B3751" t="str">
            <v xml:space="preserve">  121</v>
          </cell>
          <cell r="C3751" t="str">
            <v>WS</v>
          </cell>
          <cell r="D3751" t="str">
            <v>DSP010204</v>
          </cell>
        </row>
        <row r="3752">
          <cell r="A3752" t="str">
            <v>SELINT</v>
          </cell>
          <cell r="B3752" t="str">
            <v xml:space="preserve">  121        RI</v>
          </cell>
          <cell r="C3752" t="str">
            <v>WS</v>
          </cell>
          <cell r="D3752" t="str">
            <v>DSP010406</v>
          </cell>
        </row>
        <row r="3753">
          <cell r="A3753" t="str">
            <v>SELINT</v>
          </cell>
          <cell r="B3753" t="str">
            <v xml:space="preserve">  121</v>
          </cell>
          <cell r="C3753" t="str">
            <v>WS</v>
          </cell>
          <cell r="D3753" t="str">
            <v>DSP010604</v>
          </cell>
        </row>
        <row r="3754">
          <cell r="A3754" t="str">
            <v>SELINT</v>
          </cell>
          <cell r="B3754" t="str">
            <v xml:space="preserve">  121</v>
          </cell>
          <cell r="C3754" t="str">
            <v>WS</v>
          </cell>
          <cell r="D3754" t="str">
            <v>DSP030505</v>
          </cell>
        </row>
        <row r="3755">
          <cell r="A3755" t="str">
            <v>SELINT</v>
          </cell>
          <cell r="B3755" t="str">
            <v xml:space="preserve">  121          BL</v>
          </cell>
          <cell r="C3755" t="str">
            <v>WS</v>
          </cell>
          <cell r="D3755" t="str">
            <v>DSP26</v>
          </cell>
        </row>
        <row r="3756">
          <cell r="A3756" t="str">
            <v>SELINT</v>
          </cell>
          <cell r="B3756" t="str">
            <v xml:space="preserve">  121</v>
          </cell>
          <cell r="C3756" t="str">
            <v>WS</v>
          </cell>
          <cell r="D3756" t="str">
            <v>EEH202</v>
          </cell>
        </row>
        <row r="3757">
          <cell r="A3757" t="str">
            <v>SELINT</v>
          </cell>
          <cell r="B3757" t="str">
            <v xml:space="preserve">  121              RI  HI</v>
          </cell>
          <cell r="C3757" t="str">
            <v>WS</v>
          </cell>
          <cell r="D3757" t="str">
            <v>JMSS2</v>
          </cell>
        </row>
        <row r="3758">
          <cell r="A3758" t="str">
            <v>SELINT</v>
          </cell>
          <cell r="B3758" t="str">
            <v xml:space="preserve">  121</v>
          </cell>
          <cell r="C3758" t="str">
            <v>WS</v>
          </cell>
          <cell r="D3758" t="str">
            <v>QPADEV003Q</v>
          </cell>
        </row>
        <row r="3759">
          <cell r="A3759" t="str">
            <v>SEMAINE</v>
          </cell>
          <cell r="B3759" t="str">
            <v>3111250711300711</v>
          </cell>
          <cell r="C3759">
            <v>0</v>
          </cell>
          <cell r="D3759">
            <v>0</v>
          </cell>
        </row>
        <row r="3760">
          <cell r="A3760" t="str">
            <v>SERPRO</v>
          </cell>
          <cell r="B3760" t="str">
            <v xml:space="preserve">  0000000014</v>
          </cell>
          <cell r="C3760">
            <v>0</v>
          </cell>
          <cell r="D3760">
            <v>0</v>
          </cell>
        </row>
        <row r="3761">
          <cell r="A3761" t="str">
            <v>SERVICNT</v>
          </cell>
          <cell r="B3761" t="str">
            <v xml:space="preserve">  Technologies                                                                             *</v>
          </cell>
          <cell r="C3761">
            <v>0</v>
          </cell>
          <cell r="D3761">
            <v>0</v>
          </cell>
        </row>
        <row r="3762">
          <cell r="A3762" t="str">
            <v>SERVICPR</v>
          </cell>
          <cell r="B3762" t="str">
            <v xml:space="preserve">  Pièces de rechanges                                                                      *</v>
          </cell>
          <cell r="C3762">
            <v>0</v>
          </cell>
          <cell r="D3762">
            <v>0</v>
          </cell>
        </row>
        <row r="3763">
          <cell r="A3763" t="str">
            <v>SOCIADM</v>
          </cell>
          <cell r="B3763" t="str">
            <v xml:space="preserve">          Administration</v>
          </cell>
          <cell r="C3763">
            <v>0</v>
          </cell>
          <cell r="D3763">
            <v>0</v>
          </cell>
        </row>
        <row r="3764">
          <cell r="A3764" t="str">
            <v>SOCIAMB</v>
          </cell>
          <cell r="B3764" t="str">
            <v xml:space="preserve">          Ambassade</v>
          </cell>
          <cell r="C3764">
            <v>0</v>
          </cell>
          <cell r="D3764">
            <v>0</v>
          </cell>
        </row>
        <row r="3765">
          <cell r="A3765" t="str">
            <v>SOCIET**</v>
          </cell>
          <cell r="B3765" t="str">
            <v>.</v>
          </cell>
          <cell r="C3765">
            <v>0</v>
          </cell>
          <cell r="D3765">
            <v>0</v>
          </cell>
        </row>
        <row r="3766">
          <cell r="A3766" t="str">
            <v>SOCIETGB</v>
          </cell>
          <cell r="B3766" t="str">
            <v>CFAO TECHNOLOGIES (GABON)     GAB        09063</v>
          </cell>
          <cell r="C3766">
            <v>0</v>
          </cell>
          <cell r="D3766">
            <v>0</v>
          </cell>
        </row>
        <row r="3767">
          <cell r="A3767" t="str">
            <v>SOCIMIN</v>
          </cell>
          <cell r="B3767" t="str">
            <v xml:space="preserve">          Ministère</v>
          </cell>
          <cell r="C3767">
            <v>0</v>
          </cell>
          <cell r="D3767">
            <v>0</v>
          </cell>
        </row>
        <row r="3768">
          <cell r="A3768" t="str">
            <v>SOCIONG</v>
          </cell>
          <cell r="B3768" t="str">
            <v xml:space="preserve">          ONG</v>
          </cell>
          <cell r="C3768">
            <v>0</v>
          </cell>
          <cell r="D3768">
            <v>0</v>
          </cell>
        </row>
        <row r="3769">
          <cell r="A3769" t="str">
            <v>SOCISA</v>
          </cell>
          <cell r="B3769" t="str">
            <v xml:space="preserve">          SA/SARL</v>
          </cell>
          <cell r="C3769">
            <v>0</v>
          </cell>
          <cell r="D3769">
            <v>0</v>
          </cell>
        </row>
        <row r="3770">
          <cell r="A3770" t="str">
            <v>SSTKBOUT</v>
          </cell>
          <cell r="B3770" t="str">
            <v>Boutique                      NO                                                           *</v>
          </cell>
          <cell r="C3770">
            <v>0</v>
          </cell>
          <cell r="D3770">
            <v>0</v>
          </cell>
        </row>
        <row r="3771">
          <cell r="A3771" t="str">
            <v>SSTKCASS</v>
          </cell>
          <cell r="B3771" t="str">
            <v>C.D.C.                        NN                                                           *</v>
          </cell>
          <cell r="C3771">
            <v>0</v>
          </cell>
          <cell r="D3771">
            <v>0</v>
          </cell>
        </row>
        <row r="3772">
          <cell r="A3772" t="str">
            <v>SSTKDEMO</v>
          </cell>
          <cell r="B3772" t="str">
            <v>Sous-stock DEMO.              NN                                                           *</v>
          </cell>
          <cell r="C3772">
            <v>0</v>
          </cell>
          <cell r="D3772">
            <v>0</v>
          </cell>
        </row>
        <row r="3773">
          <cell r="A3773" t="str">
            <v>SSTKLABO</v>
          </cell>
          <cell r="B3773" t="str">
            <v>Labo.                         NN                                                           *</v>
          </cell>
          <cell r="C3773">
            <v>0</v>
          </cell>
          <cell r="D3773">
            <v>0</v>
          </cell>
        </row>
        <row r="3774">
          <cell r="A3774" t="str">
            <v>SSTKLOC</v>
          </cell>
          <cell r="B3774" t="str">
            <v>Matériels en location         NN                                                           *</v>
          </cell>
          <cell r="C3774">
            <v>0</v>
          </cell>
          <cell r="D3774">
            <v>0</v>
          </cell>
        </row>
        <row r="3775">
          <cell r="A3775" t="str">
            <v>SSTKPRET</v>
          </cell>
          <cell r="B3775" t="str">
            <v>Matériel en PRET              NN                                                           *</v>
          </cell>
          <cell r="C3775">
            <v>0</v>
          </cell>
          <cell r="D3775">
            <v>0</v>
          </cell>
        </row>
        <row r="3776">
          <cell r="A3776" t="str">
            <v>SSTKREPA</v>
          </cell>
          <cell r="B3776" t="str">
            <v>Matériel stocké en réparation NO                                                           *</v>
          </cell>
          <cell r="C3776">
            <v>0</v>
          </cell>
          <cell r="D3776">
            <v>0</v>
          </cell>
        </row>
        <row r="3777">
          <cell r="A3777" t="str">
            <v>SSTKSHWR</v>
          </cell>
          <cell r="B3777" t="str">
            <v>Show Room                     NO                                                           *</v>
          </cell>
          <cell r="C3777">
            <v>0</v>
          </cell>
          <cell r="D3777">
            <v>0</v>
          </cell>
        </row>
        <row r="3778">
          <cell r="A3778" t="str">
            <v>SSTKSIBM</v>
          </cell>
          <cell r="B3778" t="str">
            <v>SAV IBM                       NO                                                           *</v>
          </cell>
          <cell r="C3778">
            <v>0</v>
          </cell>
          <cell r="D3778">
            <v>0</v>
          </cell>
        </row>
        <row r="3779">
          <cell r="A3779" t="str">
            <v>STAACH01</v>
          </cell>
          <cell r="B3779" t="str">
            <v>C.A.F.</v>
          </cell>
          <cell r="C3779">
            <v>0</v>
          </cell>
          <cell r="D3779">
            <v>0</v>
          </cell>
        </row>
        <row r="3780">
          <cell r="A3780" t="str">
            <v>STAACH02</v>
          </cell>
          <cell r="B3780" t="str">
            <v>Douane</v>
          </cell>
          <cell r="C3780">
            <v>0</v>
          </cell>
          <cell r="D3780">
            <v>0</v>
          </cell>
        </row>
        <row r="3781">
          <cell r="A3781" t="str">
            <v>STAACH03</v>
          </cell>
          <cell r="B3781" t="str">
            <v>Transit</v>
          </cell>
          <cell r="C3781">
            <v>0</v>
          </cell>
          <cell r="D3781">
            <v>0</v>
          </cell>
        </row>
        <row r="3782">
          <cell r="A3782" t="str">
            <v>STAACH04</v>
          </cell>
          <cell r="B3782" t="str">
            <v>Frs Div.</v>
          </cell>
          <cell r="C3782">
            <v>0</v>
          </cell>
          <cell r="D3782">
            <v>0</v>
          </cell>
        </row>
        <row r="3783">
          <cell r="A3783" t="str">
            <v>STAACH05</v>
          </cell>
          <cell r="B3783" t="str">
            <v>Taxes.</v>
          </cell>
          <cell r="C3783">
            <v>0</v>
          </cell>
          <cell r="D3783">
            <v>0</v>
          </cell>
        </row>
        <row r="3784">
          <cell r="A3784" t="str">
            <v>STAGAR A</v>
          </cell>
          <cell r="B3784" t="str">
            <v>Annulée</v>
          </cell>
          <cell r="C3784">
            <v>0</v>
          </cell>
          <cell r="D3784">
            <v>0</v>
          </cell>
        </row>
        <row r="3785">
          <cell r="A3785" t="str">
            <v>STAGAR D</v>
          </cell>
          <cell r="B3785" t="str">
            <v>Demandée</v>
          </cell>
          <cell r="C3785">
            <v>0</v>
          </cell>
          <cell r="D3785">
            <v>0</v>
          </cell>
        </row>
        <row r="3786">
          <cell r="A3786" t="str">
            <v>STAGAR E</v>
          </cell>
          <cell r="B3786" t="str">
            <v>Expertise (contre)</v>
          </cell>
          <cell r="C3786">
            <v>0</v>
          </cell>
          <cell r="D3786">
            <v>0</v>
          </cell>
        </row>
        <row r="3787">
          <cell r="A3787" t="str">
            <v>STAGAR H</v>
          </cell>
          <cell r="B3787" t="str">
            <v>Hors delais</v>
          </cell>
          <cell r="C3787">
            <v>0</v>
          </cell>
          <cell r="D3787">
            <v>0</v>
          </cell>
        </row>
        <row r="3788">
          <cell r="A3788" t="str">
            <v>STAGAR P</v>
          </cell>
          <cell r="B3788" t="str">
            <v>Partielle</v>
          </cell>
          <cell r="C3788">
            <v>0</v>
          </cell>
          <cell r="D3788">
            <v>0</v>
          </cell>
        </row>
        <row r="3789">
          <cell r="A3789" t="str">
            <v>STAGAR R</v>
          </cell>
          <cell r="B3789" t="str">
            <v>Refusée</v>
          </cell>
          <cell r="C3789">
            <v>0</v>
          </cell>
          <cell r="D3789">
            <v>0</v>
          </cell>
        </row>
        <row r="3790">
          <cell r="A3790" t="str">
            <v>STAGAR S</v>
          </cell>
          <cell r="B3790" t="str">
            <v>Soldée</v>
          </cell>
          <cell r="C3790">
            <v>0</v>
          </cell>
          <cell r="D3790">
            <v>0</v>
          </cell>
        </row>
        <row r="3791">
          <cell r="A3791" t="str">
            <v>STAGAR T</v>
          </cell>
          <cell r="B3791" t="str">
            <v>Terminée</v>
          </cell>
          <cell r="C3791">
            <v>0</v>
          </cell>
          <cell r="D3791">
            <v>0</v>
          </cell>
        </row>
        <row r="3792">
          <cell r="A3792" t="str">
            <v>STATUT</v>
          </cell>
          <cell r="B3792" t="str">
            <v>En cours de validation        Enc                                                          *</v>
          </cell>
          <cell r="C3792">
            <v>0</v>
          </cell>
          <cell r="D3792">
            <v>0</v>
          </cell>
        </row>
        <row r="3793">
          <cell r="A3793" t="str">
            <v>STATUT A</v>
          </cell>
          <cell r="B3793" t="str">
            <v>Contrat annulé                Ann                                                          *</v>
          </cell>
          <cell r="C3793">
            <v>0</v>
          </cell>
          <cell r="D3793">
            <v>0</v>
          </cell>
        </row>
        <row r="3794">
          <cell r="A3794" t="str">
            <v>STATUT F</v>
          </cell>
          <cell r="B3794" t="str">
            <v>Fermé                         CLOS                                                         *</v>
          </cell>
          <cell r="C3794">
            <v>0</v>
          </cell>
          <cell r="D3794">
            <v>0</v>
          </cell>
        </row>
        <row r="3795">
          <cell r="A3795" t="str">
            <v>STATUT P</v>
          </cell>
          <cell r="B3795" t="str">
            <v>Proposition de contrat        Prsp                                                         *</v>
          </cell>
          <cell r="C3795">
            <v>0</v>
          </cell>
          <cell r="D3795">
            <v>0</v>
          </cell>
        </row>
        <row r="3796">
          <cell r="A3796" t="str">
            <v>STATUT S</v>
          </cell>
          <cell r="B3796" t="str">
            <v>Contrat suspendu              Susp                                                         *</v>
          </cell>
          <cell r="C3796">
            <v>0</v>
          </cell>
          <cell r="D3796">
            <v>0</v>
          </cell>
        </row>
        <row r="3797">
          <cell r="A3797" t="str">
            <v>STATUT V</v>
          </cell>
          <cell r="B3797" t="str">
            <v>Actif                         ACT                                                          *</v>
          </cell>
          <cell r="C3797">
            <v>0</v>
          </cell>
          <cell r="D3797">
            <v>0</v>
          </cell>
        </row>
        <row r="3798">
          <cell r="A3798" t="str">
            <v>STA175</v>
          </cell>
          <cell r="B3798" t="str">
            <v xml:space="preserve">   X       X       X       X</v>
          </cell>
          <cell r="C3798" t="str">
            <v>WS</v>
          </cell>
          <cell r="D3798" t="str">
            <v>PAPIAU</v>
          </cell>
        </row>
        <row r="3799">
          <cell r="A3799" t="str">
            <v>STA175</v>
          </cell>
          <cell r="B3799" t="str">
            <v xml:space="preserve">   X        X       X       X</v>
          </cell>
          <cell r="C3799" t="str">
            <v>WS</v>
          </cell>
          <cell r="D3799" t="str">
            <v>QPADEV0007</v>
          </cell>
        </row>
        <row r="3800">
          <cell r="A3800" t="str">
            <v>STEXCETA</v>
          </cell>
          <cell r="B3800" t="str">
            <v>Tableau de bord atelier           1R01321R01331R01341R013511    2     3     4     5     8     9     1Y    1S    1V</v>
          </cell>
          <cell r="C3800">
            <v>0</v>
          </cell>
          <cell r="D3800">
            <v>0</v>
          </cell>
        </row>
        <row r="3801">
          <cell r="A3801" t="str">
            <v>STEXCETP</v>
          </cell>
          <cell r="B3801" t="str">
            <v>Tableau de bord de pièce          1R01321R01331R01341R013511    2     3     4     5     8     9     1Y    1S    1V</v>
          </cell>
          <cell r="C3801">
            <v>0</v>
          </cell>
          <cell r="D3801">
            <v>0</v>
          </cell>
        </row>
        <row r="3802">
          <cell r="A3802" t="str">
            <v>SUCFABCF</v>
          </cell>
          <cell r="B3802" t="str">
            <v>CMVNCO</v>
          </cell>
          <cell r="C3802">
            <v>0</v>
          </cell>
          <cell r="D3802">
            <v>0</v>
          </cell>
        </row>
        <row r="3803">
          <cell r="A3803" t="str">
            <v>SUCFABSF</v>
          </cell>
          <cell r="B3803" t="str">
            <v>SOVNCO</v>
          </cell>
          <cell r="C3803">
            <v>0</v>
          </cell>
          <cell r="D3803">
            <v>0</v>
          </cell>
        </row>
        <row r="3804">
          <cell r="A3804" t="str">
            <v>SUCURSFC</v>
          </cell>
          <cell r="B3804" t="str">
            <v xml:space="preserve">  Franceville                  FR  HL                                                       0000000   0000000</v>
          </cell>
          <cell r="C3804">
            <v>0</v>
          </cell>
          <cell r="D3804">
            <v>0</v>
          </cell>
        </row>
        <row r="3805">
          <cell r="A3805" t="str">
            <v>SUCURSNT</v>
          </cell>
          <cell r="B3805" t="str">
            <v xml:space="preserve">  CFAO Technologies LBV        LI  LI                                                       0000000   0000000</v>
          </cell>
          <cell r="C3805">
            <v>0</v>
          </cell>
          <cell r="D3805">
            <v>0</v>
          </cell>
        </row>
        <row r="3806">
          <cell r="A3806" t="str">
            <v>SUCURSPG</v>
          </cell>
          <cell r="B3806" t="str">
            <v xml:space="preserve">  Port gentil                  PO  HL                                                       0000000   0000000</v>
          </cell>
          <cell r="C3806">
            <v>0</v>
          </cell>
          <cell r="D3806">
            <v>0</v>
          </cell>
        </row>
        <row r="3807">
          <cell r="A3807" t="str">
            <v>SUCURSSV</v>
          </cell>
          <cell r="B3807" t="str">
            <v xml:space="preserve">  S.A.V.                       LI  LI                                                       0000000   0000000</v>
          </cell>
          <cell r="C3807">
            <v>0</v>
          </cell>
          <cell r="D3807">
            <v>0</v>
          </cell>
        </row>
        <row r="3808">
          <cell r="A3808" t="str">
            <v>TABNIV01</v>
          </cell>
          <cell r="B3808" t="str">
            <v xml:space="preserve">  De 08 à 10 semaines          0810</v>
          </cell>
          <cell r="C3808">
            <v>0</v>
          </cell>
          <cell r="D3808">
            <v>0</v>
          </cell>
        </row>
        <row r="3809">
          <cell r="A3809" t="str">
            <v>TABNIV02</v>
          </cell>
          <cell r="B3809" t="str">
            <v xml:space="preserve">  De 11 à 12 semaines          1012</v>
          </cell>
          <cell r="C3809">
            <v>0</v>
          </cell>
          <cell r="D3809">
            <v>0</v>
          </cell>
        </row>
        <row r="3810">
          <cell r="A3810" t="str">
            <v>TABNIV03</v>
          </cell>
          <cell r="B3810" t="str">
            <v xml:space="preserve">  De 13 à 14 semaines          1214</v>
          </cell>
          <cell r="C3810">
            <v>0</v>
          </cell>
          <cell r="D3810">
            <v>0</v>
          </cell>
        </row>
        <row r="3811">
          <cell r="A3811" t="str">
            <v>TABNIV04</v>
          </cell>
          <cell r="B3811" t="str">
            <v xml:space="preserve">  De 15 à 16 semaines          1416</v>
          </cell>
          <cell r="C3811">
            <v>0</v>
          </cell>
          <cell r="D3811">
            <v>0</v>
          </cell>
        </row>
        <row r="3812">
          <cell r="A3812" t="str">
            <v>TABNIV05</v>
          </cell>
          <cell r="B3812" t="str">
            <v xml:space="preserve">  De 17 à 18 semaines          1618</v>
          </cell>
          <cell r="C3812">
            <v>0</v>
          </cell>
          <cell r="D3812">
            <v>0</v>
          </cell>
        </row>
        <row r="3813">
          <cell r="A3813" t="str">
            <v>TABNIV06</v>
          </cell>
          <cell r="B3813" t="str">
            <v xml:space="preserve">  De 19 à 20 semaines          1820</v>
          </cell>
          <cell r="C3813">
            <v>0</v>
          </cell>
          <cell r="D3813">
            <v>0</v>
          </cell>
        </row>
        <row r="3814">
          <cell r="A3814" t="str">
            <v>TABNIV07</v>
          </cell>
          <cell r="B3814" t="str">
            <v xml:space="preserve">  De 21 à 22 semaines          2022</v>
          </cell>
          <cell r="C3814">
            <v>0</v>
          </cell>
          <cell r="D3814">
            <v>0</v>
          </cell>
        </row>
        <row r="3815">
          <cell r="A3815" t="str">
            <v>TABNIV08</v>
          </cell>
          <cell r="B3815" t="str">
            <v xml:space="preserve">  De 23 à 24 semaines          2224</v>
          </cell>
          <cell r="C3815">
            <v>0</v>
          </cell>
          <cell r="D3815">
            <v>0</v>
          </cell>
        </row>
        <row r="3816">
          <cell r="A3816" t="str">
            <v>TABNIV09</v>
          </cell>
          <cell r="B3816" t="str">
            <v xml:space="preserve">  De 25 à 26 semaines          2426</v>
          </cell>
          <cell r="C3816">
            <v>0</v>
          </cell>
          <cell r="D3816">
            <v>0</v>
          </cell>
        </row>
        <row r="3817">
          <cell r="A3817" t="str">
            <v>TABNIV10</v>
          </cell>
          <cell r="B3817" t="str">
            <v xml:space="preserve">  De 27 à 28 semaines          2628</v>
          </cell>
          <cell r="C3817">
            <v>0</v>
          </cell>
          <cell r="D3817">
            <v>0</v>
          </cell>
        </row>
        <row r="3818">
          <cell r="A3818" t="str">
            <v>TABNIV11</v>
          </cell>
          <cell r="B3818" t="str">
            <v xml:space="preserve">  De 29 à 30 semaines          2830</v>
          </cell>
          <cell r="C3818">
            <v>0</v>
          </cell>
          <cell r="D3818">
            <v>0</v>
          </cell>
        </row>
        <row r="3819">
          <cell r="A3819" t="str">
            <v>TAR100PR</v>
          </cell>
          <cell r="B3819" t="str">
            <v xml:space="preserve">  +OO00100 OOONO</v>
          </cell>
          <cell r="C3819">
            <v>0</v>
          </cell>
          <cell r="D3819">
            <v>0</v>
          </cell>
        </row>
        <row r="3820">
          <cell r="A3820" t="str">
            <v>TAX10100</v>
          </cell>
          <cell r="B3820" t="str">
            <v>00000</v>
          </cell>
          <cell r="C3820">
            <v>0</v>
          </cell>
          <cell r="D3820">
            <v>0</v>
          </cell>
        </row>
        <row r="3821">
          <cell r="A3821" t="str">
            <v>TAX10101</v>
          </cell>
          <cell r="B3821" t="str">
            <v>01800</v>
          </cell>
          <cell r="C3821">
            <v>0</v>
          </cell>
          <cell r="D3821">
            <v>0</v>
          </cell>
        </row>
        <row r="3822">
          <cell r="A3822" t="str">
            <v>TAX10109</v>
          </cell>
          <cell r="B3822" t="str">
            <v>01800</v>
          </cell>
          <cell r="C3822">
            <v>0</v>
          </cell>
          <cell r="D3822">
            <v>0</v>
          </cell>
        </row>
        <row r="3823">
          <cell r="A3823" t="str">
            <v>TAX10110</v>
          </cell>
          <cell r="B3823" t="str">
            <v>02500</v>
          </cell>
          <cell r="C3823">
            <v>0</v>
          </cell>
          <cell r="D3823">
            <v>0</v>
          </cell>
        </row>
        <row r="3824">
          <cell r="A3824" t="str">
            <v>TAX10200</v>
          </cell>
          <cell r="B3824" t="str">
            <v>00000</v>
          </cell>
          <cell r="C3824">
            <v>0</v>
          </cell>
          <cell r="D3824">
            <v>0</v>
          </cell>
        </row>
        <row r="3825">
          <cell r="A3825" t="str">
            <v>TAX10201</v>
          </cell>
          <cell r="B3825" t="str">
            <v>00000</v>
          </cell>
          <cell r="C3825">
            <v>0</v>
          </cell>
          <cell r="D3825">
            <v>0</v>
          </cell>
        </row>
        <row r="3826">
          <cell r="A3826" t="str">
            <v>TAX10209</v>
          </cell>
          <cell r="B3826" t="str">
            <v>00000</v>
          </cell>
          <cell r="C3826">
            <v>0</v>
          </cell>
          <cell r="D3826">
            <v>0</v>
          </cell>
        </row>
        <row r="3827">
          <cell r="A3827" t="str">
            <v>TAX10210</v>
          </cell>
          <cell r="B3827" t="str">
            <v>00000</v>
          </cell>
          <cell r="C3827">
            <v>0</v>
          </cell>
          <cell r="D3827">
            <v>0</v>
          </cell>
        </row>
        <row r="3828">
          <cell r="A3828" t="str">
            <v>TAX20101</v>
          </cell>
          <cell r="B3828" t="str">
            <v>00500</v>
          </cell>
          <cell r="C3828">
            <v>0</v>
          </cell>
          <cell r="D3828">
            <v>0</v>
          </cell>
        </row>
        <row r="3829">
          <cell r="A3829" t="str">
            <v>TAX20102</v>
          </cell>
          <cell r="B3829" t="str">
            <v>00000</v>
          </cell>
          <cell r="C3829">
            <v>0</v>
          </cell>
          <cell r="D3829">
            <v>0</v>
          </cell>
        </row>
        <row r="3830">
          <cell r="A3830" t="str">
            <v>TAX20201</v>
          </cell>
          <cell r="B3830" t="str">
            <v>00000</v>
          </cell>
          <cell r="C3830">
            <v>0</v>
          </cell>
          <cell r="D3830">
            <v>0</v>
          </cell>
        </row>
        <row r="3831">
          <cell r="A3831" t="str">
            <v>TAX20202</v>
          </cell>
          <cell r="B3831" t="str">
            <v>00000</v>
          </cell>
          <cell r="C3831">
            <v>0</v>
          </cell>
          <cell r="D3831">
            <v>0</v>
          </cell>
        </row>
        <row r="3832">
          <cell r="A3832" t="str">
            <v>TECHNDMA</v>
          </cell>
          <cell r="B3832" t="str">
            <v>MAFFRE Denis</v>
          </cell>
          <cell r="C3832">
            <v>0</v>
          </cell>
          <cell r="D3832">
            <v>0</v>
          </cell>
        </row>
        <row r="3833">
          <cell r="A3833" t="str">
            <v>TECHNJLA</v>
          </cell>
          <cell r="B3833" t="str">
            <v>LAFARGUE Jérôme                                                                                                                                            O   LAFARGUE</v>
          </cell>
          <cell r="C3833">
            <v>0</v>
          </cell>
          <cell r="D3833">
            <v>0</v>
          </cell>
        </row>
        <row r="3834">
          <cell r="A3834" t="str">
            <v>TECHNJMA</v>
          </cell>
          <cell r="B3834" t="str">
            <v>MADEORE Jérôme                                                                                                                                             O   MADEORE</v>
          </cell>
          <cell r="C3834">
            <v>0</v>
          </cell>
          <cell r="D3834">
            <v>0</v>
          </cell>
        </row>
        <row r="3835">
          <cell r="A3835" t="str">
            <v>TECHNJNI</v>
          </cell>
          <cell r="B3835" t="str">
            <v>NIOGA Jean-Baptiste                                                                                                                                         JMANIOGA</v>
          </cell>
          <cell r="C3835">
            <v>0</v>
          </cell>
          <cell r="D3835">
            <v>0</v>
          </cell>
        </row>
        <row r="3836">
          <cell r="A3836" t="str">
            <v>TECHNSAS</v>
          </cell>
          <cell r="B3836" t="str">
            <v>SAV Ascensseur</v>
          </cell>
          <cell r="C3836">
            <v>0</v>
          </cell>
          <cell r="D3836">
            <v>0</v>
          </cell>
        </row>
        <row r="3837">
          <cell r="A3837" t="str">
            <v>TECHNSBU</v>
          </cell>
          <cell r="B3837" t="str">
            <v>SAV Bureautique</v>
          </cell>
          <cell r="C3837">
            <v>0</v>
          </cell>
          <cell r="D3837">
            <v>0</v>
          </cell>
        </row>
        <row r="3838">
          <cell r="A3838" t="str">
            <v>TECHNSCB</v>
          </cell>
          <cell r="B3838" t="str">
            <v>SAV Cablage</v>
          </cell>
          <cell r="C3838">
            <v>0</v>
          </cell>
          <cell r="D3838">
            <v>0</v>
          </cell>
        </row>
        <row r="3839">
          <cell r="A3839" t="str">
            <v>TECHNSCL</v>
          </cell>
          <cell r="B3839" t="str">
            <v>SAV Climatiseurs</v>
          </cell>
          <cell r="C3839">
            <v>0</v>
          </cell>
          <cell r="D3839">
            <v>0</v>
          </cell>
        </row>
        <row r="3840">
          <cell r="A3840" t="str">
            <v>TECHNSDA</v>
          </cell>
          <cell r="B3840" t="str">
            <v>SAV Data</v>
          </cell>
          <cell r="C3840">
            <v>0</v>
          </cell>
          <cell r="D3840">
            <v>0</v>
          </cell>
        </row>
        <row r="3841">
          <cell r="A3841" t="str">
            <v>TECHNSMA</v>
          </cell>
          <cell r="B3841" t="str">
            <v>SAV Mainframe</v>
          </cell>
          <cell r="C3841">
            <v>0</v>
          </cell>
          <cell r="D3841">
            <v>0</v>
          </cell>
        </row>
        <row r="3842">
          <cell r="A3842" t="str">
            <v>TECHNSMI</v>
          </cell>
          <cell r="B3842" t="str">
            <v>SAV Micro-informatique</v>
          </cell>
          <cell r="C3842">
            <v>0</v>
          </cell>
          <cell r="D3842">
            <v>0</v>
          </cell>
        </row>
        <row r="3843">
          <cell r="A3843" t="str">
            <v>TECHNSPR</v>
          </cell>
          <cell r="B3843" t="str">
            <v>SAV Protection</v>
          </cell>
          <cell r="C3843">
            <v>0</v>
          </cell>
          <cell r="D3843">
            <v>0</v>
          </cell>
        </row>
        <row r="3844">
          <cell r="A3844" t="str">
            <v>TECHNSPW</v>
          </cell>
          <cell r="B3844" t="str">
            <v>SAV Onduleur</v>
          </cell>
          <cell r="C3844">
            <v>0</v>
          </cell>
          <cell r="D3844">
            <v>0</v>
          </cell>
        </row>
        <row r="3845">
          <cell r="A3845" t="str">
            <v>TECHNSRA</v>
          </cell>
          <cell r="B3845" t="str">
            <v>SAV Radio</v>
          </cell>
          <cell r="C3845">
            <v>0</v>
          </cell>
          <cell r="D3845">
            <v>0</v>
          </cell>
        </row>
        <row r="3846">
          <cell r="A3846" t="str">
            <v>TECHNSTE</v>
          </cell>
          <cell r="B3846" t="str">
            <v>SAV Télécom</v>
          </cell>
          <cell r="C3846">
            <v>0</v>
          </cell>
          <cell r="D3846">
            <v>0</v>
          </cell>
        </row>
        <row r="3847">
          <cell r="A3847" t="str">
            <v>TECHNXOT</v>
          </cell>
          <cell r="B3847" t="str">
            <v>Ancien OT</v>
          </cell>
          <cell r="C3847">
            <v>0</v>
          </cell>
          <cell r="D3847">
            <v>0</v>
          </cell>
        </row>
        <row r="3848">
          <cell r="A3848" t="str">
            <v>TECHN100</v>
          </cell>
          <cell r="B3848" t="str">
            <v>AS / OBAME Fabrice                                                                                                                                         O</v>
          </cell>
          <cell r="C3848">
            <v>0</v>
          </cell>
          <cell r="D3848">
            <v>0</v>
          </cell>
        </row>
        <row r="3849">
          <cell r="A3849" t="str">
            <v>TECHN101</v>
          </cell>
          <cell r="B3849" t="str">
            <v>AS / NDONG Benjamin                                                                                                                                         100</v>
          </cell>
          <cell r="C3849">
            <v>0</v>
          </cell>
          <cell r="D3849">
            <v>0</v>
          </cell>
        </row>
        <row r="3850">
          <cell r="A3850" t="str">
            <v>TECHN102</v>
          </cell>
          <cell r="B3850" t="str">
            <v>AS / IFOUNGA Jonas                                                                                                                                         O</v>
          </cell>
          <cell r="C3850">
            <v>0</v>
          </cell>
          <cell r="D3850">
            <v>0</v>
          </cell>
        </row>
        <row r="3851">
          <cell r="A3851" t="str">
            <v>TECHN103</v>
          </cell>
          <cell r="B3851" t="str">
            <v>AS / NDONG Hervé                                                                                                                                            102</v>
          </cell>
          <cell r="C3851">
            <v>0</v>
          </cell>
          <cell r="D3851">
            <v>0</v>
          </cell>
        </row>
        <row r="3852">
          <cell r="A3852" t="str">
            <v>TECHN104</v>
          </cell>
          <cell r="B3852" t="str">
            <v>AS / AZUI Charles                                                                                                                                           102</v>
          </cell>
          <cell r="C3852">
            <v>0</v>
          </cell>
          <cell r="D3852">
            <v>0</v>
          </cell>
        </row>
        <row r="3853">
          <cell r="A3853" t="str">
            <v>TECHN105</v>
          </cell>
          <cell r="B3853" t="str">
            <v>AS / MBEMBO Gustave                                                                                                                                         102</v>
          </cell>
          <cell r="C3853">
            <v>0</v>
          </cell>
          <cell r="D3853">
            <v>0</v>
          </cell>
        </row>
        <row r="3854">
          <cell r="A3854" t="str">
            <v>TECHN106</v>
          </cell>
          <cell r="B3854" t="str">
            <v>AS / ZOME Gabriel                                                                                                                                          O</v>
          </cell>
          <cell r="C3854">
            <v>0</v>
          </cell>
          <cell r="D3854">
            <v>0</v>
          </cell>
        </row>
        <row r="3855">
          <cell r="A3855" t="str">
            <v>TECHN107</v>
          </cell>
          <cell r="B3855" t="str">
            <v>AS / EKO Rodrigue                                                                                                                                           106</v>
          </cell>
          <cell r="C3855">
            <v>0</v>
          </cell>
          <cell r="D3855">
            <v>0</v>
          </cell>
        </row>
        <row r="3856">
          <cell r="A3856" t="str">
            <v>TECHN108</v>
          </cell>
          <cell r="B3856" t="str">
            <v>AS / APITHA Pierre                                                                                                                                         O</v>
          </cell>
          <cell r="C3856">
            <v>0</v>
          </cell>
          <cell r="D3856">
            <v>0</v>
          </cell>
        </row>
        <row r="3857">
          <cell r="A3857" t="str">
            <v>TECHN109</v>
          </cell>
          <cell r="B3857" t="str">
            <v>AS / MBA Bonaventure                                                                                                                                        108</v>
          </cell>
          <cell r="C3857">
            <v>0</v>
          </cell>
          <cell r="D3857">
            <v>0</v>
          </cell>
        </row>
        <row r="3858">
          <cell r="A3858" t="str">
            <v>TECHN110</v>
          </cell>
          <cell r="B3858" t="str">
            <v>AS / MANGOULOU Joseph                                                                                                                                       108</v>
          </cell>
          <cell r="C3858">
            <v>0</v>
          </cell>
          <cell r="D3858">
            <v>0</v>
          </cell>
        </row>
        <row r="3859">
          <cell r="A3859" t="str">
            <v>TECHN111</v>
          </cell>
          <cell r="B3859" t="str">
            <v>AS / GBEDEMA Emmanuel                                                                                                                                       108</v>
          </cell>
          <cell r="C3859">
            <v>0</v>
          </cell>
          <cell r="D3859">
            <v>0</v>
          </cell>
        </row>
        <row r="3860">
          <cell r="A3860" t="str">
            <v>TECHN112</v>
          </cell>
          <cell r="B3860" t="str">
            <v>AS / OSSIBATO Célestin                                                                                                                                     O</v>
          </cell>
          <cell r="C3860">
            <v>0</v>
          </cell>
          <cell r="D3860">
            <v>0</v>
          </cell>
        </row>
        <row r="3861">
          <cell r="A3861" t="str">
            <v>TECHN113</v>
          </cell>
          <cell r="B3861" t="str">
            <v>AS / BIVEGHE Fils Kevin                                                                                                                                     112</v>
          </cell>
          <cell r="C3861">
            <v>0</v>
          </cell>
          <cell r="D3861">
            <v>0</v>
          </cell>
        </row>
        <row r="3862">
          <cell r="A3862" t="str">
            <v>TECHN114</v>
          </cell>
          <cell r="B3862" t="str">
            <v>AS / ETSOUBARI Clovis                                                                                                                                       112</v>
          </cell>
          <cell r="C3862">
            <v>0</v>
          </cell>
          <cell r="D3862">
            <v>0</v>
          </cell>
        </row>
        <row r="3863">
          <cell r="A3863" t="str">
            <v>TECHN115</v>
          </cell>
          <cell r="B3863" t="str">
            <v>AS / MVE ELLA Justin                                                                                                                                        112</v>
          </cell>
          <cell r="C3863">
            <v>0</v>
          </cell>
          <cell r="D3863">
            <v>0</v>
          </cell>
        </row>
        <row r="3864">
          <cell r="A3864" t="str">
            <v>TECHN116</v>
          </cell>
          <cell r="B3864" t="str">
            <v>AS / PAMBO Eric                                                                                                                                             112</v>
          </cell>
          <cell r="C3864">
            <v>0</v>
          </cell>
          <cell r="D3864">
            <v>0</v>
          </cell>
        </row>
        <row r="3865">
          <cell r="A3865" t="str">
            <v>TECHN117</v>
          </cell>
          <cell r="B3865" t="str">
            <v>AS / ELLA Eustaquio                                                                                                                                         112</v>
          </cell>
          <cell r="C3865">
            <v>0</v>
          </cell>
          <cell r="D3865">
            <v>0</v>
          </cell>
        </row>
        <row r="3866">
          <cell r="A3866" t="str">
            <v>TECHN118</v>
          </cell>
          <cell r="B3866" t="str">
            <v>AS / NDJOUGUI Aymard                                                                                                                                        112</v>
          </cell>
          <cell r="C3866">
            <v>0</v>
          </cell>
          <cell r="D3866">
            <v>0</v>
          </cell>
        </row>
        <row r="3867">
          <cell r="A3867" t="str">
            <v>TECHN119</v>
          </cell>
          <cell r="B3867" t="str">
            <v>AS / LAFARGUE Jérôme                                                                                                                                       O</v>
          </cell>
          <cell r="C3867">
            <v>0</v>
          </cell>
          <cell r="D3867">
            <v>0</v>
          </cell>
        </row>
        <row r="3868">
          <cell r="A3868" t="str">
            <v>TECHN120</v>
          </cell>
          <cell r="B3868" t="str">
            <v>AS / EDOWISA Yvon                                                                                                                                           119</v>
          </cell>
          <cell r="C3868">
            <v>0</v>
          </cell>
          <cell r="D3868">
            <v>0</v>
          </cell>
        </row>
        <row r="3869">
          <cell r="A3869" t="str">
            <v>TECHN121</v>
          </cell>
          <cell r="B3869" t="str">
            <v>AS / AKOMATSRI Hubert                                                                                                                                       119</v>
          </cell>
          <cell r="C3869">
            <v>0</v>
          </cell>
          <cell r="D3869">
            <v>0</v>
          </cell>
        </row>
        <row r="3870">
          <cell r="A3870" t="str">
            <v>TECHN122</v>
          </cell>
          <cell r="B3870" t="str">
            <v>AS / ESSONO Hyppolite                                                                                                                                      O</v>
          </cell>
          <cell r="C3870">
            <v>0</v>
          </cell>
          <cell r="D3870">
            <v>0</v>
          </cell>
        </row>
        <row r="3871">
          <cell r="A3871" t="str">
            <v>TECHN123</v>
          </cell>
          <cell r="B3871" t="str">
            <v>AS / NANG BISSI Daniel                                                                                                                                      122</v>
          </cell>
          <cell r="C3871">
            <v>0</v>
          </cell>
          <cell r="D3871">
            <v>0</v>
          </cell>
        </row>
        <row r="3872">
          <cell r="A3872" t="str">
            <v>TECHN124</v>
          </cell>
          <cell r="B3872" t="str">
            <v>AS / MEBALE Jean-Paul                                                                                                                                       122</v>
          </cell>
          <cell r="C3872">
            <v>0</v>
          </cell>
          <cell r="D3872">
            <v>0</v>
          </cell>
        </row>
        <row r="3873">
          <cell r="A3873" t="str">
            <v>TECHN125</v>
          </cell>
          <cell r="B3873" t="str">
            <v>AS / NZUE Nicaise                                                                                                                                           122</v>
          </cell>
          <cell r="C3873">
            <v>0</v>
          </cell>
          <cell r="D3873">
            <v>0</v>
          </cell>
        </row>
        <row r="3874">
          <cell r="A3874" t="str">
            <v>TECHN126</v>
          </cell>
          <cell r="B3874" t="str">
            <v>AS / MOMBO Alexis                                                                                                                                          O</v>
          </cell>
          <cell r="C3874">
            <v>0</v>
          </cell>
          <cell r="D3874">
            <v>0</v>
          </cell>
        </row>
        <row r="3875">
          <cell r="A3875" t="str">
            <v>TECHN127</v>
          </cell>
          <cell r="B3875" t="str">
            <v>AS / LELE NGOMA Thomas                                                                                                                                      122</v>
          </cell>
          <cell r="C3875">
            <v>0</v>
          </cell>
          <cell r="D3875">
            <v>0</v>
          </cell>
        </row>
        <row r="3876">
          <cell r="A3876" t="str">
            <v>TECHN200</v>
          </cell>
          <cell r="B3876" t="str">
            <v>DT / OBAME Fabrice                                                                                                                                         O</v>
          </cell>
          <cell r="C3876">
            <v>0</v>
          </cell>
          <cell r="D3876">
            <v>0</v>
          </cell>
        </row>
        <row r="3877">
          <cell r="A3877" t="str">
            <v>TECHN201</v>
          </cell>
          <cell r="B3877" t="str">
            <v>DT / NDONG Benjamin                                                                                                                                         200</v>
          </cell>
          <cell r="C3877">
            <v>0</v>
          </cell>
          <cell r="D3877">
            <v>0</v>
          </cell>
        </row>
        <row r="3878">
          <cell r="A3878" t="str">
            <v>TECHN202</v>
          </cell>
          <cell r="B3878" t="str">
            <v>DT / IFOUNGA Jonas                                                                                                                                         O</v>
          </cell>
          <cell r="C3878">
            <v>0</v>
          </cell>
          <cell r="D3878">
            <v>0</v>
          </cell>
        </row>
        <row r="3879">
          <cell r="A3879" t="str">
            <v>TECHN203</v>
          </cell>
          <cell r="B3879" t="str">
            <v>DT / NDONG Hervé                                                                                                                                            202</v>
          </cell>
          <cell r="C3879">
            <v>0</v>
          </cell>
          <cell r="D3879">
            <v>0</v>
          </cell>
        </row>
        <row r="3880">
          <cell r="A3880" t="str">
            <v>TECHN204</v>
          </cell>
          <cell r="B3880" t="str">
            <v>DT / AZUI Charles                                                                                                                                           202</v>
          </cell>
          <cell r="C3880">
            <v>0</v>
          </cell>
          <cell r="D3880">
            <v>0</v>
          </cell>
        </row>
        <row r="3881">
          <cell r="A3881" t="str">
            <v>TECHN205</v>
          </cell>
          <cell r="B3881" t="str">
            <v>DT / MBEMBO Gustave                                                                                                                                         202</v>
          </cell>
          <cell r="C3881">
            <v>0</v>
          </cell>
          <cell r="D3881">
            <v>0</v>
          </cell>
        </row>
        <row r="3882">
          <cell r="A3882" t="str">
            <v>TECHN206</v>
          </cell>
          <cell r="B3882" t="str">
            <v>DT / ZOME Gabriel                                                                                                                                           202</v>
          </cell>
          <cell r="C3882">
            <v>0</v>
          </cell>
          <cell r="D3882">
            <v>0</v>
          </cell>
        </row>
        <row r="3883">
          <cell r="A3883" t="str">
            <v>TECHN207</v>
          </cell>
          <cell r="B3883" t="str">
            <v>DT / EKO Rodrigue                                                                                                                                           202</v>
          </cell>
          <cell r="C3883">
            <v>0</v>
          </cell>
          <cell r="D3883">
            <v>0</v>
          </cell>
        </row>
        <row r="3884">
          <cell r="A3884" t="str">
            <v>TECHN208</v>
          </cell>
          <cell r="B3884" t="str">
            <v>DT / APITHA Pierre                                                                                                                                         O</v>
          </cell>
          <cell r="C3884">
            <v>0</v>
          </cell>
          <cell r="D3884">
            <v>0</v>
          </cell>
        </row>
        <row r="3885">
          <cell r="A3885" t="str">
            <v>TECHN209</v>
          </cell>
          <cell r="B3885" t="str">
            <v>DT / MBA Bonaventure                                                                                                                                        208</v>
          </cell>
          <cell r="C3885">
            <v>0</v>
          </cell>
          <cell r="D3885">
            <v>0</v>
          </cell>
        </row>
        <row r="3886">
          <cell r="A3886" t="str">
            <v>TECHN210</v>
          </cell>
          <cell r="B3886" t="str">
            <v>DT / MANGOULOU Joseph                                                                                                                                       208</v>
          </cell>
          <cell r="C3886">
            <v>0</v>
          </cell>
          <cell r="D3886">
            <v>0</v>
          </cell>
        </row>
        <row r="3887">
          <cell r="A3887" t="str">
            <v>TECHN211</v>
          </cell>
          <cell r="B3887" t="str">
            <v>DT / GBEDEMA Emmanuel                                                                                                                                       208</v>
          </cell>
          <cell r="C3887">
            <v>0</v>
          </cell>
          <cell r="D3887">
            <v>0</v>
          </cell>
        </row>
        <row r="3888">
          <cell r="A3888" t="str">
            <v>TECHN212</v>
          </cell>
          <cell r="B3888" t="str">
            <v>DT / OSSIBATO Célestin                                                                                                                                     O</v>
          </cell>
          <cell r="C3888">
            <v>0</v>
          </cell>
          <cell r="D3888">
            <v>0</v>
          </cell>
        </row>
        <row r="3889">
          <cell r="A3889" t="str">
            <v>TECHN213</v>
          </cell>
          <cell r="B3889" t="str">
            <v>DT / BIVEGHE Fils Kevin                                                                                                                                     208</v>
          </cell>
          <cell r="C3889">
            <v>0</v>
          </cell>
          <cell r="D3889">
            <v>0</v>
          </cell>
        </row>
        <row r="3890">
          <cell r="A3890" t="str">
            <v>TECHN214</v>
          </cell>
          <cell r="B3890" t="str">
            <v>DT / ETSOUBARI Clovis                                                                                                                                       212</v>
          </cell>
          <cell r="C3890">
            <v>0</v>
          </cell>
          <cell r="D3890">
            <v>0</v>
          </cell>
        </row>
        <row r="3891">
          <cell r="A3891" t="str">
            <v>TECHN215</v>
          </cell>
          <cell r="B3891" t="str">
            <v>DT / MVE ELLA Justin                                                                                                                                        212</v>
          </cell>
          <cell r="C3891">
            <v>0</v>
          </cell>
          <cell r="D3891">
            <v>0</v>
          </cell>
        </row>
        <row r="3892">
          <cell r="A3892" t="str">
            <v>TECHN216</v>
          </cell>
          <cell r="B3892" t="str">
            <v>DT / PAMBO Eric                                                                                                                                             212</v>
          </cell>
          <cell r="C3892">
            <v>0</v>
          </cell>
          <cell r="D3892">
            <v>0</v>
          </cell>
        </row>
        <row r="3893">
          <cell r="A3893" t="str">
            <v>TECHN217</v>
          </cell>
          <cell r="B3893" t="str">
            <v>DT / ELLA Eustaquio                                                                                                                                         212</v>
          </cell>
          <cell r="C3893">
            <v>0</v>
          </cell>
          <cell r="D3893">
            <v>0</v>
          </cell>
        </row>
        <row r="3894">
          <cell r="A3894" t="str">
            <v>TECHN218</v>
          </cell>
          <cell r="B3894" t="str">
            <v>DT / NDJOUGUI Aymard                                                                                                                                        212</v>
          </cell>
          <cell r="C3894">
            <v>0</v>
          </cell>
          <cell r="D3894">
            <v>0</v>
          </cell>
        </row>
        <row r="3895">
          <cell r="A3895" t="str">
            <v>TECHN219</v>
          </cell>
          <cell r="B3895" t="str">
            <v>DT / LAFARGUE Jérôme                                                                                                                                       O</v>
          </cell>
          <cell r="C3895">
            <v>0</v>
          </cell>
          <cell r="D3895">
            <v>0</v>
          </cell>
        </row>
        <row r="3896">
          <cell r="A3896" t="str">
            <v>TECHN220</v>
          </cell>
          <cell r="B3896" t="str">
            <v>DT / EDOWISA Yvon                                                                                                                                           219</v>
          </cell>
          <cell r="C3896">
            <v>0</v>
          </cell>
          <cell r="D3896">
            <v>0</v>
          </cell>
        </row>
        <row r="3897">
          <cell r="A3897" t="str">
            <v>TECHN222</v>
          </cell>
          <cell r="B3897" t="str">
            <v>DT / ESSONO Hyppolite                                                                                                                                      O</v>
          </cell>
          <cell r="C3897">
            <v>0</v>
          </cell>
          <cell r="D3897">
            <v>0</v>
          </cell>
        </row>
        <row r="3898">
          <cell r="A3898" t="str">
            <v>TECHN223</v>
          </cell>
          <cell r="B3898" t="str">
            <v>DT / NANG BISSI Daniel                                                                                                                                      222</v>
          </cell>
          <cell r="C3898">
            <v>0</v>
          </cell>
          <cell r="D3898">
            <v>0</v>
          </cell>
        </row>
        <row r="3899">
          <cell r="A3899" t="str">
            <v>TECHN224</v>
          </cell>
          <cell r="B3899" t="str">
            <v>DT / MEBALE Jean-Paul                                                                                                                                       222</v>
          </cell>
          <cell r="C3899">
            <v>0</v>
          </cell>
          <cell r="D3899">
            <v>0</v>
          </cell>
        </row>
        <row r="3900">
          <cell r="A3900" t="str">
            <v>TECHN225</v>
          </cell>
          <cell r="B3900" t="str">
            <v>DT / NZUE Nicaise                                                                                                                                           222</v>
          </cell>
          <cell r="C3900">
            <v>0</v>
          </cell>
          <cell r="D3900">
            <v>0</v>
          </cell>
        </row>
        <row r="3901">
          <cell r="A3901" t="str">
            <v>TECHN226</v>
          </cell>
          <cell r="B3901" t="str">
            <v>DT / LELE NGOMA Thomas                                                                                                                                      222</v>
          </cell>
          <cell r="C3901">
            <v>0</v>
          </cell>
          <cell r="D3901">
            <v>0</v>
          </cell>
        </row>
        <row r="3902">
          <cell r="A3902" t="str">
            <v>TECHN227</v>
          </cell>
          <cell r="B3902" t="str">
            <v>DT POG / Auguste ESSONO                                                                                                                                    N530</v>
          </cell>
          <cell r="C3902">
            <v>0</v>
          </cell>
          <cell r="D3902">
            <v>0</v>
          </cell>
        </row>
        <row r="3903">
          <cell r="A3903" t="str">
            <v>TECHN300</v>
          </cell>
          <cell r="B3903" t="str">
            <v>BU / OBAME Fabrice                                                                                                                                         O</v>
          </cell>
          <cell r="C3903">
            <v>0</v>
          </cell>
          <cell r="D3903">
            <v>0</v>
          </cell>
        </row>
        <row r="3904">
          <cell r="A3904" t="str">
            <v>TECHN301</v>
          </cell>
          <cell r="B3904" t="str">
            <v>BU / NDONG Benjamin                                                                                                                                         300</v>
          </cell>
          <cell r="C3904">
            <v>0</v>
          </cell>
          <cell r="D3904">
            <v>0</v>
          </cell>
        </row>
        <row r="3905">
          <cell r="A3905" t="str">
            <v>TECHN302</v>
          </cell>
          <cell r="B3905" t="str">
            <v>BU / IFOUNGA Jonas                                                                                                                                         O</v>
          </cell>
          <cell r="C3905">
            <v>0</v>
          </cell>
          <cell r="D3905">
            <v>0</v>
          </cell>
        </row>
        <row r="3906">
          <cell r="A3906" t="str">
            <v>TECHN303</v>
          </cell>
          <cell r="B3906" t="str">
            <v>BU / NDONG Hervé                                                                                                                                            302</v>
          </cell>
          <cell r="C3906">
            <v>0</v>
          </cell>
          <cell r="D3906">
            <v>0</v>
          </cell>
        </row>
        <row r="3907">
          <cell r="A3907" t="str">
            <v>TECHN304</v>
          </cell>
          <cell r="B3907" t="str">
            <v>BU / AZUI Charles                                                                                                                                           302</v>
          </cell>
          <cell r="C3907">
            <v>0</v>
          </cell>
          <cell r="D3907">
            <v>0</v>
          </cell>
        </row>
        <row r="3908">
          <cell r="A3908" t="str">
            <v>TECHN305</v>
          </cell>
          <cell r="B3908" t="str">
            <v>BU / MBEMBO Gustave                                                                                                                                         302</v>
          </cell>
          <cell r="C3908">
            <v>0</v>
          </cell>
          <cell r="D3908">
            <v>0</v>
          </cell>
        </row>
        <row r="3909">
          <cell r="A3909" t="str">
            <v>TECHN306</v>
          </cell>
          <cell r="B3909" t="str">
            <v>DT / ZOME Gabriel                                                                                                                                           302</v>
          </cell>
          <cell r="C3909">
            <v>0</v>
          </cell>
          <cell r="D3909">
            <v>0</v>
          </cell>
        </row>
        <row r="3910">
          <cell r="A3910" t="str">
            <v>TECHN307</v>
          </cell>
          <cell r="B3910" t="str">
            <v>BU / EKO Rodrigue                                                                                                                                           302</v>
          </cell>
          <cell r="C3910">
            <v>0</v>
          </cell>
          <cell r="D3910">
            <v>0</v>
          </cell>
        </row>
        <row r="3911">
          <cell r="A3911" t="str">
            <v>TECHN308</v>
          </cell>
          <cell r="B3911" t="str">
            <v>BU / APITHA Pierre                                                                                                                                         O</v>
          </cell>
          <cell r="C3911">
            <v>0</v>
          </cell>
          <cell r="D3911">
            <v>0</v>
          </cell>
        </row>
        <row r="3912">
          <cell r="A3912" t="str">
            <v>TECHN309</v>
          </cell>
          <cell r="B3912" t="str">
            <v>BU / MBA Bonaventure                                                                                                                                        308</v>
          </cell>
          <cell r="C3912">
            <v>0</v>
          </cell>
          <cell r="D3912">
            <v>0</v>
          </cell>
        </row>
        <row r="3913">
          <cell r="A3913" t="str">
            <v>TECHN310</v>
          </cell>
          <cell r="B3913" t="str">
            <v>BU / MANGOULOU Joseph                                                                                                                                       308</v>
          </cell>
          <cell r="C3913">
            <v>0</v>
          </cell>
          <cell r="D3913">
            <v>0</v>
          </cell>
        </row>
        <row r="3914">
          <cell r="A3914" t="str">
            <v>TECHN311</v>
          </cell>
          <cell r="B3914" t="str">
            <v>BU / GBEDEMA Emmanuel                                                                                                                                       308</v>
          </cell>
          <cell r="C3914">
            <v>0</v>
          </cell>
          <cell r="D3914">
            <v>0</v>
          </cell>
        </row>
        <row r="3915">
          <cell r="A3915" t="str">
            <v>TECHN312</v>
          </cell>
          <cell r="B3915" t="str">
            <v>BU / OSSIBATO Célestin                                                                                                                                     O</v>
          </cell>
          <cell r="C3915">
            <v>0</v>
          </cell>
          <cell r="D3915">
            <v>0</v>
          </cell>
        </row>
        <row r="3916">
          <cell r="A3916" t="str">
            <v>TECHN313</v>
          </cell>
          <cell r="B3916" t="str">
            <v>BU / BIVEGHE Fils Kevin                                                                                                                                     308</v>
          </cell>
          <cell r="C3916">
            <v>0</v>
          </cell>
          <cell r="D3916">
            <v>0</v>
          </cell>
        </row>
        <row r="3917">
          <cell r="A3917" t="str">
            <v>TECHN314</v>
          </cell>
          <cell r="B3917" t="str">
            <v>BU / ETSOUBARI Clovis                                                                                                                                       312</v>
          </cell>
          <cell r="C3917">
            <v>0</v>
          </cell>
          <cell r="D3917">
            <v>0</v>
          </cell>
        </row>
        <row r="3918">
          <cell r="A3918" t="str">
            <v>TECHN315</v>
          </cell>
          <cell r="B3918" t="str">
            <v>BU / MVE ELLA Justin                                                                                                                                        312</v>
          </cell>
          <cell r="C3918">
            <v>0</v>
          </cell>
          <cell r="D3918">
            <v>0</v>
          </cell>
        </row>
        <row r="3919">
          <cell r="A3919" t="str">
            <v>TECHN316</v>
          </cell>
          <cell r="B3919" t="str">
            <v>BU / PAMBO Eric                                                                                                                                             312</v>
          </cell>
          <cell r="C3919">
            <v>0</v>
          </cell>
          <cell r="D3919">
            <v>0</v>
          </cell>
        </row>
        <row r="3920">
          <cell r="A3920" t="str">
            <v>TECHN317</v>
          </cell>
          <cell r="B3920" t="str">
            <v>BU / ELLA Eustaquio                                                                                                                                         312</v>
          </cell>
          <cell r="C3920">
            <v>0</v>
          </cell>
          <cell r="D3920">
            <v>0</v>
          </cell>
        </row>
        <row r="3921">
          <cell r="A3921" t="str">
            <v>TECHN318</v>
          </cell>
          <cell r="B3921" t="str">
            <v>BU / NDJOUGUI Aymard                                                                                                                                        312</v>
          </cell>
          <cell r="C3921">
            <v>0</v>
          </cell>
          <cell r="D3921">
            <v>0</v>
          </cell>
        </row>
        <row r="3922">
          <cell r="A3922" t="str">
            <v>TECHN319</v>
          </cell>
          <cell r="B3922" t="str">
            <v>BU / LAFARGUE Jérôme                                                                                                                                       O</v>
          </cell>
          <cell r="C3922">
            <v>0</v>
          </cell>
          <cell r="D3922">
            <v>0</v>
          </cell>
        </row>
        <row r="3923">
          <cell r="A3923" t="str">
            <v>TECHN320</v>
          </cell>
          <cell r="B3923" t="str">
            <v>BU / EDOWISA Yvon                                                                                                                                           319</v>
          </cell>
          <cell r="C3923">
            <v>0</v>
          </cell>
          <cell r="D3923">
            <v>0</v>
          </cell>
        </row>
        <row r="3924">
          <cell r="A3924" t="str">
            <v>TECHN321</v>
          </cell>
          <cell r="B3924" t="str">
            <v>BU / AKOMATSRI Hubert                                                                                                                                       319</v>
          </cell>
          <cell r="C3924">
            <v>0</v>
          </cell>
          <cell r="D3924">
            <v>0</v>
          </cell>
        </row>
        <row r="3925">
          <cell r="A3925" t="str">
            <v>TECHN322</v>
          </cell>
          <cell r="B3925" t="str">
            <v>BU / ESSONO Hyppolite                                                                                                                                      O</v>
          </cell>
          <cell r="C3925">
            <v>0</v>
          </cell>
          <cell r="D3925">
            <v>0</v>
          </cell>
        </row>
        <row r="3926">
          <cell r="A3926" t="str">
            <v>TECHN323</v>
          </cell>
          <cell r="B3926" t="str">
            <v>BU / NANG BISSI Daniel                                                                                                                                      322</v>
          </cell>
          <cell r="C3926">
            <v>0</v>
          </cell>
          <cell r="D3926">
            <v>0</v>
          </cell>
        </row>
        <row r="3927">
          <cell r="A3927" t="str">
            <v>TECHN324</v>
          </cell>
          <cell r="B3927" t="str">
            <v>BU / MEBALE Jean-Paul                                                                                                                                       322</v>
          </cell>
          <cell r="C3927">
            <v>0</v>
          </cell>
          <cell r="D3927">
            <v>0</v>
          </cell>
        </row>
        <row r="3928">
          <cell r="A3928" t="str">
            <v>TECHN325</v>
          </cell>
          <cell r="B3928" t="str">
            <v>BU / NZUE Nicaise                                                                                                                                           322</v>
          </cell>
          <cell r="C3928">
            <v>0</v>
          </cell>
          <cell r="D3928">
            <v>0</v>
          </cell>
        </row>
        <row r="3929">
          <cell r="A3929" t="str">
            <v>TECHN326</v>
          </cell>
          <cell r="B3929" t="str">
            <v>BU / LELE NGOMA Thomas                                                                                                                                      322</v>
          </cell>
          <cell r="C3929">
            <v>0</v>
          </cell>
          <cell r="D3929">
            <v>0</v>
          </cell>
        </row>
        <row r="3930">
          <cell r="A3930" t="str">
            <v>TECHN327</v>
          </cell>
          <cell r="B3930" t="str">
            <v>BU POG / Emmanuel BIE OTOGO                                                                                                                                N530</v>
          </cell>
          <cell r="C3930">
            <v>0</v>
          </cell>
          <cell r="D3930">
            <v>0</v>
          </cell>
        </row>
        <row r="3931">
          <cell r="A3931" t="str">
            <v>TECHN400</v>
          </cell>
          <cell r="B3931" t="str">
            <v>RA / OBAME Fabrice                                                                                                                                         O</v>
          </cell>
          <cell r="C3931">
            <v>0</v>
          </cell>
          <cell r="D3931">
            <v>0</v>
          </cell>
        </row>
        <row r="3932">
          <cell r="A3932" t="str">
            <v>TECHN401</v>
          </cell>
          <cell r="B3932" t="str">
            <v>RA / NDONG Benjamin                                                                                                                                         400</v>
          </cell>
          <cell r="C3932">
            <v>0</v>
          </cell>
          <cell r="D3932">
            <v>0</v>
          </cell>
        </row>
        <row r="3933">
          <cell r="A3933" t="str">
            <v>TECHN402</v>
          </cell>
          <cell r="B3933" t="str">
            <v>RA / IFOUNGA Jonas                                                                                                                                         O</v>
          </cell>
          <cell r="C3933">
            <v>0</v>
          </cell>
          <cell r="D3933">
            <v>0</v>
          </cell>
        </row>
        <row r="3934">
          <cell r="A3934" t="str">
            <v>TECHN403</v>
          </cell>
          <cell r="B3934" t="str">
            <v>RA / NDONG Hervé                                                                                                                                            402</v>
          </cell>
          <cell r="C3934">
            <v>0</v>
          </cell>
          <cell r="D3934">
            <v>0</v>
          </cell>
        </row>
        <row r="3935">
          <cell r="A3935" t="str">
            <v>TECHN404</v>
          </cell>
          <cell r="B3935" t="str">
            <v>RA / AZUI Charles                                                                                                                                           402</v>
          </cell>
          <cell r="C3935">
            <v>0</v>
          </cell>
          <cell r="D3935">
            <v>0</v>
          </cell>
        </row>
        <row r="3936">
          <cell r="A3936" t="str">
            <v>TECHN405</v>
          </cell>
          <cell r="B3936" t="str">
            <v>RA / MBEMBO Gustave                                                                                                                                         402</v>
          </cell>
          <cell r="C3936">
            <v>0</v>
          </cell>
          <cell r="D3936">
            <v>0</v>
          </cell>
        </row>
        <row r="3937">
          <cell r="A3937" t="str">
            <v>TECHN406</v>
          </cell>
          <cell r="B3937" t="str">
            <v>RA / ZOME Gabriel                                                                                                                                           402</v>
          </cell>
          <cell r="C3937">
            <v>0</v>
          </cell>
          <cell r="D3937">
            <v>0</v>
          </cell>
        </row>
        <row r="3938">
          <cell r="A3938" t="str">
            <v>TECHN407</v>
          </cell>
          <cell r="B3938" t="str">
            <v>RA / EKO Rodrigue                                                                                                                                           402</v>
          </cell>
          <cell r="C3938">
            <v>0</v>
          </cell>
          <cell r="D3938">
            <v>0</v>
          </cell>
        </row>
        <row r="3939">
          <cell r="A3939" t="str">
            <v>TECHN408</v>
          </cell>
          <cell r="B3939" t="str">
            <v>RA / APITHA Pierre                                                                                                                                         O</v>
          </cell>
          <cell r="C3939">
            <v>0</v>
          </cell>
          <cell r="D3939">
            <v>0</v>
          </cell>
        </row>
        <row r="3940">
          <cell r="A3940" t="str">
            <v>TECHN409</v>
          </cell>
          <cell r="B3940" t="str">
            <v>RA / MBA Bonaventure                                                                                                                                        408</v>
          </cell>
          <cell r="C3940">
            <v>0</v>
          </cell>
          <cell r="D3940">
            <v>0</v>
          </cell>
        </row>
        <row r="3941">
          <cell r="A3941" t="str">
            <v>TECHN410</v>
          </cell>
          <cell r="B3941" t="str">
            <v>RA / MANGOULOU Joseph                                                                                                                                       408</v>
          </cell>
          <cell r="C3941">
            <v>0</v>
          </cell>
          <cell r="D3941">
            <v>0</v>
          </cell>
        </row>
        <row r="3942">
          <cell r="A3942" t="str">
            <v>TECHN411</v>
          </cell>
          <cell r="B3942" t="str">
            <v>RA / GBEDEMA Emmanuel                                                                                                                                       408</v>
          </cell>
          <cell r="C3942">
            <v>0</v>
          </cell>
          <cell r="D3942">
            <v>0</v>
          </cell>
        </row>
        <row r="3943">
          <cell r="A3943" t="str">
            <v>TECHN412</v>
          </cell>
          <cell r="B3943" t="str">
            <v>RA / OSSIBATO Célestin                                                                                                                                     O</v>
          </cell>
          <cell r="C3943">
            <v>0</v>
          </cell>
          <cell r="D3943">
            <v>0</v>
          </cell>
        </row>
        <row r="3944">
          <cell r="A3944" t="str">
            <v>TECHN413</v>
          </cell>
          <cell r="B3944" t="str">
            <v>RA / BIVEGHE Fils Kevin                                                                                                                                     408</v>
          </cell>
          <cell r="C3944">
            <v>0</v>
          </cell>
          <cell r="D3944">
            <v>0</v>
          </cell>
        </row>
        <row r="3945">
          <cell r="A3945" t="str">
            <v>TECHN414</v>
          </cell>
          <cell r="B3945" t="str">
            <v>RA / ETSOUBARI Clovis                                                                                                                                       412</v>
          </cell>
          <cell r="C3945">
            <v>0</v>
          </cell>
          <cell r="D3945">
            <v>0</v>
          </cell>
        </row>
        <row r="3946">
          <cell r="A3946" t="str">
            <v>TECHN415</v>
          </cell>
          <cell r="B3946" t="str">
            <v>RA / MVE ELLA Justin                                                                                                                                        412</v>
          </cell>
          <cell r="C3946">
            <v>0</v>
          </cell>
          <cell r="D3946">
            <v>0</v>
          </cell>
        </row>
        <row r="3947">
          <cell r="A3947" t="str">
            <v>TECHN416</v>
          </cell>
          <cell r="B3947" t="str">
            <v>RA / PAMBO Eric                                                                                                                                             412</v>
          </cell>
          <cell r="C3947">
            <v>0</v>
          </cell>
          <cell r="D3947">
            <v>0</v>
          </cell>
        </row>
        <row r="3948">
          <cell r="A3948" t="str">
            <v>TECHN417</v>
          </cell>
          <cell r="B3948" t="str">
            <v>RA / ELLA Eustaquio                                                                                                                                         412</v>
          </cell>
          <cell r="C3948">
            <v>0</v>
          </cell>
          <cell r="D3948">
            <v>0</v>
          </cell>
        </row>
        <row r="3949">
          <cell r="A3949" t="str">
            <v>TECHN418</v>
          </cell>
          <cell r="B3949" t="str">
            <v>RA / NDJOUGUI Aymard                                                                                                                                        412</v>
          </cell>
          <cell r="C3949">
            <v>0</v>
          </cell>
          <cell r="D3949">
            <v>0</v>
          </cell>
        </row>
        <row r="3950">
          <cell r="A3950" t="str">
            <v>TECHN419</v>
          </cell>
          <cell r="B3950" t="str">
            <v>RA / LAFARGUE Jérôme                                                                                                                                       O</v>
          </cell>
          <cell r="C3950">
            <v>0</v>
          </cell>
          <cell r="D3950">
            <v>0</v>
          </cell>
        </row>
        <row r="3951">
          <cell r="A3951" t="str">
            <v>TECHN420</v>
          </cell>
          <cell r="B3951" t="str">
            <v>RA / EDOWISA Yvon                                                                                                                                           419</v>
          </cell>
          <cell r="C3951">
            <v>0</v>
          </cell>
          <cell r="D3951">
            <v>0</v>
          </cell>
        </row>
        <row r="3952">
          <cell r="A3952" t="str">
            <v>TECHN421</v>
          </cell>
          <cell r="B3952" t="str">
            <v>RA / AKOMATSRI Hubert                                                                                                                                       419</v>
          </cell>
          <cell r="C3952">
            <v>0</v>
          </cell>
          <cell r="D3952">
            <v>0</v>
          </cell>
        </row>
        <row r="3953">
          <cell r="A3953" t="str">
            <v>TECHN422</v>
          </cell>
          <cell r="B3953" t="str">
            <v>RA / ESSONO Hyppolite                                                                                                                                      O</v>
          </cell>
          <cell r="C3953">
            <v>0</v>
          </cell>
          <cell r="D3953">
            <v>0</v>
          </cell>
        </row>
        <row r="3954">
          <cell r="A3954" t="str">
            <v>TECHN423</v>
          </cell>
          <cell r="B3954" t="str">
            <v>RA / NANG BISSI Daniel                                                                                                                                      422</v>
          </cell>
          <cell r="C3954">
            <v>0</v>
          </cell>
          <cell r="D3954">
            <v>0</v>
          </cell>
        </row>
        <row r="3955">
          <cell r="A3955" t="str">
            <v>TECHN424</v>
          </cell>
          <cell r="B3955" t="str">
            <v>RA / MEBALE Jean-Paul                                                                                                                                       422</v>
          </cell>
          <cell r="C3955">
            <v>0</v>
          </cell>
          <cell r="D3955">
            <v>0</v>
          </cell>
        </row>
        <row r="3956">
          <cell r="A3956" t="str">
            <v>TECHN425</v>
          </cell>
          <cell r="B3956" t="str">
            <v>RA / NZUE Nicaise                                                                                                                                           422</v>
          </cell>
          <cell r="C3956">
            <v>0</v>
          </cell>
          <cell r="D3956">
            <v>0</v>
          </cell>
        </row>
        <row r="3957">
          <cell r="A3957" t="str">
            <v>TECHN426</v>
          </cell>
          <cell r="B3957" t="str">
            <v>RA / LELE NGOMA Thomas                                                                                                                                      422</v>
          </cell>
          <cell r="C3957">
            <v>0</v>
          </cell>
          <cell r="D3957">
            <v>0</v>
          </cell>
        </row>
        <row r="3958">
          <cell r="A3958" t="str">
            <v>TECHN500</v>
          </cell>
          <cell r="B3958" t="str">
            <v>IN / OBAME Fabrice                                                                                                                                         O</v>
          </cell>
          <cell r="C3958">
            <v>0</v>
          </cell>
          <cell r="D3958">
            <v>0</v>
          </cell>
        </row>
        <row r="3959">
          <cell r="A3959" t="str">
            <v>TECHN501</v>
          </cell>
          <cell r="B3959" t="str">
            <v>IN / NDONG Benjamin                                                                                                                                         500</v>
          </cell>
          <cell r="C3959">
            <v>0</v>
          </cell>
          <cell r="D3959">
            <v>0</v>
          </cell>
        </row>
        <row r="3960">
          <cell r="A3960" t="str">
            <v>TECHN502</v>
          </cell>
          <cell r="B3960" t="str">
            <v>IN / IFOUNGA Jonas                                                                                                                                         O</v>
          </cell>
          <cell r="C3960">
            <v>0</v>
          </cell>
          <cell r="D3960">
            <v>0</v>
          </cell>
        </row>
        <row r="3961">
          <cell r="A3961" t="str">
            <v>TECHN503</v>
          </cell>
          <cell r="B3961" t="str">
            <v>IN / NDONG Hervé                                                                                                                                            502</v>
          </cell>
          <cell r="C3961">
            <v>0</v>
          </cell>
          <cell r="D3961">
            <v>0</v>
          </cell>
        </row>
        <row r="3962">
          <cell r="A3962" t="str">
            <v>TECHN504</v>
          </cell>
          <cell r="B3962" t="str">
            <v>IN / AZUI Charles                                                                                                                                           502</v>
          </cell>
          <cell r="C3962">
            <v>0</v>
          </cell>
          <cell r="D3962">
            <v>0</v>
          </cell>
        </row>
        <row r="3963">
          <cell r="A3963" t="str">
            <v>TECHN505</v>
          </cell>
          <cell r="B3963" t="str">
            <v>IN / MBEMBO Gustave                                                                                                                                         502</v>
          </cell>
          <cell r="C3963">
            <v>0</v>
          </cell>
          <cell r="D3963">
            <v>0</v>
          </cell>
        </row>
        <row r="3964">
          <cell r="A3964" t="str">
            <v>TECHN506</v>
          </cell>
          <cell r="B3964" t="str">
            <v>IN / ZOME Gabriel                                                                                                                                           502</v>
          </cell>
          <cell r="C3964">
            <v>0</v>
          </cell>
          <cell r="D3964">
            <v>0</v>
          </cell>
        </row>
        <row r="3965">
          <cell r="A3965" t="str">
            <v>TECHN507</v>
          </cell>
          <cell r="B3965" t="str">
            <v>IN / EKO Rodrigue                                                                                                                                           502</v>
          </cell>
          <cell r="C3965">
            <v>0</v>
          </cell>
          <cell r="D3965">
            <v>0</v>
          </cell>
        </row>
        <row r="3966">
          <cell r="A3966" t="str">
            <v>TECHN508</v>
          </cell>
          <cell r="B3966" t="str">
            <v>IN / APITHA Pierre                                                                                                                                         O</v>
          </cell>
          <cell r="C3966">
            <v>0</v>
          </cell>
          <cell r="D3966">
            <v>0</v>
          </cell>
        </row>
        <row r="3967">
          <cell r="A3967" t="str">
            <v>TECHN509</v>
          </cell>
          <cell r="B3967" t="str">
            <v>IN / MBA Bonaventure                                                                                                                                        508</v>
          </cell>
          <cell r="C3967">
            <v>0</v>
          </cell>
          <cell r="D3967">
            <v>0</v>
          </cell>
        </row>
        <row r="3968">
          <cell r="A3968" t="str">
            <v>TECHN510</v>
          </cell>
          <cell r="B3968" t="str">
            <v>IN / MANGOULOU Joseph                                                                                                                                       508</v>
          </cell>
          <cell r="C3968">
            <v>0</v>
          </cell>
          <cell r="D3968">
            <v>0</v>
          </cell>
        </row>
        <row r="3969">
          <cell r="A3969" t="str">
            <v>TECHN511</v>
          </cell>
          <cell r="B3969" t="str">
            <v>IN / GBEDEMA Emmanuel                                                                                                                                       508</v>
          </cell>
          <cell r="C3969">
            <v>0</v>
          </cell>
          <cell r="D3969">
            <v>0</v>
          </cell>
        </row>
        <row r="3970">
          <cell r="A3970" t="str">
            <v>TECHN512</v>
          </cell>
          <cell r="B3970" t="str">
            <v>IN / OSSIBATO Célestin                                                                                                                                     O</v>
          </cell>
          <cell r="C3970">
            <v>0</v>
          </cell>
          <cell r="D3970">
            <v>0</v>
          </cell>
        </row>
        <row r="3971">
          <cell r="A3971" t="str">
            <v>TECHN513</v>
          </cell>
          <cell r="B3971" t="str">
            <v>IN / BIVEGHE Fils Kevin                                                                                                                                     508</v>
          </cell>
          <cell r="C3971">
            <v>0</v>
          </cell>
          <cell r="D3971">
            <v>0</v>
          </cell>
        </row>
        <row r="3972">
          <cell r="A3972" t="str">
            <v>TECHN514</v>
          </cell>
          <cell r="B3972" t="str">
            <v>IN / ETSOUBARI Clovis                                                                                                                                       512</v>
          </cell>
          <cell r="C3972">
            <v>0</v>
          </cell>
          <cell r="D3972">
            <v>0</v>
          </cell>
        </row>
        <row r="3973">
          <cell r="A3973" t="str">
            <v>TECHN515</v>
          </cell>
          <cell r="B3973" t="str">
            <v>IN / MVE ELLA Justin                                                                                                                                        512</v>
          </cell>
          <cell r="C3973">
            <v>0</v>
          </cell>
          <cell r="D3973">
            <v>0</v>
          </cell>
        </row>
        <row r="3974">
          <cell r="A3974" t="str">
            <v>TECHN516</v>
          </cell>
          <cell r="B3974" t="str">
            <v>IN / PAMBO Eric                                                                                                                                             512</v>
          </cell>
          <cell r="C3974">
            <v>0</v>
          </cell>
          <cell r="D3974">
            <v>0</v>
          </cell>
        </row>
        <row r="3975">
          <cell r="A3975" t="str">
            <v>TECHN517</v>
          </cell>
          <cell r="B3975" t="str">
            <v>IN / ELLA Eustaquio                                                                                                                                         512</v>
          </cell>
          <cell r="C3975">
            <v>0</v>
          </cell>
          <cell r="D3975">
            <v>0</v>
          </cell>
        </row>
        <row r="3976">
          <cell r="A3976" t="str">
            <v>TECHN518</v>
          </cell>
          <cell r="B3976" t="str">
            <v>IN / NDJOUGUI Aymard                                                                                                                                        512</v>
          </cell>
          <cell r="C3976">
            <v>0</v>
          </cell>
          <cell r="D3976">
            <v>0</v>
          </cell>
        </row>
        <row r="3977">
          <cell r="A3977" t="str">
            <v>TECHN519</v>
          </cell>
          <cell r="B3977" t="str">
            <v>IN / LAFARGUE Jérôme                                                                                                                                       O</v>
          </cell>
          <cell r="C3977">
            <v>0</v>
          </cell>
          <cell r="D3977">
            <v>0</v>
          </cell>
        </row>
        <row r="3978">
          <cell r="A3978" t="str">
            <v>TECHN520</v>
          </cell>
          <cell r="B3978" t="str">
            <v>IN / EDOWISA Yvon                                                                                                                                           519</v>
          </cell>
          <cell r="C3978">
            <v>0</v>
          </cell>
          <cell r="D3978">
            <v>0</v>
          </cell>
        </row>
        <row r="3979">
          <cell r="A3979" t="str">
            <v>TECHN521</v>
          </cell>
          <cell r="B3979" t="str">
            <v>IN / AKOMATSRI Hubert                                                                                                                                       519</v>
          </cell>
          <cell r="C3979">
            <v>0</v>
          </cell>
          <cell r="D3979">
            <v>0</v>
          </cell>
        </row>
        <row r="3980">
          <cell r="A3980" t="str">
            <v>TECHN522</v>
          </cell>
          <cell r="B3980" t="str">
            <v>IN / ESSONO Hyppolite                                                                                                                                      O</v>
          </cell>
          <cell r="C3980">
            <v>0</v>
          </cell>
          <cell r="D3980">
            <v>0</v>
          </cell>
        </row>
        <row r="3981">
          <cell r="A3981" t="str">
            <v>TECHN523</v>
          </cell>
          <cell r="B3981" t="str">
            <v>IN / NANG BISSI Daniel                                                                                                                                      522</v>
          </cell>
          <cell r="C3981">
            <v>0</v>
          </cell>
          <cell r="D3981">
            <v>0</v>
          </cell>
        </row>
        <row r="3982">
          <cell r="A3982" t="str">
            <v>TECHN524</v>
          </cell>
          <cell r="B3982" t="str">
            <v>IN / MEBALE Jean-Paul                                                                                                                                       522</v>
          </cell>
          <cell r="C3982">
            <v>0</v>
          </cell>
          <cell r="D3982">
            <v>0</v>
          </cell>
        </row>
        <row r="3983">
          <cell r="A3983" t="str">
            <v>TECHN525</v>
          </cell>
          <cell r="B3983" t="str">
            <v>IN / NZUE Nicaise                                                                                                                                           522</v>
          </cell>
          <cell r="C3983">
            <v>0</v>
          </cell>
          <cell r="D3983">
            <v>0</v>
          </cell>
        </row>
        <row r="3984">
          <cell r="A3984" t="str">
            <v>TECHN526</v>
          </cell>
          <cell r="B3984" t="str">
            <v>ITC : J-B.NIOGA                                                                                                                                            O</v>
          </cell>
          <cell r="C3984">
            <v>0</v>
          </cell>
          <cell r="D3984">
            <v>0</v>
          </cell>
        </row>
        <row r="3985">
          <cell r="A3985" t="str">
            <v>TECHN527</v>
          </cell>
          <cell r="B3985" t="str">
            <v>ITC : J.ABOUIBORO                                                                                                                                          O</v>
          </cell>
          <cell r="C3985">
            <v>0</v>
          </cell>
          <cell r="D3985">
            <v>0</v>
          </cell>
        </row>
        <row r="3986">
          <cell r="A3986" t="str">
            <v>TECHN528</v>
          </cell>
          <cell r="B3986" t="str">
            <v>ITC : R-P.MOUMBOGNO                                                                                                                                        O</v>
          </cell>
          <cell r="C3986">
            <v>0</v>
          </cell>
          <cell r="D3986">
            <v>0</v>
          </cell>
        </row>
        <row r="3987">
          <cell r="A3987" t="str">
            <v>TECHN529</v>
          </cell>
          <cell r="B3987" t="str">
            <v>IN / LELE NGOMA Thomas                                                                                                                                      522</v>
          </cell>
          <cell r="C3987">
            <v>0</v>
          </cell>
          <cell r="D3987">
            <v>0</v>
          </cell>
        </row>
        <row r="3988">
          <cell r="A3988" t="str">
            <v>TECHN530</v>
          </cell>
          <cell r="B3988" t="str">
            <v>IN POG / Yacinthe MOUSSAVOU                                                                                                                                O</v>
          </cell>
          <cell r="C3988">
            <v>0</v>
          </cell>
          <cell r="D3988">
            <v>0</v>
          </cell>
        </row>
        <row r="3989">
          <cell r="A3989" t="str">
            <v>TECHN600</v>
          </cell>
          <cell r="B3989" t="str">
            <v>CP / OBAME Fabrice                                                                                                                                         O</v>
          </cell>
          <cell r="C3989">
            <v>0</v>
          </cell>
          <cell r="D3989">
            <v>0</v>
          </cell>
        </row>
        <row r="3990">
          <cell r="A3990" t="str">
            <v>TECHN601</v>
          </cell>
          <cell r="B3990" t="str">
            <v>CP / NDONG Benjamin                                                                                                                                         600</v>
          </cell>
          <cell r="C3990">
            <v>0</v>
          </cell>
          <cell r="D3990">
            <v>0</v>
          </cell>
        </row>
        <row r="3991">
          <cell r="A3991" t="str">
            <v>TECHN602</v>
          </cell>
          <cell r="B3991" t="str">
            <v>CP / IFOUNGA Jonas                                                                                                                                         O</v>
          </cell>
          <cell r="C3991">
            <v>0</v>
          </cell>
          <cell r="D3991">
            <v>0</v>
          </cell>
        </row>
        <row r="3992">
          <cell r="A3992" t="str">
            <v>TECHN603</v>
          </cell>
          <cell r="B3992" t="str">
            <v>CP / NDONG Hervé                                                                                                                                            602</v>
          </cell>
          <cell r="C3992">
            <v>0</v>
          </cell>
          <cell r="D3992">
            <v>0</v>
          </cell>
        </row>
        <row r="3993">
          <cell r="A3993" t="str">
            <v>TECHN604</v>
          </cell>
          <cell r="B3993" t="str">
            <v>CP / AZUI Charles                                                                                                                                           602</v>
          </cell>
          <cell r="C3993">
            <v>0</v>
          </cell>
          <cell r="D3993">
            <v>0</v>
          </cell>
        </row>
        <row r="3994">
          <cell r="A3994" t="str">
            <v>TECHN605</v>
          </cell>
          <cell r="B3994" t="str">
            <v>CP / MBEMBO Gustave                                                                                                                                         602</v>
          </cell>
          <cell r="C3994">
            <v>0</v>
          </cell>
          <cell r="D3994">
            <v>0</v>
          </cell>
        </row>
        <row r="3995">
          <cell r="A3995" t="str">
            <v>TECHN606</v>
          </cell>
          <cell r="B3995" t="str">
            <v>CP / ZOME Gabriel                                                                                                                                           602</v>
          </cell>
          <cell r="C3995">
            <v>0</v>
          </cell>
          <cell r="D3995">
            <v>0</v>
          </cell>
        </row>
        <row r="3996">
          <cell r="A3996" t="str">
            <v>TECHN607</v>
          </cell>
          <cell r="B3996" t="str">
            <v>CP / EKO Rodrigue                                                                                                                                           602</v>
          </cell>
          <cell r="C3996">
            <v>0</v>
          </cell>
          <cell r="D3996">
            <v>0</v>
          </cell>
        </row>
        <row r="3997">
          <cell r="A3997" t="str">
            <v>TECHN608</v>
          </cell>
          <cell r="B3997" t="str">
            <v>CP / APITHA Pierre                                                                                                                                         O</v>
          </cell>
          <cell r="C3997">
            <v>0</v>
          </cell>
          <cell r="D3997">
            <v>0</v>
          </cell>
        </row>
        <row r="3998">
          <cell r="A3998" t="str">
            <v>TECHN609</v>
          </cell>
          <cell r="B3998" t="str">
            <v>CP / MBA Bonaventure                                                                                                                                        608</v>
          </cell>
          <cell r="C3998">
            <v>0</v>
          </cell>
          <cell r="D3998">
            <v>0</v>
          </cell>
        </row>
        <row r="3999">
          <cell r="A3999" t="str">
            <v>TECHN610</v>
          </cell>
          <cell r="B3999" t="str">
            <v>CP / MANGOULOU Joseph                                                                                                                                       608</v>
          </cell>
          <cell r="C3999">
            <v>0</v>
          </cell>
          <cell r="D3999">
            <v>0</v>
          </cell>
        </row>
        <row r="4000">
          <cell r="A4000" t="str">
            <v>TECHN611</v>
          </cell>
          <cell r="B4000" t="str">
            <v>CP / GBEDEMA Emmanuel                                                                                                                                       608</v>
          </cell>
          <cell r="C4000">
            <v>0</v>
          </cell>
          <cell r="D4000">
            <v>0</v>
          </cell>
        </row>
        <row r="4001">
          <cell r="A4001" t="str">
            <v>TECHN612</v>
          </cell>
          <cell r="B4001" t="str">
            <v>CP / OSSIBATO Célestin                                                                                                                                     O</v>
          </cell>
          <cell r="C4001">
            <v>0</v>
          </cell>
          <cell r="D4001">
            <v>0</v>
          </cell>
        </row>
        <row r="4002">
          <cell r="A4002" t="str">
            <v>TECHN613</v>
          </cell>
          <cell r="B4002" t="str">
            <v>CP / BIVEGHE Fils Kevin                                                                                                                                     608</v>
          </cell>
          <cell r="C4002">
            <v>0</v>
          </cell>
          <cell r="D4002">
            <v>0</v>
          </cell>
        </row>
        <row r="4003">
          <cell r="A4003" t="str">
            <v>TECHN614</v>
          </cell>
          <cell r="B4003" t="str">
            <v>CP / ETSOUBARI Clovis                                                                                                                                       612</v>
          </cell>
          <cell r="C4003">
            <v>0</v>
          </cell>
          <cell r="D4003">
            <v>0</v>
          </cell>
        </row>
        <row r="4004">
          <cell r="A4004" t="str">
            <v>TECHN615</v>
          </cell>
          <cell r="B4004" t="str">
            <v>CP / MVE ELLA Justin                                                                                                                                        612</v>
          </cell>
          <cell r="C4004">
            <v>0</v>
          </cell>
          <cell r="D4004">
            <v>0</v>
          </cell>
        </row>
        <row r="4005">
          <cell r="A4005" t="str">
            <v>TECHN616</v>
          </cell>
          <cell r="B4005" t="str">
            <v>CP / PAMBO Eric                                                                                                                                             612</v>
          </cell>
          <cell r="C4005">
            <v>0</v>
          </cell>
          <cell r="D4005">
            <v>0</v>
          </cell>
        </row>
        <row r="4006">
          <cell r="A4006" t="str">
            <v>TECHN617</v>
          </cell>
          <cell r="B4006" t="str">
            <v>CP / ELLA Eustaquio                                                                                                                                         612</v>
          </cell>
          <cell r="C4006">
            <v>0</v>
          </cell>
          <cell r="D4006">
            <v>0</v>
          </cell>
        </row>
        <row r="4007">
          <cell r="A4007" t="str">
            <v>TECHN618</v>
          </cell>
          <cell r="B4007" t="str">
            <v>CP / NDJOUGUI Aymard                                                                                                                                        612</v>
          </cell>
          <cell r="C4007">
            <v>0</v>
          </cell>
          <cell r="D4007">
            <v>0</v>
          </cell>
        </row>
        <row r="4008">
          <cell r="A4008" t="str">
            <v>TECHN619</v>
          </cell>
          <cell r="B4008" t="str">
            <v>CP / LAFARGUE Jérôme                                                                                                                                       O</v>
          </cell>
          <cell r="C4008">
            <v>0</v>
          </cell>
          <cell r="D4008">
            <v>0</v>
          </cell>
        </row>
        <row r="4009">
          <cell r="A4009" t="str">
            <v>TECHN620</v>
          </cell>
          <cell r="B4009" t="str">
            <v>CP / EDOWISA Yvon                                                                                                                                           619</v>
          </cell>
          <cell r="C4009">
            <v>0</v>
          </cell>
          <cell r="D4009">
            <v>0</v>
          </cell>
        </row>
        <row r="4010">
          <cell r="A4010" t="str">
            <v>TECHN621</v>
          </cell>
          <cell r="B4010" t="str">
            <v>CP / AKOMATSRI Hubert                                                                                                                                       619</v>
          </cell>
          <cell r="C4010">
            <v>0</v>
          </cell>
          <cell r="D4010">
            <v>0</v>
          </cell>
        </row>
        <row r="4011">
          <cell r="A4011" t="str">
            <v>TECHN622</v>
          </cell>
          <cell r="B4011" t="str">
            <v>CP / ESSONO Hyppolite                                                                                                                                      O</v>
          </cell>
          <cell r="C4011">
            <v>0</v>
          </cell>
          <cell r="D4011">
            <v>0</v>
          </cell>
        </row>
        <row r="4012">
          <cell r="A4012" t="str">
            <v>TECHN623</v>
          </cell>
          <cell r="B4012" t="str">
            <v>CP / NANG BISSI Daniel                                                                                                                                      622</v>
          </cell>
          <cell r="C4012">
            <v>0</v>
          </cell>
          <cell r="D4012">
            <v>0</v>
          </cell>
        </row>
        <row r="4013">
          <cell r="A4013" t="str">
            <v>TECHN624</v>
          </cell>
          <cell r="B4013" t="str">
            <v>CP / MEBALE Jean-Paul                                                                                                                                       622</v>
          </cell>
          <cell r="C4013">
            <v>0</v>
          </cell>
          <cell r="D4013">
            <v>0</v>
          </cell>
        </row>
        <row r="4014">
          <cell r="A4014" t="str">
            <v>TECHN625</v>
          </cell>
          <cell r="B4014" t="str">
            <v>CP / NZUE Nicaise                                                                                                                                           622</v>
          </cell>
          <cell r="C4014">
            <v>0</v>
          </cell>
          <cell r="D4014">
            <v>0</v>
          </cell>
        </row>
        <row r="4015">
          <cell r="A4015" t="str">
            <v>TECHN626</v>
          </cell>
          <cell r="B4015" t="str">
            <v>CP / NZENGUE Jean Pierre                                                                                                                                   O</v>
          </cell>
          <cell r="C4015">
            <v>0</v>
          </cell>
          <cell r="D4015">
            <v>0</v>
          </cell>
        </row>
        <row r="4016">
          <cell r="A4016" t="str">
            <v>TECHN627</v>
          </cell>
          <cell r="B4016" t="str">
            <v>CP / LELE NGOMA Thomas                                                                                                                                      622</v>
          </cell>
          <cell r="C4016">
            <v>0</v>
          </cell>
          <cell r="D4016">
            <v>0</v>
          </cell>
        </row>
        <row r="4017">
          <cell r="A4017" t="str">
            <v>TELEVADO</v>
          </cell>
          <cell r="B4017" t="str">
            <v>ADO                                                                                        *</v>
          </cell>
          <cell r="C4017">
            <v>0</v>
          </cell>
          <cell r="D4017">
            <v>0</v>
          </cell>
        </row>
        <row r="4018">
          <cell r="A4018" t="str">
            <v>TELEVAMI</v>
          </cell>
          <cell r="B4018" t="str">
            <v>CT/COM : Afissou Aminou                                                                    *</v>
          </cell>
          <cell r="C4018">
            <v>0</v>
          </cell>
          <cell r="D4018">
            <v>0</v>
          </cell>
        </row>
        <row r="4019">
          <cell r="A4019" t="str">
            <v>TELEVAOL</v>
          </cell>
          <cell r="B4019" t="str">
            <v>CT/COM : Alexis D'OLIVIERA                                                                 *</v>
          </cell>
          <cell r="C4019">
            <v>0</v>
          </cell>
          <cell r="D4019">
            <v>0</v>
          </cell>
        </row>
        <row r="4020">
          <cell r="A4020" t="str">
            <v>TELEVBOL</v>
          </cell>
          <cell r="B4020" t="str">
            <v>CT/COM : Blandine OLLIVIER                                                                 *</v>
          </cell>
          <cell r="C4020">
            <v>0</v>
          </cell>
          <cell r="D4020">
            <v>0</v>
          </cell>
        </row>
        <row r="4021">
          <cell r="A4021" t="str">
            <v>TELEVCAB</v>
          </cell>
          <cell r="B4021" t="str">
            <v>CT/COM : Claudette ABEME                                                                   *</v>
          </cell>
          <cell r="C4021">
            <v>0</v>
          </cell>
          <cell r="D4021">
            <v>0</v>
          </cell>
        </row>
        <row r="4022">
          <cell r="A4022" t="str">
            <v>TELEVCNZ</v>
          </cell>
          <cell r="B4022" t="str">
            <v>CT/COM : Constant NZOGHE                                                                   *</v>
          </cell>
          <cell r="C4022">
            <v>0</v>
          </cell>
          <cell r="D4022">
            <v>0</v>
          </cell>
        </row>
        <row r="4023">
          <cell r="A4023" t="str">
            <v>TELEVCOS</v>
          </cell>
          <cell r="B4023" t="str">
            <v>CT/COM : Célestin OSSIBATO                                                                 *</v>
          </cell>
          <cell r="C4023">
            <v>0</v>
          </cell>
          <cell r="D4023">
            <v>0</v>
          </cell>
        </row>
        <row r="4024">
          <cell r="A4024" t="str">
            <v>TELEVDZA</v>
          </cell>
          <cell r="B4024" t="str">
            <v>CT/COM : Denis Zappulla                                                                    *</v>
          </cell>
          <cell r="C4024">
            <v>0</v>
          </cell>
          <cell r="D4024">
            <v>0</v>
          </cell>
        </row>
        <row r="4025">
          <cell r="A4025" t="str">
            <v>TELEVEAN</v>
          </cell>
          <cell r="B4025" t="str">
            <v>CT/COM : Edna ANGOUANDA                                                                    *</v>
          </cell>
          <cell r="C4025">
            <v>0</v>
          </cell>
          <cell r="D4025">
            <v>0</v>
          </cell>
        </row>
        <row r="4026">
          <cell r="A4026" t="str">
            <v>TELEVEEF</v>
          </cell>
          <cell r="B4026" t="str">
            <v>CT/COM : Edwige (plus pour OT)                                                             *</v>
          </cell>
          <cell r="C4026">
            <v>0</v>
          </cell>
          <cell r="D4026">
            <v>0</v>
          </cell>
        </row>
        <row r="4027">
          <cell r="A4027" t="str">
            <v>TELEVEEL</v>
          </cell>
          <cell r="B4027" t="str">
            <v>CT/COM : Eustaquio ELLA                                                                    *</v>
          </cell>
          <cell r="C4027">
            <v>0</v>
          </cell>
          <cell r="D4027">
            <v>0</v>
          </cell>
        </row>
        <row r="4028">
          <cell r="A4028" t="str">
            <v>TELEVEEY</v>
          </cell>
          <cell r="B4028" t="str">
            <v>CT/COM : Eric EYI                                                                          *</v>
          </cell>
          <cell r="C4028">
            <v>0</v>
          </cell>
          <cell r="D4028">
            <v>0</v>
          </cell>
        </row>
        <row r="4029">
          <cell r="A4029" t="str">
            <v>TELEVEPA</v>
          </cell>
          <cell r="B4029" t="str">
            <v>CT/COM : Eric PAMBO                                                                        *</v>
          </cell>
          <cell r="C4029">
            <v>0</v>
          </cell>
          <cell r="D4029">
            <v>0</v>
          </cell>
        </row>
        <row r="4030">
          <cell r="A4030" t="str">
            <v>TELEVFPA</v>
          </cell>
          <cell r="B4030" t="str">
            <v>CT/COM : Franck PAUL                                                                       *</v>
          </cell>
          <cell r="C4030">
            <v>0</v>
          </cell>
          <cell r="D4030">
            <v>0</v>
          </cell>
        </row>
        <row r="4031">
          <cell r="A4031" t="str">
            <v>TELEVGIG</v>
          </cell>
          <cell r="B4031" t="str">
            <v>CT/COM : Gafar IGUE                                                                        *</v>
          </cell>
          <cell r="C4031">
            <v>0</v>
          </cell>
          <cell r="D4031">
            <v>0</v>
          </cell>
        </row>
        <row r="4032">
          <cell r="A4032" t="str">
            <v>TELEVGLA</v>
          </cell>
          <cell r="B4032" t="str">
            <v>CT/COM : Guy LANDRY                                                                        *</v>
          </cell>
          <cell r="C4032">
            <v>0</v>
          </cell>
          <cell r="D4032">
            <v>0</v>
          </cell>
        </row>
        <row r="4033">
          <cell r="A4033" t="str">
            <v>TELEVGZO</v>
          </cell>
          <cell r="B4033" t="str">
            <v>CT/COM : Gabriel ZOME                                                                      *</v>
          </cell>
          <cell r="C4033">
            <v>0</v>
          </cell>
          <cell r="D4033">
            <v>0</v>
          </cell>
        </row>
        <row r="4034">
          <cell r="A4034" t="str">
            <v>TELEVHES</v>
          </cell>
          <cell r="B4034" t="str">
            <v>CT/COM : Hypolite ESSONO                                                                   *</v>
          </cell>
          <cell r="C4034">
            <v>0</v>
          </cell>
          <cell r="D4034">
            <v>0</v>
          </cell>
        </row>
        <row r="4035">
          <cell r="A4035" t="str">
            <v>TELEVINV</v>
          </cell>
          <cell r="B4035" t="str">
            <v>Inventaire : corrections.                                                                  *</v>
          </cell>
          <cell r="C4035">
            <v>0</v>
          </cell>
          <cell r="D4035">
            <v>0</v>
          </cell>
        </row>
        <row r="4036">
          <cell r="A4036" t="str">
            <v>TELEVJAD</v>
          </cell>
          <cell r="B4036" t="str">
            <v>CT / ABOUIBORO JEOFFROY                                                                    *</v>
          </cell>
          <cell r="C4036">
            <v>0</v>
          </cell>
          <cell r="D4036">
            <v>0</v>
          </cell>
        </row>
        <row r="4037">
          <cell r="A4037" t="str">
            <v>TELEVJBN</v>
          </cell>
          <cell r="B4037" t="str">
            <v>CT/SAV : J-B.NIOGA                                                                         *</v>
          </cell>
          <cell r="C4037">
            <v>0</v>
          </cell>
          <cell r="D4037">
            <v>0</v>
          </cell>
        </row>
        <row r="4038">
          <cell r="A4038" t="str">
            <v>TELEVJBO</v>
          </cell>
          <cell r="B4038" t="str">
            <v>CT/COM : Jean BOUSSOUGOU                                                                   *</v>
          </cell>
          <cell r="C4038">
            <v>0</v>
          </cell>
          <cell r="D4038">
            <v>0</v>
          </cell>
        </row>
        <row r="4039">
          <cell r="A4039" t="str">
            <v>TELEVJIF</v>
          </cell>
          <cell r="B4039" t="str">
            <v>CT/SAV : Jonas IFOUNGA                                                                     *</v>
          </cell>
          <cell r="C4039">
            <v>0</v>
          </cell>
          <cell r="D4039">
            <v>0</v>
          </cell>
        </row>
        <row r="4040">
          <cell r="A4040" t="str">
            <v>TELEVJPB</v>
          </cell>
          <cell r="B4040" t="str">
            <v>CT/COM : Jean Paul BOUCLEY                                                                 *</v>
          </cell>
          <cell r="C4040">
            <v>0</v>
          </cell>
          <cell r="D4040">
            <v>0</v>
          </cell>
        </row>
        <row r="4041">
          <cell r="A4041" t="str">
            <v>TELEVKJL</v>
          </cell>
          <cell r="B4041" t="str">
            <v>KOUMBA Jules CFAO Techno POG                                                               *</v>
          </cell>
          <cell r="C4041">
            <v>0</v>
          </cell>
          <cell r="D4041">
            <v>0</v>
          </cell>
        </row>
        <row r="4042">
          <cell r="A4042" t="str">
            <v>TELEVLNG</v>
          </cell>
          <cell r="B4042" t="str">
            <v>Louis-José NGOMBI                                                                          *</v>
          </cell>
          <cell r="C4042">
            <v>0</v>
          </cell>
          <cell r="D4042">
            <v>0</v>
          </cell>
        </row>
        <row r="4043">
          <cell r="A4043" t="str">
            <v>TELEVMAV</v>
          </cell>
          <cell r="B4043" t="str">
            <v>CT/COM : Mohammed AUNOUVIET                                                                *</v>
          </cell>
          <cell r="C4043">
            <v>0</v>
          </cell>
          <cell r="D4043">
            <v>0</v>
          </cell>
        </row>
        <row r="4044">
          <cell r="A4044" t="str">
            <v>TELEVNYA</v>
          </cell>
          <cell r="B4044" t="str">
            <v>CT/COM : NYALAS Nicolas                                                                    *</v>
          </cell>
          <cell r="C4044">
            <v>0</v>
          </cell>
          <cell r="D4044">
            <v>0</v>
          </cell>
        </row>
        <row r="4045">
          <cell r="A4045" t="str">
            <v>TELEVPFO</v>
          </cell>
          <cell r="B4045" t="str">
            <v>CT/COM : Patrick FOUNGUES                                                                  *</v>
          </cell>
          <cell r="C4045">
            <v>0</v>
          </cell>
          <cell r="D4045">
            <v>0</v>
          </cell>
        </row>
        <row r="4046">
          <cell r="A4046" t="str">
            <v>TELEVTFA</v>
          </cell>
          <cell r="B4046" t="str">
            <v>CT/COM : Thierry Fanguinoveni                                                              *</v>
          </cell>
          <cell r="C4046">
            <v>0</v>
          </cell>
          <cell r="D4046">
            <v>0</v>
          </cell>
        </row>
        <row r="4047">
          <cell r="A4047" t="str">
            <v>TELEVXOT</v>
          </cell>
          <cell r="B4047" t="str">
            <v>Ancien OT                                                                                  *</v>
          </cell>
          <cell r="C4047">
            <v>0</v>
          </cell>
          <cell r="D4047">
            <v>0</v>
          </cell>
        </row>
        <row r="4048">
          <cell r="A4048" t="str">
            <v>TELEV123</v>
          </cell>
          <cell r="B4048" t="str">
            <v>123                                                                                        *</v>
          </cell>
          <cell r="C4048">
            <v>0</v>
          </cell>
          <cell r="D4048">
            <v>0</v>
          </cell>
        </row>
        <row r="4049">
          <cell r="A4049" t="str">
            <v>TFRSTK</v>
          </cell>
          <cell r="B4049" t="str">
            <v xml:space="preserve"> 90832409092416</v>
          </cell>
          <cell r="C4049">
            <v>0</v>
          </cell>
          <cell r="D4049">
            <v>0</v>
          </cell>
        </row>
        <row r="4050">
          <cell r="A4050" t="str">
            <v>TVA01 00</v>
          </cell>
          <cell r="B4050" t="str">
            <v xml:space="preserve">      HT</v>
          </cell>
          <cell r="C4050">
            <v>0</v>
          </cell>
          <cell r="D4050">
            <v>0</v>
          </cell>
        </row>
        <row r="4051">
          <cell r="A4051" t="str">
            <v>TVA01 01</v>
          </cell>
          <cell r="B4051" t="str">
            <v xml:space="preserve">      TVA à 18%</v>
          </cell>
          <cell r="C4051">
            <v>0</v>
          </cell>
          <cell r="D4051">
            <v>0</v>
          </cell>
        </row>
        <row r="4052">
          <cell r="A4052" t="str">
            <v>TVA01 09</v>
          </cell>
          <cell r="B4052" t="str">
            <v xml:space="preserve">      TVA VO</v>
          </cell>
          <cell r="C4052">
            <v>0</v>
          </cell>
          <cell r="D4052">
            <v>0</v>
          </cell>
        </row>
        <row r="4053">
          <cell r="A4053" t="str">
            <v>TVA01 10</v>
          </cell>
          <cell r="B4053" t="str">
            <v xml:space="preserve">      TVA à 25%</v>
          </cell>
          <cell r="C4053">
            <v>0</v>
          </cell>
          <cell r="D4053">
            <v>0</v>
          </cell>
        </row>
        <row r="4054">
          <cell r="A4054" t="str">
            <v>TVA02 01</v>
          </cell>
          <cell r="B4054" t="str">
            <v xml:space="preserve">      ASDI à 5%</v>
          </cell>
          <cell r="C4054">
            <v>0</v>
          </cell>
          <cell r="D4054">
            <v>0</v>
          </cell>
        </row>
        <row r="4055">
          <cell r="A4055" t="str">
            <v>TVA02 02</v>
          </cell>
          <cell r="B4055" t="str">
            <v xml:space="preserve">      Non soumis</v>
          </cell>
          <cell r="C4055">
            <v>0</v>
          </cell>
          <cell r="D4055">
            <v>0</v>
          </cell>
        </row>
        <row r="4056">
          <cell r="A4056" t="str">
            <v>TYPAPL E</v>
          </cell>
          <cell r="B4056" t="str">
            <v>Demande d'intervention.</v>
          </cell>
          <cell r="C4056">
            <v>0</v>
          </cell>
          <cell r="D4056">
            <v>0</v>
          </cell>
        </row>
        <row r="4057">
          <cell r="A4057" t="str">
            <v>TYPAPL O</v>
          </cell>
          <cell r="B4057" t="str">
            <v>Demande d'offre de prix.</v>
          </cell>
          <cell r="C4057">
            <v>0</v>
          </cell>
          <cell r="D4057">
            <v>0</v>
          </cell>
        </row>
        <row r="4058">
          <cell r="A4058" t="str">
            <v>TYPAPL T</v>
          </cell>
          <cell r="B4058" t="str">
            <v>Problème résolu au téléphone.   OO</v>
          </cell>
          <cell r="C4058">
            <v>0</v>
          </cell>
          <cell r="D4058">
            <v>0</v>
          </cell>
        </row>
        <row r="4059">
          <cell r="A4059" t="str">
            <v>TYPCDECC</v>
          </cell>
          <cell r="B4059" t="str">
            <v xml:space="preserve">  Commande courrier.             000</v>
          </cell>
          <cell r="C4059">
            <v>0</v>
          </cell>
          <cell r="D4059">
            <v>0</v>
          </cell>
        </row>
        <row r="4060">
          <cell r="A4060" t="str">
            <v>TYPCDEEC</v>
          </cell>
          <cell r="B4060" t="str">
            <v xml:space="preserve">  Enlèvement comptoir.           000</v>
          </cell>
          <cell r="C4060">
            <v>0</v>
          </cell>
          <cell r="D4060">
            <v>0</v>
          </cell>
        </row>
        <row r="4061">
          <cell r="A4061" t="str">
            <v>TYPCDEFX</v>
          </cell>
          <cell r="B4061" t="str">
            <v xml:space="preserve">  Commande fax.                  000</v>
          </cell>
          <cell r="C4061">
            <v>0</v>
          </cell>
          <cell r="D4061">
            <v>0</v>
          </cell>
        </row>
        <row r="4062">
          <cell r="A4062" t="str">
            <v>TYPCDETE</v>
          </cell>
          <cell r="B4062" t="str">
            <v xml:space="preserve">  Commande téléphone.            000</v>
          </cell>
          <cell r="C4062">
            <v>0</v>
          </cell>
          <cell r="D4062">
            <v>0</v>
          </cell>
        </row>
        <row r="4063">
          <cell r="A4063" t="str">
            <v>TYPINTIP</v>
          </cell>
          <cell r="B4063" t="str">
            <v>Intervention payante.</v>
          </cell>
          <cell r="C4063">
            <v>0</v>
          </cell>
          <cell r="D4063">
            <v>0</v>
          </cell>
        </row>
        <row r="4064">
          <cell r="A4064" t="str">
            <v>TYPINTSC</v>
          </cell>
          <cell r="B4064" t="str">
            <v>Intervention sous contrat.</v>
          </cell>
          <cell r="C4064">
            <v>0</v>
          </cell>
          <cell r="D4064">
            <v>0</v>
          </cell>
        </row>
        <row r="4065">
          <cell r="A4065" t="str">
            <v>TYPINTSD</v>
          </cell>
          <cell r="B4065" t="str">
            <v>Intervention sur devis.</v>
          </cell>
          <cell r="C4065">
            <v>0</v>
          </cell>
          <cell r="D4065">
            <v>0</v>
          </cell>
        </row>
        <row r="4066">
          <cell r="A4066" t="str">
            <v>TYPINTSG</v>
          </cell>
          <cell r="B4066" t="str">
            <v>Intervention sous garantie.</v>
          </cell>
          <cell r="C4066">
            <v>0</v>
          </cell>
          <cell r="D4066">
            <v>0</v>
          </cell>
        </row>
        <row r="4067">
          <cell r="A4067" t="str">
            <v>TYPVEH01</v>
          </cell>
          <cell r="B4067" t="str">
            <v>codes types de vehicules          VAVN</v>
          </cell>
          <cell r="C4067">
            <v>0</v>
          </cell>
          <cell r="D4067">
            <v>0</v>
          </cell>
        </row>
        <row r="4068">
          <cell r="A4068" t="str">
            <v>TYPVTE01</v>
          </cell>
          <cell r="B4068" t="str">
            <v>Ventes au comptant.</v>
          </cell>
          <cell r="C4068">
            <v>0</v>
          </cell>
          <cell r="D4068">
            <v>0</v>
          </cell>
        </row>
        <row r="4069">
          <cell r="A4069" t="str">
            <v>TYPVTE02</v>
          </cell>
          <cell r="B4069" t="str">
            <v>Ventes à terme.</v>
          </cell>
          <cell r="C4069">
            <v>0</v>
          </cell>
          <cell r="D4069">
            <v>0</v>
          </cell>
        </row>
        <row r="4070">
          <cell r="A4070" t="str">
            <v>TYPVTE03</v>
          </cell>
          <cell r="B4070" t="str">
            <v>Ventes à filiales.</v>
          </cell>
          <cell r="C4070">
            <v>0</v>
          </cell>
          <cell r="D4070">
            <v>0</v>
          </cell>
        </row>
        <row r="4071">
          <cell r="A4071" t="str">
            <v>TYPVTE04</v>
          </cell>
          <cell r="B4071" t="str">
            <v>.</v>
          </cell>
          <cell r="C4071">
            <v>0</v>
          </cell>
          <cell r="D4071">
            <v>0</v>
          </cell>
        </row>
        <row r="4072">
          <cell r="A4072" t="str">
            <v>TYPVTE05</v>
          </cell>
          <cell r="B4072" t="str">
            <v>Cessions inter-agence.</v>
          </cell>
          <cell r="C4072">
            <v>0</v>
          </cell>
          <cell r="D4072">
            <v>0</v>
          </cell>
        </row>
        <row r="4073">
          <cell r="A4073" t="str">
            <v>TYPVTE06</v>
          </cell>
          <cell r="B4073" t="str">
            <v>Ventes "à soi-même".</v>
          </cell>
          <cell r="C4073">
            <v>0</v>
          </cell>
          <cell r="D4073">
            <v>0</v>
          </cell>
        </row>
        <row r="4074">
          <cell r="A4074" t="str">
            <v>TYPVTE07</v>
          </cell>
          <cell r="B4074" t="str">
            <v>.</v>
          </cell>
          <cell r="C4074">
            <v>0</v>
          </cell>
          <cell r="D4074">
            <v>0</v>
          </cell>
        </row>
        <row r="4075">
          <cell r="A4075" t="str">
            <v>TYPVTE08</v>
          </cell>
          <cell r="B4075" t="str">
            <v>.</v>
          </cell>
          <cell r="C4075">
            <v>0</v>
          </cell>
          <cell r="D4075">
            <v>0</v>
          </cell>
        </row>
        <row r="4076">
          <cell r="A4076" t="str">
            <v>TYPVTE09</v>
          </cell>
          <cell r="B4076" t="str">
            <v>.</v>
          </cell>
          <cell r="C4076">
            <v>0</v>
          </cell>
          <cell r="D4076">
            <v>0</v>
          </cell>
        </row>
        <row r="4077">
          <cell r="A4077" t="str">
            <v>TYPVTE10</v>
          </cell>
          <cell r="B4077" t="str">
            <v>.</v>
          </cell>
          <cell r="C4077">
            <v>0</v>
          </cell>
          <cell r="D4077">
            <v>0</v>
          </cell>
        </row>
        <row r="4078">
          <cell r="A4078" t="str">
            <v>USER</v>
          </cell>
          <cell r="B4078" t="str">
            <v xml:space="preserve">  NTNTMANO</v>
          </cell>
          <cell r="C4078" t="str">
            <v>USR</v>
          </cell>
          <cell r="D4078" t="str">
            <v>ABESSOLO</v>
          </cell>
        </row>
        <row r="4079">
          <cell r="A4079" t="str">
            <v>USER</v>
          </cell>
          <cell r="B4079" t="str">
            <v xml:space="preserve">  NTNTINNO</v>
          </cell>
          <cell r="C4079" t="str">
            <v>USR</v>
          </cell>
          <cell r="D4079" t="str">
            <v>ABOUIBORO</v>
          </cell>
        </row>
        <row r="4080">
          <cell r="A4080" t="str">
            <v>USER</v>
          </cell>
          <cell r="B4080" t="str">
            <v xml:space="preserve">  AFAPMAON</v>
          </cell>
          <cell r="C4080" t="str">
            <v>USR</v>
          </cell>
          <cell r="D4080" t="str">
            <v>ACFCV</v>
          </cell>
        </row>
        <row r="4081">
          <cell r="A4081" t="str">
            <v>USER</v>
          </cell>
          <cell r="B4081" t="str">
            <v xml:space="preserve">  APAPMAON</v>
          </cell>
          <cell r="C4081" t="str">
            <v>USR</v>
          </cell>
          <cell r="D4081" t="str">
            <v>ACPOG</v>
          </cell>
        </row>
        <row r="4082">
          <cell r="A4082" t="str">
            <v>USER</v>
          </cell>
          <cell r="B4082" t="str">
            <v xml:space="preserve">  NTNTMANN</v>
          </cell>
          <cell r="C4082" t="str">
            <v>USR</v>
          </cell>
          <cell r="D4082" t="str">
            <v>ADAM</v>
          </cell>
        </row>
        <row r="4083">
          <cell r="A4083" t="str">
            <v>USER</v>
          </cell>
          <cell r="B4083" t="str">
            <v xml:space="preserve">  SOVNCONN</v>
          </cell>
          <cell r="C4083" t="str">
            <v>USR</v>
          </cell>
          <cell r="D4083" t="str">
            <v>AGONDJO</v>
          </cell>
        </row>
        <row r="4084">
          <cell r="A4084" t="str">
            <v>USER</v>
          </cell>
          <cell r="B4084" t="str">
            <v xml:space="preserve">  NTNTMAON</v>
          </cell>
          <cell r="C4084" t="str">
            <v>USR</v>
          </cell>
          <cell r="D4084" t="str">
            <v>ALEX</v>
          </cell>
        </row>
        <row r="4085">
          <cell r="A4085" t="str">
            <v>USER</v>
          </cell>
          <cell r="B4085" t="str">
            <v xml:space="preserve">  NTNTMANO</v>
          </cell>
          <cell r="C4085" t="str">
            <v>USR</v>
          </cell>
          <cell r="D4085" t="str">
            <v>ALEXENDRIN</v>
          </cell>
        </row>
        <row r="4086">
          <cell r="A4086" t="str">
            <v>USER</v>
          </cell>
          <cell r="B4086" t="str">
            <v xml:space="preserve">  NTNTMANO</v>
          </cell>
          <cell r="C4086" t="str">
            <v>USR</v>
          </cell>
          <cell r="D4086" t="str">
            <v>ALLOGO</v>
          </cell>
        </row>
        <row r="4087">
          <cell r="A4087" t="str">
            <v>USER</v>
          </cell>
          <cell r="B4087" t="str">
            <v xml:space="preserve">  CMPRMANO</v>
          </cell>
          <cell r="C4087" t="str">
            <v>USR</v>
          </cell>
          <cell r="D4087" t="str">
            <v>AMBERT</v>
          </cell>
        </row>
        <row r="4088">
          <cell r="A4088" t="str">
            <v>USER</v>
          </cell>
          <cell r="B4088" t="str">
            <v xml:space="preserve">  ALAPMANN</v>
          </cell>
          <cell r="C4088" t="str">
            <v>USR</v>
          </cell>
          <cell r="D4088" t="str">
            <v>ANGO</v>
          </cell>
        </row>
        <row r="4089">
          <cell r="A4089" t="str">
            <v>USER</v>
          </cell>
          <cell r="B4089" t="str">
            <v xml:space="preserve">  NTNTMANO</v>
          </cell>
          <cell r="C4089" t="str">
            <v>USR</v>
          </cell>
          <cell r="D4089" t="str">
            <v>ANGOUANDA</v>
          </cell>
        </row>
        <row r="4090">
          <cell r="A4090" t="str">
            <v>USER</v>
          </cell>
          <cell r="B4090" t="str">
            <v xml:space="preserve">  NTNTMANO</v>
          </cell>
          <cell r="C4090" t="str">
            <v>USR</v>
          </cell>
          <cell r="D4090" t="str">
            <v>ARONDO</v>
          </cell>
        </row>
        <row r="4091">
          <cell r="A4091" t="str">
            <v>USER</v>
          </cell>
          <cell r="B4091" t="str">
            <v xml:space="preserve">  ALAPATNN</v>
          </cell>
          <cell r="C4091" t="str">
            <v>USR</v>
          </cell>
          <cell r="D4091" t="str">
            <v>ATCHARL</v>
          </cell>
        </row>
        <row r="4092">
          <cell r="A4092" t="str">
            <v>USER</v>
          </cell>
          <cell r="B4092" t="str">
            <v xml:space="preserve">  ALAPATNN</v>
          </cell>
          <cell r="C4092" t="str">
            <v>USR</v>
          </cell>
          <cell r="D4092" t="str">
            <v>ATJUST</v>
          </cell>
        </row>
        <row r="4093">
          <cell r="A4093" t="str">
            <v>USER</v>
          </cell>
          <cell r="B4093" t="str">
            <v xml:space="preserve">  SOPRATNN</v>
          </cell>
          <cell r="C4093" t="str">
            <v>USR</v>
          </cell>
          <cell r="D4093" t="str">
            <v>ATPMOUTS</v>
          </cell>
        </row>
        <row r="4094">
          <cell r="A4094" t="str">
            <v>USER</v>
          </cell>
          <cell r="B4094" t="str">
            <v xml:space="preserve">  ALAPMANO</v>
          </cell>
          <cell r="C4094" t="str">
            <v>USR</v>
          </cell>
          <cell r="D4094" t="str">
            <v>AUDIT</v>
          </cell>
        </row>
        <row r="4095">
          <cell r="A4095" t="str">
            <v>USER</v>
          </cell>
          <cell r="B4095" t="str">
            <v xml:space="preserve">  NTNTMANO</v>
          </cell>
          <cell r="C4095" t="str">
            <v>USR</v>
          </cell>
          <cell r="D4095" t="str">
            <v>AUDITEUR</v>
          </cell>
        </row>
        <row r="4096">
          <cell r="A4096" t="str">
            <v>USER</v>
          </cell>
          <cell r="B4096" t="str">
            <v xml:space="preserve">  NTNTINNO</v>
          </cell>
          <cell r="C4096" t="str">
            <v>USR</v>
          </cell>
          <cell r="D4096" t="str">
            <v>AUNOUVIET</v>
          </cell>
        </row>
        <row r="4097">
          <cell r="A4097" t="str">
            <v>USER</v>
          </cell>
          <cell r="B4097" t="str">
            <v xml:space="preserve">  CMPRATNN</v>
          </cell>
          <cell r="C4097" t="str">
            <v>USR</v>
          </cell>
          <cell r="D4097" t="str">
            <v>AWORET</v>
          </cell>
        </row>
        <row r="4098">
          <cell r="A4098" t="str">
            <v>USER</v>
          </cell>
          <cell r="B4098" t="str">
            <v xml:space="preserve">  CMVNCONO</v>
          </cell>
          <cell r="C4098" t="str">
            <v>USR</v>
          </cell>
          <cell r="D4098" t="str">
            <v>AZIAWOR</v>
          </cell>
        </row>
        <row r="4099">
          <cell r="A4099" t="str">
            <v>USER</v>
          </cell>
          <cell r="B4099" t="str">
            <v xml:space="preserve">  SOVNCONN</v>
          </cell>
          <cell r="C4099" t="str">
            <v>USR</v>
          </cell>
          <cell r="D4099" t="str">
            <v>BASILE</v>
          </cell>
        </row>
        <row r="4100">
          <cell r="A4100" t="str">
            <v>USER</v>
          </cell>
          <cell r="B4100" t="str">
            <v xml:space="preserve">  SOVNCONN</v>
          </cell>
          <cell r="C4100" t="str">
            <v>USR</v>
          </cell>
          <cell r="D4100" t="str">
            <v>BAYA</v>
          </cell>
        </row>
        <row r="4101">
          <cell r="A4101" t="str">
            <v>USER</v>
          </cell>
          <cell r="B4101" t="str">
            <v xml:space="preserve">  CMPRMANO</v>
          </cell>
          <cell r="C4101" t="str">
            <v>USR</v>
          </cell>
          <cell r="D4101" t="str">
            <v>BAYONNE</v>
          </cell>
        </row>
        <row r="4102">
          <cell r="A4102" t="str">
            <v>USER</v>
          </cell>
          <cell r="B4102" t="str">
            <v xml:space="preserve">  TLTPMANN</v>
          </cell>
          <cell r="C4102" t="str">
            <v>USR</v>
          </cell>
          <cell r="D4102" t="str">
            <v>BAYONNE2</v>
          </cell>
        </row>
        <row r="4103">
          <cell r="A4103" t="str">
            <v>USER</v>
          </cell>
          <cell r="B4103" t="str">
            <v xml:space="preserve">  NTNTMANO</v>
          </cell>
          <cell r="C4103" t="str">
            <v>USR</v>
          </cell>
          <cell r="D4103" t="str">
            <v>BEAUDOIN</v>
          </cell>
        </row>
        <row r="4104">
          <cell r="A4104" t="str">
            <v>USER</v>
          </cell>
          <cell r="B4104" t="str">
            <v xml:space="preserve">  TEPRMANN</v>
          </cell>
          <cell r="C4104" t="str">
            <v>USR</v>
          </cell>
          <cell r="D4104" t="str">
            <v>BEKALE</v>
          </cell>
        </row>
        <row r="4105">
          <cell r="A4105" t="str">
            <v>USER</v>
          </cell>
          <cell r="B4105" t="str">
            <v xml:space="preserve">  FCPRMANO</v>
          </cell>
          <cell r="C4105" t="str">
            <v>USR</v>
          </cell>
          <cell r="D4105" t="str">
            <v>BEKALEFCV</v>
          </cell>
        </row>
        <row r="4106">
          <cell r="A4106" t="str">
            <v>USER</v>
          </cell>
          <cell r="B4106" t="str">
            <v xml:space="preserve">  TEPRMANN</v>
          </cell>
          <cell r="C4106" t="str">
            <v>USR</v>
          </cell>
          <cell r="D4106" t="str">
            <v>BEKALEP</v>
          </cell>
        </row>
        <row r="4107">
          <cell r="A4107" t="str">
            <v>USER</v>
          </cell>
          <cell r="B4107" t="str">
            <v xml:space="preserve">  PGPRMANN</v>
          </cell>
          <cell r="C4107" t="str">
            <v>USR</v>
          </cell>
          <cell r="D4107" t="str">
            <v>BEKALEPOG</v>
          </cell>
        </row>
        <row r="4108">
          <cell r="A4108" t="str">
            <v>USER</v>
          </cell>
          <cell r="B4108" t="str">
            <v xml:space="preserve">  NTNTMANO</v>
          </cell>
          <cell r="C4108" t="str">
            <v>USR</v>
          </cell>
          <cell r="D4108" t="str">
            <v>BEKALET</v>
          </cell>
        </row>
        <row r="4109">
          <cell r="A4109" t="str">
            <v>USER</v>
          </cell>
          <cell r="B4109" t="str">
            <v xml:space="preserve">  NTNTMANN</v>
          </cell>
          <cell r="C4109" t="str">
            <v>USR</v>
          </cell>
          <cell r="D4109" t="str">
            <v>BELLO</v>
          </cell>
        </row>
        <row r="4110">
          <cell r="A4110" t="str">
            <v>USER</v>
          </cell>
          <cell r="B4110" t="str">
            <v xml:space="preserve">  SLSPMANO</v>
          </cell>
          <cell r="C4110" t="str">
            <v>USR</v>
          </cell>
          <cell r="D4110" t="str">
            <v>BERSILLON</v>
          </cell>
        </row>
        <row r="4111">
          <cell r="A4111" t="str">
            <v>USER</v>
          </cell>
          <cell r="B4111" t="str">
            <v xml:space="preserve">  ELEHMANN</v>
          </cell>
          <cell r="C4111" t="str">
            <v>USR</v>
          </cell>
          <cell r="D4111" t="str">
            <v>BEUCHET</v>
          </cell>
        </row>
        <row r="4112">
          <cell r="A4112" t="str">
            <v>USER</v>
          </cell>
          <cell r="B4112" t="str">
            <v xml:space="preserve">  NTNTMANO</v>
          </cell>
          <cell r="C4112" t="str">
            <v>USR</v>
          </cell>
          <cell r="D4112" t="str">
            <v>BGREGORI</v>
          </cell>
        </row>
        <row r="4113">
          <cell r="A4113" t="str">
            <v>USER</v>
          </cell>
          <cell r="B4113" t="str">
            <v xml:space="preserve">  NTNTMANO</v>
          </cell>
          <cell r="C4113" t="str">
            <v>USR</v>
          </cell>
          <cell r="D4113" t="str">
            <v>BIENAIME</v>
          </cell>
        </row>
        <row r="4114">
          <cell r="A4114" t="str">
            <v>USER</v>
          </cell>
          <cell r="B4114" t="str">
            <v xml:space="preserve">  TEPRMANN</v>
          </cell>
          <cell r="C4114" t="str">
            <v>USR</v>
          </cell>
          <cell r="D4114" t="str">
            <v>BIGOUNDOU</v>
          </cell>
        </row>
        <row r="4115">
          <cell r="A4115" t="str">
            <v>USER</v>
          </cell>
          <cell r="B4115" t="str">
            <v xml:space="preserve">  TEPRMANN</v>
          </cell>
          <cell r="C4115" t="str">
            <v>USR</v>
          </cell>
          <cell r="D4115" t="str">
            <v>BIGOUNDOU2</v>
          </cell>
        </row>
        <row r="4116">
          <cell r="A4116" t="str">
            <v>USER</v>
          </cell>
          <cell r="B4116" t="str">
            <v xml:space="preserve">  NTNTMANN</v>
          </cell>
          <cell r="C4116" t="str">
            <v>USR</v>
          </cell>
          <cell r="D4116" t="str">
            <v>BITEGHE</v>
          </cell>
        </row>
        <row r="4117">
          <cell r="A4117" t="str">
            <v>USER</v>
          </cell>
          <cell r="B4117" t="str">
            <v xml:space="preserve">  ELEHMAON</v>
          </cell>
          <cell r="C4117" t="str">
            <v>USR</v>
          </cell>
          <cell r="D4117" t="str">
            <v>BITEGHEJC</v>
          </cell>
        </row>
        <row r="4118">
          <cell r="A4118" t="str">
            <v>USER</v>
          </cell>
          <cell r="B4118" t="str">
            <v xml:space="preserve">  NTNTMAON</v>
          </cell>
          <cell r="C4118" t="str">
            <v>USR</v>
          </cell>
          <cell r="D4118" t="str">
            <v>BIYOGHO</v>
          </cell>
        </row>
        <row r="4119">
          <cell r="A4119" t="str">
            <v>USER</v>
          </cell>
          <cell r="B4119" t="str">
            <v xml:space="preserve">  NTNTASNO</v>
          </cell>
          <cell r="C4119" t="str">
            <v>USR</v>
          </cell>
          <cell r="D4119" t="str">
            <v>BOCKSTAELE</v>
          </cell>
        </row>
        <row r="4120">
          <cell r="A4120" t="str">
            <v>USER</v>
          </cell>
          <cell r="B4120">
            <v>0</v>
          </cell>
          <cell r="C4120" t="str">
            <v>USR</v>
          </cell>
          <cell r="D4120" t="str">
            <v>BOISGARD</v>
          </cell>
        </row>
        <row r="4121">
          <cell r="A4121" t="str">
            <v>USER</v>
          </cell>
          <cell r="B4121" t="str">
            <v xml:space="preserve">  NTNTMANO</v>
          </cell>
          <cell r="C4121" t="str">
            <v>USR</v>
          </cell>
          <cell r="D4121" t="str">
            <v>BOUAKA</v>
          </cell>
        </row>
        <row r="4122">
          <cell r="A4122" t="str">
            <v>USER</v>
          </cell>
          <cell r="B4122" t="str">
            <v xml:space="preserve">  NTNTMANO</v>
          </cell>
          <cell r="C4122" t="str">
            <v>USR</v>
          </cell>
          <cell r="D4122" t="str">
            <v>BOUCLEY</v>
          </cell>
        </row>
        <row r="4123">
          <cell r="A4123" t="str">
            <v>USER</v>
          </cell>
          <cell r="B4123" t="str">
            <v xml:space="preserve">  CMPRMANO</v>
          </cell>
          <cell r="C4123" t="str">
            <v>USR</v>
          </cell>
          <cell r="D4123" t="str">
            <v>BOURG</v>
          </cell>
        </row>
        <row r="4124">
          <cell r="A4124" t="str">
            <v>USER</v>
          </cell>
          <cell r="B4124" t="str">
            <v xml:space="preserve">  TEPRATNN</v>
          </cell>
          <cell r="C4124" t="str">
            <v>USR</v>
          </cell>
          <cell r="D4124" t="str">
            <v>BOUSSIENG</v>
          </cell>
        </row>
        <row r="4125">
          <cell r="A4125" t="str">
            <v>USER</v>
          </cell>
          <cell r="B4125" t="str">
            <v xml:space="preserve">  NTNTPWNN</v>
          </cell>
          <cell r="C4125" t="str">
            <v>USR</v>
          </cell>
          <cell r="D4125" t="str">
            <v>BOUSSOUGOU</v>
          </cell>
        </row>
        <row r="4126">
          <cell r="A4126" t="str">
            <v>USER</v>
          </cell>
          <cell r="B4126" t="str">
            <v xml:space="preserve">  TEMICONO</v>
          </cell>
          <cell r="C4126" t="str">
            <v>USR</v>
          </cell>
          <cell r="D4126" t="str">
            <v>BOUTRY</v>
          </cell>
        </row>
        <row r="4127">
          <cell r="A4127" t="str">
            <v>USER</v>
          </cell>
          <cell r="B4127" t="str">
            <v xml:space="preserve">  SOPRMANO</v>
          </cell>
          <cell r="C4127" t="str">
            <v>USR</v>
          </cell>
          <cell r="D4127" t="str">
            <v>BOUYAD</v>
          </cell>
        </row>
        <row r="4128">
          <cell r="A4128" t="str">
            <v>USER</v>
          </cell>
          <cell r="B4128" t="str">
            <v xml:space="preserve">  SLSPATNN</v>
          </cell>
          <cell r="C4128" t="str">
            <v>USR</v>
          </cell>
          <cell r="D4128" t="str">
            <v>BREMOND</v>
          </cell>
        </row>
        <row r="4129">
          <cell r="A4129" t="str">
            <v>USER</v>
          </cell>
          <cell r="B4129" t="str">
            <v xml:space="preserve">  ELEHMANN</v>
          </cell>
          <cell r="C4129" t="str">
            <v>USR</v>
          </cell>
          <cell r="D4129" t="str">
            <v>BRODEFELD</v>
          </cell>
        </row>
        <row r="4130">
          <cell r="A4130" t="str">
            <v>USER</v>
          </cell>
          <cell r="B4130" t="str">
            <v xml:space="preserve">  TEPRATN</v>
          </cell>
          <cell r="C4130" t="str">
            <v>USR</v>
          </cell>
          <cell r="D4130" t="str">
            <v>BRUN</v>
          </cell>
        </row>
        <row r="4131">
          <cell r="A4131" t="str">
            <v>USER</v>
          </cell>
          <cell r="B4131" t="str">
            <v xml:space="preserve">  NTNTMANO</v>
          </cell>
          <cell r="C4131" t="str">
            <v>USR</v>
          </cell>
          <cell r="D4131" t="str">
            <v>BYA</v>
          </cell>
        </row>
        <row r="4132">
          <cell r="A4132" t="str">
            <v>USER</v>
          </cell>
          <cell r="B4132" t="str">
            <v xml:space="preserve">  CMVNCONN</v>
          </cell>
          <cell r="C4132" t="str">
            <v>USR</v>
          </cell>
          <cell r="D4132" t="str">
            <v>CABINDA</v>
          </cell>
        </row>
        <row r="4133">
          <cell r="A4133" t="str">
            <v>USER</v>
          </cell>
          <cell r="B4133" t="str">
            <v xml:space="preserve">  SLSPMANO</v>
          </cell>
          <cell r="C4133" t="str">
            <v>USR</v>
          </cell>
          <cell r="D4133" t="str">
            <v>CAFFARO</v>
          </cell>
        </row>
        <row r="4134">
          <cell r="A4134" t="str">
            <v>USER</v>
          </cell>
          <cell r="B4134" t="str">
            <v xml:space="preserve">  NTNTMANO</v>
          </cell>
          <cell r="C4134" t="str">
            <v>USR</v>
          </cell>
          <cell r="D4134" t="str">
            <v>CAILLEAU</v>
          </cell>
        </row>
        <row r="4135">
          <cell r="A4135" t="str">
            <v>USER</v>
          </cell>
          <cell r="B4135" t="str">
            <v xml:space="preserve">  NTNTMANO</v>
          </cell>
          <cell r="C4135" t="str">
            <v>USR</v>
          </cell>
          <cell r="D4135" t="str">
            <v>CALIXTE</v>
          </cell>
        </row>
        <row r="4136">
          <cell r="A4136" t="str">
            <v>USER</v>
          </cell>
          <cell r="B4136" t="str">
            <v xml:space="preserve">  ELEHATON</v>
          </cell>
          <cell r="C4136" t="str">
            <v>USR</v>
          </cell>
          <cell r="D4136" t="str">
            <v>CAROLINE</v>
          </cell>
        </row>
        <row r="4137">
          <cell r="A4137" t="str">
            <v>USER</v>
          </cell>
          <cell r="B4137" t="str">
            <v xml:space="preserve">  ELEHMAON</v>
          </cell>
          <cell r="C4137" t="str">
            <v>USR</v>
          </cell>
          <cell r="D4137" t="str">
            <v>CAROLINEB</v>
          </cell>
        </row>
        <row r="4138">
          <cell r="A4138" t="str">
            <v>USER</v>
          </cell>
          <cell r="B4138" t="str">
            <v xml:space="preserve">  ELEHMAON</v>
          </cell>
          <cell r="C4138" t="str">
            <v>USR</v>
          </cell>
          <cell r="D4138" t="str">
            <v>CAROLINEMP</v>
          </cell>
        </row>
        <row r="4139">
          <cell r="A4139" t="str">
            <v>USER</v>
          </cell>
          <cell r="B4139" t="str">
            <v xml:space="preserve">  TLTPMANN</v>
          </cell>
          <cell r="C4139" t="str">
            <v>USR</v>
          </cell>
          <cell r="D4139" t="str">
            <v>CHEVALIER</v>
          </cell>
        </row>
        <row r="4140">
          <cell r="A4140" t="str">
            <v>USER</v>
          </cell>
          <cell r="B4140" t="str">
            <v xml:space="preserve">  TLTRMANN</v>
          </cell>
          <cell r="C4140" t="str">
            <v>USR</v>
          </cell>
          <cell r="D4140" t="str">
            <v>CHEVALIERP</v>
          </cell>
        </row>
        <row r="4141">
          <cell r="A4141" t="str">
            <v>USER</v>
          </cell>
          <cell r="B4141" t="str">
            <v xml:space="preserve">  TLTICONN</v>
          </cell>
          <cell r="C4141" t="str">
            <v>USR</v>
          </cell>
          <cell r="D4141" t="str">
            <v>CHEVALIERV</v>
          </cell>
        </row>
        <row r="4142">
          <cell r="A4142" t="str">
            <v>USER</v>
          </cell>
          <cell r="B4142" t="str">
            <v xml:space="preserve">  ALAPMANO</v>
          </cell>
          <cell r="C4142" t="str">
            <v>USR</v>
          </cell>
          <cell r="D4142" t="str">
            <v>CMIYIMOU</v>
          </cell>
        </row>
        <row r="4143">
          <cell r="A4143" t="str">
            <v>USER</v>
          </cell>
          <cell r="B4143" t="str">
            <v xml:space="preserve">  NTNTMANO</v>
          </cell>
          <cell r="C4143" t="str">
            <v>USR</v>
          </cell>
          <cell r="D4143" t="str">
            <v>COBAME</v>
          </cell>
        </row>
        <row r="4144">
          <cell r="A4144" t="str">
            <v>USER</v>
          </cell>
          <cell r="B4144" t="str">
            <v xml:space="preserve">  NTNTMANO</v>
          </cell>
          <cell r="C4144" t="str">
            <v>USR</v>
          </cell>
          <cell r="D4144" t="str">
            <v>COMMERCIAL</v>
          </cell>
        </row>
        <row r="4145">
          <cell r="A4145" t="str">
            <v>USER</v>
          </cell>
          <cell r="B4145" t="str">
            <v xml:space="preserve">  NTNTMANO</v>
          </cell>
          <cell r="C4145" t="str">
            <v>USR</v>
          </cell>
          <cell r="D4145" t="str">
            <v>COMMERCIO</v>
          </cell>
        </row>
        <row r="4146">
          <cell r="A4146" t="str">
            <v>USER</v>
          </cell>
          <cell r="B4146" t="str">
            <v xml:space="preserve">  NTNTASNN</v>
          </cell>
          <cell r="C4146" t="str">
            <v>USR</v>
          </cell>
          <cell r="D4146" t="str">
            <v>CONSTANS</v>
          </cell>
        </row>
        <row r="4147">
          <cell r="A4147" t="str">
            <v>USER</v>
          </cell>
          <cell r="B4147" t="str">
            <v xml:space="preserve">  NTNTMANO</v>
          </cell>
          <cell r="C4147" t="str">
            <v>USR</v>
          </cell>
          <cell r="D4147" t="str">
            <v>CORSO</v>
          </cell>
        </row>
        <row r="4148">
          <cell r="A4148" t="str">
            <v>USER</v>
          </cell>
          <cell r="B4148" t="str">
            <v xml:space="preserve">  NTNTMANO</v>
          </cell>
          <cell r="C4148" t="str">
            <v>USR</v>
          </cell>
          <cell r="D4148" t="str">
            <v>CTFORM</v>
          </cell>
        </row>
        <row r="4149">
          <cell r="A4149" t="str">
            <v>USER</v>
          </cell>
          <cell r="B4149" t="str">
            <v xml:space="preserve">  NTNTMANO</v>
          </cell>
          <cell r="C4149" t="str">
            <v>USR</v>
          </cell>
          <cell r="D4149" t="str">
            <v>CYKEITA</v>
          </cell>
        </row>
        <row r="4150">
          <cell r="A4150" t="str">
            <v>USER</v>
          </cell>
          <cell r="B4150" t="str">
            <v xml:space="preserve">  CMPRMANO</v>
          </cell>
          <cell r="C4150" t="str">
            <v>USR</v>
          </cell>
          <cell r="D4150" t="str">
            <v>DAF</v>
          </cell>
        </row>
        <row r="4151">
          <cell r="A4151" t="str">
            <v>USER</v>
          </cell>
          <cell r="B4151" t="str">
            <v xml:space="preserve">  SOPRMANO</v>
          </cell>
          <cell r="C4151" t="str">
            <v>USR</v>
          </cell>
          <cell r="D4151" t="str">
            <v>DEBANTEL</v>
          </cell>
        </row>
        <row r="4152">
          <cell r="A4152" t="str">
            <v>USER</v>
          </cell>
          <cell r="B4152" t="str">
            <v xml:space="preserve">  SOPRMANO</v>
          </cell>
          <cell r="C4152" t="str">
            <v>USR</v>
          </cell>
          <cell r="D4152" t="str">
            <v>DEFI99</v>
          </cell>
        </row>
        <row r="4153">
          <cell r="A4153" t="str">
            <v>USER</v>
          </cell>
          <cell r="B4153">
            <v>0</v>
          </cell>
          <cell r="C4153" t="str">
            <v>USR</v>
          </cell>
          <cell r="D4153" t="str">
            <v>DEMOATL</v>
          </cell>
        </row>
        <row r="4154">
          <cell r="A4154" t="str">
            <v>USER</v>
          </cell>
          <cell r="B4154">
            <v>0</v>
          </cell>
          <cell r="C4154" t="str">
            <v>USR</v>
          </cell>
          <cell r="D4154" t="str">
            <v>DEMOBIG</v>
          </cell>
        </row>
        <row r="4155">
          <cell r="A4155" t="str">
            <v>USER</v>
          </cell>
          <cell r="B4155" t="str">
            <v xml:space="preserve">  XLXPMAON</v>
          </cell>
          <cell r="C4155" t="str">
            <v>USR</v>
          </cell>
          <cell r="D4155" t="str">
            <v>DEMOMAG</v>
          </cell>
        </row>
        <row r="4156">
          <cell r="A4156" t="str">
            <v>USER</v>
          </cell>
          <cell r="B4156" t="str">
            <v xml:space="preserve">  TLTPATNN</v>
          </cell>
          <cell r="C4156" t="str">
            <v>USR</v>
          </cell>
          <cell r="D4156" t="str">
            <v>DIGOUNGOU</v>
          </cell>
        </row>
        <row r="4157">
          <cell r="A4157" t="str">
            <v>USER</v>
          </cell>
          <cell r="B4157" t="str">
            <v xml:space="preserve">  CMPRMANO</v>
          </cell>
          <cell r="C4157" t="str">
            <v>USR</v>
          </cell>
          <cell r="D4157" t="str">
            <v>DIOP</v>
          </cell>
        </row>
        <row r="4158">
          <cell r="A4158" t="str">
            <v>USER</v>
          </cell>
          <cell r="B4158" t="str">
            <v xml:space="preserve">  TEPRMAON</v>
          </cell>
          <cell r="C4158" t="str">
            <v>USR</v>
          </cell>
          <cell r="D4158" t="str">
            <v>DOUKAGA</v>
          </cell>
        </row>
        <row r="4159">
          <cell r="A4159" t="str">
            <v>USER</v>
          </cell>
          <cell r="B4159" t="str">
            <v xml:space="preserve">  SOPRMANO</v>
          </cell>
          <cell r="C4159" t="str">
            <v>USR</v>
          </cell>
          <cell r="D4159" t="str">
            <v>DRUART</v>
          </cell>
        </row>
        <row r="4160">
          <cell r="A4160" t="str">
            <v>USER</v>
          </cell>
          <cell r="B4160" t="str">
            <v xml:space="preserve">  NTNTMANO</v>
          </cell>
          <cell r="C4160" t="str">
            <v>USR</v>
          </cell>
          <cell r="D4160" t="str">
            <v>DUMAS</v>
          </cell>
        </row>
        <row r="4161">
          <cell r="A4161" t="str">
            <v>USER</v>
          </cell>
          <cell r="B4161" t="str">
            <v xml:space="preserve">  XLXPMANN</v>
          </cell>
          <cell r="C4161" t="str">
            <v>USR</v>
          </cell>
          <cell r="D4161" t="str">
            <v>DUMOULIN</v>
          </cell>
        </row>
        <row r="4162">
          <cell r="A4162" t="str">
            <v>USER</v>
          </cell>
          <cell r="B4162" t="str">
            <v xml:space="preserve">  NTNTDTNN</v>
          </cell>
          <cell r="C4162" t="str">
            <v>USR</v>
          </cell>
          <cell r="D4162" t="str">
            <v>EDOU</v>
          </cell>
        </row>
        <row r="4163">
          <cell r="A4163" t="str">
            <v>USER</v>
          </cell>
          <cell r="B4163" t="str">
            <v xml:space="preserve">  NTNTMANO</v>
          </cell>
          <cell r="C4163" t="str">
            <v>USR</v>
          </cell>
          <cell r="D4163" t="str">
            <v>EFOGO</v>
          </cell>
        </row>
        <row r="4164">
          <cell r="A4164" t="str">
            <v>USER</v>
          </cell>
          <cell r="B4164" t="str">
            <v xml:space="preserve">  EPEHMAON</v>
          </cell>
          <cell r="C4164" t="str">
            <v>USR</v>
          </cell>
          <cell r="D4164" t="str">
            <v>EHFCV</v>
          </cell>
        </row>
        <row r="4165">
          <cell r="A4165" t="str">
            <v>USER</v>
          </cell>
          <cell r="B4165" t="str">
            <v xml:space="preserve">  ELEHMANN</v>
          </cell>
          <cell r="C4165" t="str">
            <v>USR</v>
          </cell>
          <cell r="D4165" t="str">
            <v>EHNICOLAS</v>
          </cell>
        </row>
        <row r="4166">
          <cell r="A4166" t="str">
            <v>USER</v>
          </cell>
          <cell r="B4166" t="str">
            <v xml:space="preserve">  PGNTMAON</v>
          </cell>
          <cell r="C4166" t="str">
            <v>USR</v>
          </cell>
          <cell r="D4166" t="str">
            <v>EHPOG</v>
          </cell>
        </row>
        <row r="4167">
          <cell r="A4167" t="str">
            <v>USER</v>
          </cell>
          <cell r="B4167" t="str">
            <v xml:space="preserve">  CMPRMANO</v>
          </cell>
          <cell r="C4167" t="str">
            <v>USR</v>
          </cell>
          <cell r="D4167" t="str">
            <v>EKOME</v>
          </cell>
        </row>
        <row r="4168">
          <cell r="A4168" t="str">
            <v>USER</v>
          </cell>
          <cell r="B4168" t="str">
            <v xml:space="preserve">  NTNTDTNN</v>
          </cell>
          <cell r="C4168" t="str">
            <v>USR</v>
          </cell>
          <cell r="D4168" t="str">
            <v>ELLA</v>
          </cell>
        </row>
        <row r="4169">
          <cell r="A4169" t="str">
            <v>USER</v>
          </cell>
          <cell r="B4169" t="str">
            <v xml:space="preserve">  SOVNCOON</v>
          </cell>
          <cell r="C4169" t="str">
            <v>USR</v>
          </cell>
          <cell r="D4169" t="str">
            <v>EMMA</v>
          </cell>
        </row>
        <row r="4170">
          <cell r="A4170" t="str">
            <v>USER</v>
          </cell>
          <cell r="B4170" t="str">
            <v xml:space="preserve">  SLSPMAON</v>
          </cell>
          <cell r="C4170" t="str">
            <v>USR</v>
          </cell>
          <cell r="D4170" t="str">
            <v>EMMANUEL</v>
          </cell>
        </row>
        <row r="4171">
          <cell r="A4171" t="str">
            <v>USER</v>
          </cell>
          <cell r="B4171" t="str">
            <v xml:space="preserve">  SFSPMANO</v>
          </cell>
          <cell r="C4171" t="str">
            <v>USR</v>
          </cell>
          <cell r="D4171" t="str">
            <v>EMMANUELFC</v>
          </cell>
        </row>
        <row r="4172">
          <cell r="A4172" t="str">
            <v>USER</v>
          </cell>
          <cell r="B4172" t="str">
            <v xml:space="preserve">  SPSPMANO</v>
          </cell>
          <cell r="C4172" t="str">
            <v>USR</v>
          </cell>
          <cell r="D4172" t="str">
            <v>EMMANUELPO</v>
          </cell>
        </row>
        <row r="4173">
          <cell r="A4173" t="str">
            <v>USER</v>
          </cell>
          <cell r="B4173" t="str">
            <v xml:space="preserve">  NTNTMANO</v>
          </cell>
          <cell r="C4173" t="str">
            <v>USR</v>
          </cell>
          <cell r="D4173" t="str">
            <v>ESSINGANG</v>
          </cell>
        </row>
        <row r="4174">
          <cell r="A4174" t="str">
            <v>USER</v>
          </cell>
          <cell r="B4174" t="str">
            <v xml:space="preserve">  NTNTASNO</v>
          </cell>
          <cell r="C4174" t="str">
            <v>USR</v>
          </cell>
          <cell r="D4174" t="str">
            <v>ESSONO</v>
          </cell>
        </row>
        <row r="4175">
          <cell r="A4175" t="str">
            <v>USER</v>
          </cell>
          <cell r="B4175" t="str">
            <v xml:space="preserve">  SLSPATNN</v>
          </cell>
          <cell r="C4175" t="str">
            <v>USR</v>
          </cell>
          <cell r="D4175" t="str">
            <v>ETONENA</v>
          </cell>
        </row>
        <row r="4176">
          <cell r="A4176" t="str">
            <v>USER</v>
          </cell>
          <cell r="B4176" t="str">
            <v xml:space="preserve">  NTNTMANO</v>
          </cell>
          <cell r="C4176" t="str">
            <v>USR</v>
          </cell>
          <cell r="D4176" t="str">
            <v>ETOUGUE</v>
          </cell>
        </row>
        <row r="4177">
          <cell r="A4177" t="str">
            <v>USER</v>
          </cell>
          <cell r="B4177" t="str">
            <v xml:space="preserve">  CMVNCONN</v>
          </cell>
          <cell r="C4177" t="str">
            <v>USR</v>
          </cell>
          <cell r="D4177" t="str">
            <v>FAUBERT</v>
          </cell>
        </row>
        <row r="4178">
          <cell r="A4178" t="str">
            <v>USER</v>
          </cell>
          <cell r="B4178" t="str">
            <v xml:space="preserve">  NTNTMANO</v>
          </cell>
          <cell r="C4178" t="str">
            <v>USR</v>
          </cell>
          <cell r="D4178" t="str">
            <v>FAUCON</v>
          </cell>
        </row>
        <row r="4179">
          <cell r="A4179" t="str">
            <v>USER</v>
          </cell>
          <cell r="B4179" t="str">
            <v xml:space="preserve">  NTNTMANO</v>
          </cell>
          <cell r="C4179" t="str">
            <v>USR</v>
          </cell>
          <cell r="D4179" t="str">
            <v>FDIOP</v>
          </cell>
        </row>
        <row r="4180">
          <cell r="A4180" t="str">
            <v>USER</v>
          </cell>
          <cell r="B4180" t="str">
            <v xml:space="preserve">  ALAPATNN</v>
          </cell>
          <cell r="C4180" t="str">
            <v>USR</v>
          </cell>
          <cell r="D4180" t="str">
            <v>FEUILLET</v>
          </cell>
        </row>
        <row r="4181">
          <cell r="A4181" t="str">
            <v>USER</v>
          </cell>
          <cell r="B4181" t="str">
            <v xml:space="preserve">  DAPRMANO</v>
          </cell>
          <cell r="C4181" t="str">
            <v>USR</v>
          </cell>
          <cell r="D4181" t="str">
            <v>FORM01</v>
          </cell>
        </row>
        <row r="4182">
          <cell r="A4182" t="str">
            <v>USER</v>
          </cell>
          <cell r="B4182" t="str">
            <v xml:space="preserve">  DAPRMANO</v>
          </cell>
          <cell r="C4182" t="str">
            <v>USR</v>
          </cell>
          <cell r="D4182" t="str">
            <v>FORM02</v>
          </cell>
        </row>
        <row r="4183">
          <cell r="A4183" t="str">
            <v>USER</v>
          </cell>
          <cell r="B4183" t="str">
            <v xml:space="preserve">  DAPRMANO</v>
          </cell>
          <cell r="C4183" t="str">
            <v>USR</v>
          </cell>
          <cell r="D4183" t="str">
            <v>FORM03</v>
          </cell>
        </row>
        <row r="4184">
          <cell r="A4184" t="str">
            <v>USER</v>
          </cell>
          <cell r="B4184" t="str">
            <v xml:space="preserve">  DAPRMANO</v>
          </cell>
          <cell r="C4184" t="str">
            <v>USR</v>
          </cell>
          <cell r="D4184" t="str">
            <v>FORM04</v>
          </cell>
        </row>
        <row r="4185">
          <cell r="A4185" t="str">
            <v>USER</v>
          </cell>
          <cell r="B4185" t="str">
            <v xml:space="preserve">  DAPRMANO</v>
          </cell>
          <cell r="C4185" t="str">
            <v>USR</v>
          </cell>
          <cell r="D4185" t="str">
            <v>FORM05</v>
          </cell>
        </row>
        <row r="4186">
          <cell r="A4186" t="str">
            <v>USER</v>
          </cell>
          <cell r="B4186" t="str">
            <v xml:space="preserve">  DAPRMANO</v>
          </cell>
          <cell r="C4186" t="str">
            <v>USR</v>
          </cell>
          <cell r="D4186" t="str">
            <v>FORM06</v>
          </cell>
        </row>
        <row r="4187">
          <cell r="A4187" t="str">
            <v>USER</v>
          </cell>
          <cell r="B4187" t="str">
            <v xml:space="preserve">  DAPRMANO</v>
          </cell>
          <cell r="C4187" t="str">
            <v>USR</v>
          </cell>
          <cell r="D4187" t="str">
            <v>FORM07</v>
          </cell>
        </row>
        <row r="4188">
          <cell r="A4188" t="str">
            <v>USER</v>
          </cell>
          <cell r="B4188" t="str">
            <v xml:space="preserve">  DAPRMANO</v>
          </cell>
          <cell r="C4188" t="str">
            <v>USR</v>
          </cell>
          <cell r="D4188" t="str">
            <v>FORM08</v>
          </cell>
        </row>
        <row r="4189">
          <cell r="A4189" t="str">
            <v>USER</v>
          </cell>
          <cell r="B4189" t="str">
            <v xml:space="preserve">  DAPRMANO</v>
          </cell>
          <cell r="C4189" t="str">
            <v>USR</v>
          </cell>
          <cell r="D4189" t="str">
            <v>FORM09</v>
          </cell>
        </row>
        <row r="4190">
          <cell r="A4190" t="str">
            <v>USER</v>
          </cell>
          <cell r="B4190" t="str">
            <v xml:space="preserve">  DAPRMANO</v>
          </cell>
          <cell r="C4190" t="str">
            <v>USR</v>
          </cell>
          <cell r="D4190" t="str">
            <v>FORM3</v>
          </cell>
        </row>
        <row r="4191">
          <cell r="A4191" t="str">
            <v>USER</v>
          </cell>
          <cell r="B4191" t="str">
            <v xml:space="preserve">  NTNTMANO</v>
          </cell>
          <cell r="C4191" t="str">
            <v>USR</v>
          </cell>
          <cell r="D4191" t="str">
            <v>FRANCK</v>
          </cell>
        </row>
        <row r="4192">
          <cell r="A4192" t="str">
            <v>USER</v>
          </cell>
          <cell r="B4192" t="str">
            <v xml:space="preserve">  ALAPMANN</v>
          </cell>
          <cell r="C4192" t="str">
            <v>USR</v>
          </cell>
          <cell r="D4192" t="str">
            <v>GALMICHE</v>
          </cell>
        </row>
        <row r="4193">
          <cell r="A4193" t="str">
            <v>USER</v>
          </cell>
          <cell r="B4193" t="str">
            <v xml:space="preserve">  FCVNCONO</v>
          </cell>
          <cell r="C4193" t="str">
            <v>USR</v>
          </cell>
          <cell r="D4193" t="str">
            <v>GARY</v>
          </cell>
        </row>
        <row r="4194">
          <cell r="A4194" t="str">
            <v>USER</v>
          </cell>
          <cell r="B4194" t="str">
            <v xml:space="preserve">  LLLTMANN</v>
          </cell>
          <cell r="C4194" t="str">
            <v>USR</v>
          </cell>
          <cell r="D4194" t="str">
            <v>GATELET</v>
          </cell>
        </row>
        <row r="4195">
          <cell r="A4195" t="str">
            <v>USER</v>
          </cell>
          <cell r="B4195" t="str">
            <v xml:space="preserve">  TLTPMANN</v>
          </cell>
          <cell r="C4195" t="str">
            <v>USR</v>
          </cell>
          <cell r="D4195" t="str">
            <v>GEINDREAU</v>
          </cell>
        </row>
        <row r="4196">
          <cell r="A4196" t="str">
            <v>USER</v>
          </cell>
          <cell r="B4196" t="str">
            <v xml:space="preserve">  FCVNCONN</v>
          </cell>
          <cell r="C4196" t="str">
            <v>USR</v>
          </cell>
          <cell r="D4196" t="str">
            <v>GIC</v>
          </cell>
        </row>
        <row r="4197">
          <cell r="A4197" t="str">
            <v>USER</v>
          </cell>
          <cell r="B4197" t="str">
            <v xml:space="preserve">  NTNTMANO</v>
          </cell>
          <cell r="C4197" t="str">
            <v>USR</v>
          </cell>
          <cell r="D4197" t="str">
            <v>GLIBOUANGA</v>
          </cell>
        </row>
        <row r="4198">
          <cell r="A4198" t="str">
            <v>USER</v>
          </cell>
          <cell r="B4198" t="str">
            <v xml:space="preserve">  SLSPMANN</v>
          </cell>
          <cell r="C4198" t="str">
            <v>USR</v>
          </cell>
          <cell r="D4198" t="str">
            <v>GOULOU</v>
          </cell>
        </row>
        <row r="4199">
          <cell r="A4199" t="str">
            <v>USER</v>
          </cell>
          <cell r="B4199" t="str">
            <v xml:space="preserve">  NTNTMANN</v>
          </cell>
          <cell r="C4199" t="str">
            <v>USR</v>
          </cell>
          <cell r="D4199" t="str">
            <v>GREGOIRE</v>
          </cell>
        </row>
        <row r="4200">
          <cell r="A4200" t="str">
            <v>USER</v>
          </cell>
          <cell r="B4200" t="str">
            <v xml:space="preserve">  NTNTMANO</v>
          </cell>
          <cell r="C4200" t="str">
            <v>USR</v>
          </cell>
          <cell r="D4200" t="str">
            <v>GREGORI</v>
          </cell>
        </row>
        <row r="4201">
          <cell r="A4201" t="str">
            <v>USER</v>
          </cell>
          <cell r="B4201" t="str">
            <v xml:space="preserve">  NTNTMAON</v>
          </cell>
          <cell r="C4201" t="str">
            <v>USR</v>
          </cell>
          <cell r="D4201" t="str">
            <v>GSM</v>
          </cell>
        </row>
        <row r="4202">
          <cell r="A4202" t="str">
            <v>USER</v>
          </cell>
          <cell r="B4202" t="str">
            <v xml:space="preserve">  NTNTBUNN</v>
          </cell>
          <cell r="C4202" t="str">
            <v>USR</v>
          </cell>
          <cell r="D4202" t="str">
            <v>GUIVIGOU</v>
          </cell>
        </row>
        <row r="4203">
          <cell r="A4203" t="str">
            <v>USER</v>
          </cell>
          <cell r="B4203" t="str">
            <v xml:space="preserve">  SOVNCONO</v>
          </cell>
          <cell r="C4203" t="str">
            <v>USR</v>
          </cell>
          <cell r="D4203" t="str">
            <v>HAFFRAY</v>
          </cell>
        </row>
        <row r="4204">
          <cell r="A4204" t="str">
            <v>USER</v>
          </cell>
          <cell r="B4204" t="str">
            <v xml:space="preserve">  NTNTMANO</v>
          </cell>
          <cell r="C4204" t="str">
            <v>USR</v>
          </cell>
          <cell r="D4204" t="str">
            <v>HERMINE</v>
          </cell>
        </row>
        <row r="4205">
          <cell r="A4205" t="str">
            <v>USER</v>
          </cell>
          <cell r="B4205" t="str">
            <v xml:space="preserve">  NTNTMANO</v>
          </cell>
          <cell r="C4205" t="str">
            <v>USR</v>
          </cell>
          <cell r="D4205" t="str">
            <v>HYACINTH</v>
          </cell>
        </row>
        <row r="4206">
          <cell r="A4206" t="str">
            <v>USER</v>
          </cell>
          <cell r="B4206" t="str">
            <v xml:space="preserve">  NTNTMAON</v>
          </cell>
          <cell r="C4206" t="str">
            <v>USR</v>
          </cell>
          <cell r="D4206" t="str">
            <v>IBINGA</v>
          </cell>
        </row>
        <row r="4207">
          <cell r="A4207" t="str">
            <v>USER</v>
          </cell>
          <cell r="B4207" t="str">
            <v xml:space="preserve">  NTNTMAON</v>
          </cell>
          <cell r="C4207" t="str">
            <v>USR</v>
          </cell>
          <cell r="D4207" t="str">
            <v>IBINGAIL</v>
          </cell>
        </row>
        <row r="4208">
          <cell r="A4208" t="str">
            <v>USER</v>
          </cell>
          <cell r="B4208" t="str">
            <v xml:space="preserve">  CMPRATNO</v>
          </cell>
          <cell r="C4208" t="str">
            <v>USR</v>
          </cell>
          <cell r="D4208" t="str">
            <v>IBM</v>
          </cell>
        </row>
        <row r="4209">
          <cell r="A4209" t="str">
            <v>USER</v>
          </cell>
          <cell r="B4209" t="str">
            <v xml:space="preserve">  NTNTMANO</v>
          </cell>
          <cell r="C4209" t="str">
            <v>USR</v>
          </cell>
          <cell r="D4209" t="str">
            <v>IBOUANGA</v>
          </cell>
        </row>
        <row r="4210">
          <cell r="A4210" t="str">
            <v>USER</v>
          </cell>
          <cell r="B4210" t="str">
            <v xml:space="preserve">  NTNTBUNO</v>
          </cell>
          <cell r="C4210" t="str">
            <v>USR</v>
          </cell>
          <cell r="D4210" t="str">
            <v>IFOUNGA</v>
          </cell>
        </row>
        <row r="4211">
          <cell r="A4211" t="str">
            <v>USER</v>
          </cell>
          <cell r="B4211" t="str">
            <v xml:space="preserve">  NTNTINNO</v>
          </cell>
          <cell r="C4211" t="str">
            <v>USR</v>
          </cell>
          <cell r="D4211" t="str">
            <v>IGUE</v>
          </cell>
        </row>
        <row r="4212">
          <cell r="A4212" t="str">
            <v>USER</v>
          </cell>
          <cell r="B4212" t="str">
            <v xml:space="preserve">  SLSPMANO</v>
          </cell>
          <cell r="C4212" t="str">
            <v>USR</v>
          </cell>
          <cell r="D4212" t="str">
            <v>JMS</v>
          </cell>
        </row>
        <row r="4213">
          <cell r="A4213" t="str">
            <v>USER</v>
          </cell>
          <cell r="B4213" t="str">
            <v xml:space="preserve">  NTNTMANO</v>
          </cell>
          <cell r="C4213" t="str">
            <v>USR</v>
          </cell>
          <cell r="D4213" t="str">
            <v>JOEL</v>
          </cell>
        </row>
        <row r="4214">
          <cell r="A4214" t="str">
            <v>USER</v>
          </cell>
          <cell r="B4214" t="str">
            <v xml:space="preserve">  SLSPMANO</v>
          </cell>
          <cell r="C4214" t="str">
            <v>USR</v>
          </cell>
          <cell r="D4214" t="str">
            <v>JOSEPH</v>
          </cell>
        </row>
        <row r="4215">
          <cell r="A4215" t="str">
            <v>USER</v>
          </cell>
          <cell r="B4215" t="str">
            <v xml:space="preserve">  SLSPMANO</v>
          </cell>
          <cell r="C4215" t="str">
            <v>USR</v>
          </cell>
          <cell r="D4215" t="str">
            <v>JOSEPHAC</v>
          </cell>
        </row>
        <row r="4216">
          <cell r="A4216" t="str">
            <v>USER</v>
          </cell>
          <cell r="B4216" t="str">
            <v xml:space="preserve">  XLXPATNN</v>
          </cell>
          <cell r="C4216" t="str">
            <v>USR</v>
          </cell>
          <cell r="D4216" t="str">
            <v>JPFEUILLET</v>
          </cell>
        </row>
        <row r="4217">
          <cell r="A4217" t="str">
            <v>USER</v>
          </cell>
          <cell r="B4217" t="str">
            <v xml:space="preserve">  NTNTMANO</v>
          </cell>
          <cell r="C4217" t="str">
            <v>USR</v>
          </cell>
          <cell r="D4217" t="str">
            <v>KANE</v>
          </cell>
        </row>
        <row r="4218">
          <cell r="A4218" t="str">
            <v>USER</v>
          </cell>
          <cell r="B4218" t="str">
            <v xml:space="preserve">  NTNTMANO</v>
          </cell>
          <cell r="C4218" t="str">
            <v>USR</v>
          </cell>
          <cell r="D4218" t="str">
            <v>KASSA</v>
          </cell>
        </row>
        <row r="4219">
          <cell r="A4219" t="str">
            <v>USER</v>
          </cell>
          <cell r="B4219" t="str">
            <v xml:space="preserve">  NTNTMANO</v>
          </cell>
          <cell r="C4219" t="str">
            <v>USR</v>
          </cell>
          <cell r="D4219" t="str">
            <v>KEBILA</v>
          </cell>
        </row>
        <row r="4220">
          <cell r="A4220" t="str">
            <v>USER</v>
          </cell>
          <cell r="B4220" t="str">
            <v xml:space="preserve">  NTNTMANO</v>
          </cell>
          <cell r="C4220" t="str">
            <v>USR</v>
          </cell>
          <cell r="D4220" t="str">
            <v>KEMDJE</v>
          </cell>
        </row>
        <row r="4221">
          <cell r="A4221" t="str">
            <v>USER</v>
          </cell>
          <cell r="B4221" t="str">
            <v xml:space="preserve">  NTNTMANO</v>
          </cell>
          <cell r="C4221" t="str">
            <v>USR</v>
          </cell>
          <cell r="D4221" t="str">
            <v>KOUMBA</v>
          </cell>
        </row>
        <row r="4222">
          <cell r="A4222" t="str">
            <v>USER</v>
          </cell>
          <cell r="B4222" t="str">
            <v xml:space="preserve">  NTNTMANO</v>
          </cell>
          <cell r="C4222" t="str">
            <v>USR</v>
          </cell>
          <cell r="D4222" t="str">
            <v>LAFARGUE</v>
          </cell>
        </row>
        <row r="4223">
          <cell r="A4223" t="str">
            <v>USER</v>
          </cell>
          <cell r="B4223" t="str">
            <v xml:space="preserve">  LLLAMANN</v>
          </cell>
          <cell r="C4223" t="str">
            <v>USR</v>
          </cell>
          <cell r="D4223" t="str">
            <v>LAMARC</v>
          </cell>
        </row>
        <row r="4224">
          <cell r="A4224" t="str">
            <v>USER</v>
          </cell>
          <cell r="B4224" t="str">
            <v xml:space="preserve">  SOPRMANO</v>
          </cell>
          <cell r="C4224" t="str">
            <v>USR</v>
          </cell>
          <cell r="D4224" t="str">
            <v>LAMBERT</v>
          </cell>
        </row>
        <row r="4225">
          <cell r="A4225" t="str">
            <v>USER</v>
          </cell>
          <cell r="B4225" t="str">
            <v xml:space="preserve">  LPLAMAON</v>
          </cell>
          <cell r="C4225" t="str">
            <v>USR</v>
          </cell>
          <cell r="D4225" t="str">
            <v>LAPOG</v>
          </cell>
        </row>
        <row r="4226">
          <cell r="A4226" t="str">
            <v>USER</v>
          </cell>
          <cell r="B4226" t="str">
            <v xml:space="preserve">  CMVNCONO</v>
          </cell>
          <cell r="C4226" t="str">
            <v>USR</v>
          </cell>
          <cell r="D4226" t="str">
            <v>LAZARE</v>
          </cell>
        </row>
        <row r="4227">
          <cell r="A4227" t="str">
            <v>USER</v>
          </cell>
          <cell r="B4227" t="str">
            <v xml:space="preserve">  XLXPATNN</v>
          </cell>
          <cell r="C4227" t="str">
            <v>USR</v>
          </cell>
          <cell r="D4227" t="str">
            <v>LAZAREDEFI</v>
          </cell>
        </row>
        <row r="4228">
          <cell r="A4228" t="str">
            <v>USER</v>
          </cell>
          <cell r="B4228" t="str">
            <v xml:space="preserve">  NTNTMANN</v>
          </cell>
          <cell r="C4228" t="str">
            <v>USR</v>
          </cell>
          <cell r="D4228" t="str">
            <v>LEBEON</v>
          </cell>
        </row>
        <row r="4229">
          <cell r="A4229" t="str">
            <v>USER</v>
          </cell>
          <cell r="B4229" t="str">
            <v xml:space="preserve">  TEPRATN</v>
          </cell>
          <cell r="C4229" t="str">
            <v>USR</v>
          </cell>
          <cell r="D4229" t="str">
            <v>LOPEZ</v>
          </cell>
        </row>
        <row r="4230">
          <cell r="A4230" t="str">
            <v>USER</v>
          </cell>
          <cell r="B4230" t="str">
            <v xml:space="preserve">  TEPRMAN</v>
          </cell>
          <cell r="C4230" t="str">
            <v>USR</v>
          </cell>
          <cell r="D4230" t="str">
            <v>LOPEZMP</v>
          </cell>
        </row>
        <row r="4231">
          <cell r="A4231" t="str">
            <v>USER</v>
          </cell>
          <cell r="B4231" t="str">
            <v xml:space="preserve">  ALAPMANO</v>
          </cell>
          <cell r="C4231" t="str">
            <v>USR</v>
          </cell>
          <cell r="D4231" t="str">
            <v>LOPEZMPR</v>
          </cell>
        </row>
        <row r="4232">
          <cell r="A4232" t="str">
            <v>USER</v>
          </cell>
          <cell r="B4232" t="str">
            <v xml:space="preserve">  XLXICONN</v>
          </cell>
          <cell r="C4232" t="str">
            <v>USR</v>
          </cell>
          <cell r="D4232" t="str">
            <v>LOPEZS</v>
          </cell>
        </row>
        <row r="4233">
          <cell r="A4233" t="str">
            <v>USER</v>
          </cell>
          <cell r="B4233" t="str">
            <v xml:space="preserve">  LLLRMANN</v>
          </cell>
          <cell r="C4233" t="str">
            <v>USR</v>
          </cell>
          <cell r="D4233" t="str">
            <v>LRMARC</v>
          </cell>
        </row>
        <row r="4234">
          <cell r="A4234" t="str">
            <v>USER</v>
          </cell>
          <cell r="B4234" t="str">
            <v xml:space="preserve">  LPLRMAON</v>
          </cell>
          <cell r="C4234" t="str">
            <v>USR</v>
          </cell>
          <cell r="D4234" t="str">
            <v>LRPOG</v>
          </cell>
        </row>
        <row r="4235">
          <cell r="A4235" t="str">
            <v>USER</v>
          </cell>
          <cell r="B4235" t="str">
            <v xml:space="preserve">  LPLTMAON</v>
          </cell>
          <cell r="C4235" t="str">
            <v>USR</v>
          </cell>
          <cell r="D4235" t="str">
            <v>LTAFCV</v>
          </cell>
        </row>
        <row r="4236">
          <cell r="A4236" t="str">
            <v>USER</v>
          </cell>
          <cell r="B4236" t="str">
            <v xml:space="preserve">  LPLTMAON</v>
          </cell>
          <cell r="C4236" t="str">
            <v>USR</v>
          </cell>
          <cell r="D4236" t="str">
            <v>LTFCV</v>
          </cell>
        </row>
        <row r="4237">
          <cell r="A4237" t="str">
            <v>USER</v>
          </cell>
          <cell r="B4237" t="str">
            <v xml:space="preserve">  LLLTMANN</v>
          </cell>
          <cell r="C4237" t="str">
            <v>USR</v>
          </cell>
          <cell r="D4237" t="str">
            <v>LTMARC</v>
          </cell>
        </row>
        <row r="4238">
          <cell r="A4238" t="str">
            <v>USER</v>
          </cell>
          <cell r="B4238" t="str">
            <v xml:space="preserve">  LPLTMAON</v>
          </cell>
          <cell r="C4238" t="str">
            <v>USR</v>
          </cell>
          <cell r="D4238" t="str">
            <v>LTPOG</v>
          </cell>
        </row>
        <row r="4239">
          <cell r="A4239" t="str">
            <v>USER</v>
          </cell>
          <cell r="B4239" t="str">
            <v xml:space="preserve">  LPLTMAON</v>
          </cell>
          <cell r="C4239" t="str">
            <v>USR</v>
          </cell>
          <cell r="D4239" t="str">
            <v>LTRFCV</v>
          </cell>
        </row>
        <row r="4240">
          <cell r="A4240" t="str">
            <v>USER</v>
          </cell>
          <cell r="B4240" t="str">
            <v xml:space="preserve">  CMPRMANO</v>
          </cell>
          <cell r="C4240" t="str">
            <v>USR</v>
          </cell>
          <cell r="D4240" t="str">
            <v>LUCET</v>
          </cell>
        </row>
        <row r="4241">
          <cell r="A4241" t="str">
            <v>USER</v>
          </cell>
          <cell r="B4241" t="str">
            <v xml:space="preserve">  NTNTMANO</v>
          </cell>
          <cell r="C4241" t="str">
            <v>USR</v>
          </cell>
          <cell r="D4241" t="str">
            <v>LYDHIE</v>
          </cell>
        </row>
        <row r="4242">
          <cell r="A4242" t="str">
            <v>USER</v>
          </cell>
          <cell r="B4242" t="str">
            <v xml:space="preserve">  NTNTMANO</v>
          </cell>
          <cell r="C4242" t="str">
            <v>USR</v>
          </cell>
          <cell r="D4242" t="str">
            <v>LYDIE</v>
          </cell>
        </row>
        <row r="4243">
          <cell r="A4243" t="str">
            <v>USER</v>
          </cell>
          <cell r="B4243" t="str">
            <v xml:space="preserve">  NTNTINNO</v>
          </cell>
          <cell r="C4243" t="str">
            <v>USR</v>
          </cell>
          <cell r="D4243" t="str">
            <v>MABIT</v>
          </cell>
        </row>
        <row r="4244">
          <cell r="A4244" t="str">
            <v>USER</v>
          </cell>
          <cell r="B4244" t="str">
            <v xml:space="preserve">  NTNTMANO</v>
          </cell>
          <cell r="C4244" t="str">
            <v>USR</v>
          </cell>
          <cell r="D4244" t="str">
            <v>MACKOSSOT</v>
          </cell>
        </row>
        <row r="4245">
          <cell r="A4245" t="str">
            <v>USER</v>
          </cell>
          <cell r="B4245" t="str">
            <v xml:space="preserve">  NTNTMANO</v>
          </cell>
          <cell r="C4245" t="str">
            <v>USR</v>
          </cell>
          <cell r="D4245" t="str">
            <v>MADEORE</v>
          </cell>
        </row>
        <row r="4246">
          <cell r="A4246" t="str">
            <v>USER</v>
          </cell>
          <cell r="B4246" t="str">
            <v xml:space="preserve">  CMVNCONO</v>
          </cell>
          <cell r="C4246" t="str">
            <v>USR</v>
          </cell>
          <cell r="D4246" t="str">
            <v>MADJINOU</v>
          </cell>
        </row>
        <row r="4247">
          <cell r="A4247" t="str">
            <v>USER</v>
          </cell>
          <cell r="B4247" t="str">
            <v xml:space="preserve">  NTNTASNO</v>
          </cell>
          <cell r="C4247" t="str">
            <v>USR</v>
          </cell>
          <cell r="D4247" t="str">
            <v>MAFFRE</v>
          </cell>
        </row>
        <row r="4248">
          <cell r="A4248" t="str">
            <v>USER</v>
          </cell>
          <cell r="B4248" t="str">
            <v xml:space="preserve">  NTNTBUNN</v>
          </cell>
          <cell r="C4248" t="str">
            <v>USR</v>
          </cell>
          <cell r="D4248" t="str">
            <v>MAGANGA</v>
          </cell>
        </row>
        <row r="4249">
          <cell r="A4249" t="str">
            <v>USER</v>
          </cell>
          <cell r="B4249" t="str">
            <v xml:space="preserve">  SOVNCONN</v>
          </cell>
          <cell r="C4249" t="str">
            <v>USR</v>
          </cell>
          <cell r="D4249" t="str">
            <v>MAMBOUNDOU</v>
          </cell>
        </row>
        <row r="4250">
          <cell r="A4250" t="str">
            <v>USER</v>
          </cell>
          <cell r="B4250" t="str">
            <v xml:space="preserve">  SLSVCONN</v>
          </cell>
          <cell r="C4250" t="str">
            <v>USR</v>
          </cell>
          <cell r="D4250" t="str">
            <v>MANANT</v>
          </cell>
        </row>
        <row r="4251">
          <cell r="A4251" t="str">
            <v>USER</v>
          </cell>
          <cell r="B4251" t="str">
            <v xml:space="preserve">  NTNTMANO</v>
          </cell>
          <cell r="C4251" t="str">
            <v>USR</v>
          </cell>
          <cell r="D4251" t="str">
            <v>MANGA</v>
          </cell>
        </row>
        <row r="4252">
          <cell r="A4252" t="str">
            <v>USER</v>
          </cell>
          <cell r="B4252" t="str">
            <v xml:space="preserve">  SOPRMANO</v>
          </cell>
          <cell r="C4252" t="str">
            <v>USR</v>
          </cell>
          <cell r="D4252" t="str">
            <v>MANNERIE</v>
          </cell>
        </row>
        <row r="4253">
          <cell r="A4253" t="str">
            <v>USER</v>
          </cell>
          <cell r="B4253" t="str">
            <v xml:space="preserve">  SLSVCONN</v>
          </cell>
          <cell r="C4253" t="str">
            <v>USR</v>
          </cell>
          <cell r="D4253" t="str">
            <v>MANON</v>
          </cell>
        </row>
        <row r="4254">
          <cell r="A4254" t="str">
            <v>USER</v>
          </cell>
          <cell r="B4254">
            <v>0</v>
          </cell>
          <cell r="C4254" t="str">
            <v>USR</v>
          </cell>
          <cell r="D4254" t="str">
            <v>MARCHELLI</v>
          </cell>
        </row>
        <row r="4255">
          <cell r="A4255" t="str">
            <v>USER</v>
          </cell>
          <cell r="B4255" t="str">
            <v xml:space="preserve">  SOVNCONN</v>
          </cell>
          <cell r="C4255" t="str">
            <v>USR</v>
          </cell>
          <cell r="D4255" t="str">
            <v>MARIAM</v>
          </cell>
        </row>
        <row r="4256">
          <cell r="A4256" t="str">
            <v>USER</v>
          </cell>
          <cell r="B4256" t="str">
            <v xml:space="preserve">  NTNTMANN</v>
          </cell>
          <cell r="C4256" t="str">
            <v>USR</v>
          </cell>
          <cell r="D4256" t="str">
            <v>MAVOUNGOU</v>
          </cell>
        </row>
        <row r="4257">
          <cell r="A4257" t="str">
            <v>USER</v>
          </cell>
          <cell r="B4257" t="str">
            <v xml:space="preserve">  NTNTMANO</v>
          </cell>
          <cell r="C4257" t="str">
            <v>USR</v>
          </cell>
          <cell r="D4257" t="str">
            <v>MBELE</v>
          </cell>
        </row>
        <row r="4258">
          <cell r="A4258" t="str">
            <v>USER</v>
          </cell>
          <cell r="B4258" t="str">
            <v xml:space="preserve">  TEPRMAON</v>
          </cell>
          <cell r="C4258" t="str">
            <v>USR</v>
          </cell>
          <cell r="D4258" t="str">
            <v>MBINA</v>
          </cell>
        </row>
        <row r="4259">
          <cell r="A4259" t="str">
            <v>USER</v>
          </cell>
          <cell r="B4259" t="str">
            <v xml:space="preserve">  NTNTMANO</v>
          </cell>
          <cell r="C4259" t="str">
            <v>USR</v>
          </cell>
          <cell r="D4259" t="str">
            <v>MBONGO</v>
          </cell>
        </row>
        <row r="4260">
          <cell r="A4260" t="str">
            <v>USER</v>
          </cell>
          <cell r="B4260" t="str">
            <v xml:space="preserve">  NTNTMANO</v>
          </cell>
          <cell r="C4260" t="str">
            <v>USR</v>
          </cell>
          <cell r="D4260" t="str">
            <v>MBOUAKA</v>
          </cell>
        </row>
        <row r="4261">
          <cell r="A4261" t="str">
            <v>USER</v>
          </cell>
          <cell r="B4261" t="str">
            <v xml:space="preserve">  NTNTMANO</v>
          </cell>
          <cell r="C4261" t="str">
            <v>USR</v>
          </cell>
          <cell r="D4261" t="str">
            <v>MBOUMA</v>
          </cell>
        </row>
        <row r="4262">
          <cell r="A4262" t="str">
            <v>USER</v>
          </cell>
          <cell r="B4262" t="str">
            <v xml:space="preserve">  NTNTMANO</v>
          </cell>
          <cell r="C4262" t="str">
            <v>USR</v>
          </cell>
          <cell r="D4262" t="str">
            <v>MBOUMBA</v>
          </cell>
        </row>
        <row r="4263">
          <cell r="A4263" t="str">
            <v>USER</v>
          </cell>
          <cell r="B4263" t="str">
            <v xml:space="preserve">  NTNTMANO</v>
          </cell>
          <cell r="C4263" t="str">
            <v>USR</v>
          </cell>
          <cell r="D4263" t="str">
            <v>MEDENG</v>
          </cell>
        </row>
        <row r="4264">
          <cell r="A4264" t="str">
            <v>USER</v>
          </cell>
          <cell r="B4264" t="str">
            <v xml:space="preserve">  NTNTBUNN</v>
          </cell>
          <cell r="C4264" t="str">
            <v>USR</v>
          </cell>
          <cell r="D4264" t="str">
            <v>MELOUGHE</v>
          </cell>
        </row>
        <row r="4265">
          <cell r="A4265" t="str">
            <v>USER</v>
          </cell>
          <cell r="B4265" t="str">
            <v xml:space="preserve">  NTNTMANO</v>
          </cell>
          <cell r="C4265" t="str">
            <v>USR</v>
          </cell>
          <cell r="D4265" t="str">
            <v>MENVI</v>
          </cell>
        </row>
        <row r="4266">
          <cell r="A4266" t="str">
            <v>USER</v>
          </cell>
          <cell r="B4266" t="str">
            <v xml:space="preserve">  TEPRATNN</v>
          </cell>
          <cell r="C4266" t="str">
            <v>USR</v>
          </cell>
          <cell r="D4266" t="str">
            <v>MESSI</v>
          </cell>
        </row>
        <row r="4267">
          <cell r="A4267" t="str">
            <v>USER</v>
          </cell>
          <cell r="B4267" t="str">
            <v xml:space="preserve">  TEPRMANN</v>
          </cell>
          <cell r="C4267" t="str">
            <v>USR</v>
          </cell>
          <cell r="D4267" t="str">
            <v>MESSI2</v>
          </cell>
        </row>
        <row r="4268">
          <cell r="A4268" t="str">
            <v>USER</v>
          </cell>
          <cell r="B4268" t="str">
            <v xml:space="preserve">  NTNTMANO</v>
          </cell>
          <cell r="C4268" t="str">
            <v>USR</v>
          </cell>
          <cell r="D4268" t="str">
            <v>MEYE</v>
          </cell>
        </row>
        <row r="4269">
          <cell r="A4269" t="str">
            <v>USER</v>
          </cell>
          <cell r="B4269" t="str">
            <v xml:space="preserve">  SLSPMANN</v>
          </cell>
          <cell r="C4269" t="str">
            <v>USR</v>
          </cell>
          <cell r="D4269" t="str">
            <v>MG</v>
          </cell>
        </row>
        <row r="4270">
          <cell r="A4270" t="str">
            <v>USER</v>
          </cell>
          <cell r="B4270" t="str">
            <v xml:space="preserve">  ALAPMANN</v>
          </cell>
          <cell r="C4270" t="str">
            <v>USR</v>
          </cell>
          <cell r="D4270" t="str">
            <v>MG1</v>
          </cell>
        </row>
        <row r="4271">
          <cell r="A4271" t="str">
            <v>USER</v>
          </cell>
          <cell r="B4271" t="str">
            <v xml:space="preserve">  ALAPMANN</v>
          </cell>
          <cell r="C4271" t="str">
            <v>USR</v>
          </cell>
          <cell r="D4271" t="str">
            <v>MG2</v>
          </cell>
        </row>
        <row r="4272">
          <cell r="A4272" t="str">
            <v>USER</v>
          </cell>
          <cell r="B4272" t="str">
            <v xml:space="preserve">  SLSPMANO</v>
          </cell>
          <cell r="C4272" t="str">
            <v>USR</v>
          </cell>
          <cell r="D4272" t="str">
            <v>MIYIMOU</v>
          </cell>
        </row>
        <row r="4273">
          <cell r="A4273" t="str">
            <v>USER</v>
          </cell>
          <cell r="B4273" t="str">
            <v xml:space="preserve">  NTNTBUNO</v>
          </cell>
          <cell r="C4273" t="str">
            <v>USR</v>
          </cell>
          <cell r="D4273" t="str">
            <v>MLYDHIE</v>
          </cell>
        </row>
        <row r="4274">
          <cell r="A4274" t="str">
            <v>USER</v>
          </cell>
          <cell r="B4274" t="str">
            <v xml:space="preserve">  NTNTBUNO</v>
          </cell>
          <cell r="C4274" t="str">
            <v>USR</v>
          </cell>
          <cell r="D4274" t="str">
            <v>MLYDIE</v>
          </cell>
        </row>
        <row r="4275">
          <cell r="A4275" t="str">
            <v>USER</v>
          </cell>
          <cell r="B4275" t="str">
            <v xml:space="preserve">  NTNTDTNN</v>
          </cell>
          <cell r="C4275" t="str">
            <v>USR</v>
          </cell>
          <cell r="D4275" t="str">
            <v>MMLYDIE</v>
          </cell>
        </row>
        <row r="4276">
          <cell r="A4276" t="str">
            <v>USER</v>
          </cell>
          <cell r="B4276" t="str">
            <v xml:space="preserve">  SOPRMANO</v>
          </cell>
          <cell r="C4276" t="str">
            <v>USR</v>
          </cell>
          <cell r="D4276" t="str">
            <v>MONMI</v>
          </cell>
        </row>
        <row r="4277">
          <cell r="A4277" t="str">
            <v>USER</v>
          </cell>
          <cell r="B4277" t="str">
            <v xml:space="preserve">  SOPRATNN</v>
          </cell>
          <cell r="C4277" t="str">
            <v>USR</v>
          </cell>
          <cell r="D4277" t="str">
            <v>MORAIS</v>
          </cell>
        </row>
        <row r="4278">
          <cell r="A4278" t="str">
            <v>USER</v>
          </cell>
          <cell r="B4278" t="str">
            <v xml:space="preserve">  NTNTMANO</v>
          </cell>
          <cell r="C4278" t="str">
            <v>USR</v>
          </cell>
          <cell r="D4278" t="str">
            <v>MOUISSOU</v>
          </cell>
        </row>
        <row r="4279">
          <cell r="A4279" t="str">
            <v>USER</v>
          </cell>
          <cell r="B4279" t="str">
            <v xml:space="preserve">  NTNTINNO</v>
          </cell>
          <cell r="C4279" t="str">
            <v>USR</v>
          </cell>
          <cell r="D4279" t="str">
            <v>MOUMBOGNO</v>
          </cell>
        </row>
        <row r="4280">
          <cell r="A4280" t="str">
            <v>USER</v>
          </cell>
          <cell r="B4280" t="str">
            <v xml:space="preserve">  NTNTMANO</v>
          </cell>
          <cell r="C4280" t="str">
            <v>USR</v>
          </cell>
          <cell r="D4280" t="str">
            <v>MOUSSAVO</v>
          </cell>
        </row>
        <row r="4281">
          <cell r="A4281" t="str">
            <v>USER</v>
          </cell>
          <cell r="B4281" t="str">
            <v xml:space="preserve">  NTNTMANO</v>
          </cell>
          <cell r="C4281" t="str">
            <v>USR</v>
          </cell>
          <cell r="D4281" t="str">
            <v>MOUSSAVOU</v>
          </cell>
        </row>
        <row r="4282">
          <cell r="A4282" t="str">
            <v>USER</v>
          </cell>
          <cell r="B4282" t="str">
            <v xml:space="preserve">  TEPRMANN</v>
          </cell>
          <cell r="C4282" t="str">
            <v>USR</v>
          </cell>
          <cell r="D4282" t="str">
            <v>MOUTENDI</v>
          </cell>
        </row>
        <row r="4283">
          <cell r="A4283" t="str">
            <v>USER</v>
          </cell>
          <cell r="B4283" t="str">
            <v xml:space="preserve">  CMPRMAOO</v>
          </cell>
          <cell r="C4283" t="str">
            <v>USR</v>
          </cell>
          <cell r="D4283" t="str">
            <v>MPALFRED</v>
          </cell>
        </row>
        <row r="4284">
          <cell r="A4284" t="str">
            <v>USER</v>
          </cell>
          <cell r="B4284" t="str">
            <v xml:space="preserve">  FCPRMAON</v>
          </cell>
          <cell r="C4284" t="str">
            <v>USR</v>
          </cell>
          <cell r="D4284" t="str">
            <v>MPALFREDFV</v>
          </cell>
        </row>
        <row r="4285">
          <cell r="A4285" t="str">
            <v>USER</v>
          </cell>
          <cell r="B4285" t="str">
            <v xml:space="preserve">  PGPRMAON</v>
          </cell>
          <cell r="C4285" t="str">
            <v>USR</v>
          </cell>
          <cell r="D4285" t="str">
            <v>MPALFREDPG</v>
          </cell>
        </row>
        <row r="4286">
          <cell r="A4286" t="str">
            <v>USER</v>
          </cell>
          <cell r="B4286" t="str">
            <v xml:space="preserve">  CMPRATNN</v>
          </cell>
          <cell r="C4286" t="str">
            <v>USR</v>
          </cell>
          <cell r="D4286" t="str">
            <v>MPCHARL</v>
          </cell>
        </row>
        <row r="4287">
          <cell r="A4287" t="str">
            <v>USER</v>
          </cell>
          <cell r="B4287" t="str">
            <v xml:space="preserve">  TEPRMAON</v>
          </cell>
          <cell r="C4287" t="str">
            <v>USR</v>
          </cell>
          <cell r="D4287" t="str">
            <v>MPDOUKAG</v>
          </cell>
        </row>
        <row r="4288">
          <cell r="A4288" t="str">
            <v>USER</v>
          </cell>
          <cell r="B4288" t="str">
            <v xml:space="preserve">  TEPRMAON</v>
          </cell>
          <cell r="C4288" t="str">
            <v>USR</v>
          </cell>
          <cell r="D4288" t="str">
            <v>MPDOUKAGA</v>
          </cell>
        </row>
        <row r="4289">
          <cell r="A4289" t="str">
            <v>USER</v>
          </cell>
          <cell r="B4289" t="str">
            <v xml:space="preserve">  CMPRMANN</v>
          </cell>
          <cell r="C4289" t="str">
            <v>USR</v>
          </cell>
          <cell r="D4289" t="str">
            <v>MPEZECH</v>
          </cell>
        </row>
        <row r="4290">
          <cell r="A4290" t="str">
            <v>USER</v>
          </cell>
          <cell r="B4290" t="str">
            <v xml:space="preserve">  ALAPMAON</v>
          </cell>
          <cell r="C4290" t="str">
            <v>USR</v>
          </cell>
          <cell r="D4290" t="str">
            <v>MPGILBER</v>
          </cell>
        </row>
        <row r="4291">
          <cell r="A4291" t="str">
            <v>USER</v>
          </cell>
          <cell r="B4291">
            <v>0</v>
          </cell>
          <cell r="C4291" t="str">
            <v>USR</v>
          </cell>
          <cell r="D4291" t="str">
            <v>MPIRA</v>
          </cell>
        </row>
        <row r="4292">
          <cell r="A4292" t="str">
            <v>USER</v>
          </cell>
          <cell r="B4292" t="str">
            <v xml:space="preserve">  CMPRMAON</v>
          </cell>
          <cell r="C4292" t="str">
            <v>USR</v>
          </cell>
          <cell r="D4292" t="str">
            <v>MPJAIME</v>
          </cell>
        </row>
        <row r="4293">
          <cell r="A4293" t="str">
            <v>USER</v>
          </cell>
          <cell r="B4293" t="str">
            <v xml:space="preserve">  CMPRMANO</v>
          </cell>
          <cell r="C4293" t="str">
            <v>USR</v>
          </cell>
          <cell r="D4293" t="str">
            <v>MPJOHN</v>
          </cell>
        </row>
        <row r="4294">
          <cell r="A4294" t="str">
            <v>USER</v>
          </cell>
          <cell r="B4294" t="str">
            <v xml:space="preserve">  FCPRMAON</v>
          </cell>
          <cell r="C4294" t="str">
            <v>USR</v>
          </cell>
          <cell r="D4294" t="str">
            <v>MPJOHNFCV</v>
          </cell>
        </row>
        <row r="4295">
          <cell r="A4295" t="str">
            <v>USER</v>
          </cell>
          <cell r="B4295" t="str">
            <v xml:space="preserve">  ALAPMANN</v>
          </cell>
          <cell r="C4295" t="str">
            <v>USR</v>
          </cell>
          <cell r="D4295" t="str">
            <v>MPJOHNPO</v>
          </cell>
        </row>
        <row r="4296">
          <cell r="A4296" t="str">
            <v>USER</v>
          </cell>
          <cell r="B4296" t="str">
            <v xml:space="preserve">  PGPRMAON</v>
          </cell>
          <cell r="C4296" t="str">
            <v>USR</v>
          </cell>
          <cell r="D4296" t="str">
            <v>MPJOHNPOG</v>
          </cell>
        </row>
        <row r="4297">
          <cell r="A4297" t="str">
            <v>USER</v>
          </cell>
          <cell r="B4297" t="str">
            <v xml:space="preserve">  SLSPMAON</v>
          </cell>
          <cell r="C4297" t="str">
            <v>USR</v>
          </cell>
          <cell r="D4297" t="str">
            <v>MPMAURIC</v>
          </cell>
        </row>
        <row r="4298">
          <cell r="A4298" t="str">
            <v>USER</v>
          </cell>
          <cell r="B4298" t="str">
            <v xml:space="preserve">  XLXPMAON</v>
          </cell>
          <cell r="C4298" t="str">
            <v>USR</v>
          </cell>
          <cell r="D4298" t="str">
            <v>MPNADOLH</v>
          </cell>
        </row>
        <row r="4299">
          <cell r="A4299" t="str">
            <v>USER</v>
          </cell>
          <cell r="B4299" t="str">
            <v xml:space="preserve">  SOPRMANO</v>
          </cell>
          <cell r="C4299" t="str">
            <v>USR</v>
          </cell>
          <cell r="D4299" t="str">
            <v>MPNADOLPH</v>
          </cell>
        </row>
        <row r="4300">
          <cell r="A4300" t="str">
            <v>USER</v>
          </cell>
          <cell r="B4300" t="str">
            <v xml:space="preserve">  SOPRMAON</v>
          </cell>
          <cell r="C4300" t="str">
            <v>USR</v>
          </cell>
          <cell r="D4300" t="str">
            <v>MPNCHARL</v>
          </cell>
        </row>
        <row r="4301">
          <cell r="A4301" t="str">
            <v>USER</v>
          </cell>
          <cell r="B4301" t="str">
            <v xml:space="preserve">  SOPRMAON</v>
          </cell>
          <cell r="C4301" t="str">
            <v>USR</v>
          </cell>
          <cell r="D4301" t="str">
            <v>MPNFULBT</v>
          </cell>
        </row>
        <row r="4302">
          <cell r="A4302" t="str">
            <v>USER</v>
          </cell>
          <cell r="B4302" t="str">
            <v xml:space="preserve">  SLSPMANN</v>
          </cell>
          <cell r="C4302" t="str">
            <v>USR</v>
          </cell>
          <cell r="D4302" t="str">
            <v>MPNPROSP</v>
          </cell>
        </row>
        <row r="4303">
          <cell r="A4303" t="str">
            <v>USER</v>
          </cell>
          <cell r="B4303" t="str">
            <v xml:space="preserve">  SOPRMAOO</v>
          </cell>
          <cell r="C4303" t="str">
            <v>USR</v>
          </cell>
          <cell r="D4303" t="str">
            <v>MPNSIAKA</v>
          </cell>
        </row>
        <row r="4304">
          <cell r="A4304" t="str">
            <v>USER</v>
          </cell>
          <cell r="B4304" t="str">
            <v xml:space="preserve">  SLSPATNN</v>
          </cell>
          <cell r="C4304" t="str">
            <v>USR</v>
          </cell>
          <cell r="D4304" t="str">
            <v>MPNSIMON</v>
          </cell>
        </row>
        <row r="4305">
          <cell r="A4305" t="str">
            <v>USER</v>
          </cell>
          <cell r="B4305" t="str">
            <v xml:space="preserve">  TLTRMAON</v>
          </cell>
          <cell r="C4305" t="str">
            <v>USR</v>
          </cell>
          <cell r="D4305" t="str">
            <v>MPPDOUKAG</v>
          </cell>
        </row>
        <row r="4306">
          <cell r="A4306" t="str">
            <v>USER</v>
          </cell>
          <cell r="B4306" t="str">
            <v xml:space="preserve">  XLXPMAON</v>
          </cell>
          <cell r="C4306" t="str">
            <v>USR</v>
          </cell>
          <cell r="D4306" t="str">
            <v>MPPFILD</v>
          </cell>
        </row>
        <row r="4307">
          <cell r="A4307" t="str">
            <v>USER</v>
          </cell>
          <cell r="B4307" t="str">
            <v xml:space="preserve">  SOPRATNN</v>
          </cell>
          <cell r="C4307" t="str">
            <v>USR</v>
          </cell>
          <cell r="D4307" t="str">
            <v>MPPJEAN</v>
          </cell>
        </row>
        <row r="4308">
          <cell r="A4308" t="str">
            <v>USER</v>
          </cell>
          <cell r="B4308" t="str">
            <v xml:space="preserve">  SOPRMAON</v>
          </cell>
          <cell r="C4308" t="str">
            <v>USR</v>
          </cell>
          <cell r="D4308" t="str">
            <v>MPPJFIDL</v>
          </cell>
        </row>
        <row r="4309">
          <cell r="A4309" t="str">
            <v>USER</v>
          </cell>
          <cell r="B4309" t="str">
            <v xml:space="preserve">  TEPRMAON</v>
          </cell>
          <cell r="C4309" t="str">
            <v>USR</v>
          </cell>
          <cell r="D4309" t="str">
            <v>MPPJFRAN</v>
          </cell>
        </row>
        <row r="4310">
          <cell r="A4310" t="str">
            <v>USER</v>
          </cell>
          <cell r="B4310" t="str">
            <v xml:space="preserve">  TEPRMAON</v>
          </cell>
          <cell r="C4310" t="str">
            <v>USR</v>
          </cell>
          <cell r="D4310" t="str">
            <v>MPPJFRANP</v>
          </cell>
        </row>
        <row r="4311">
          <cell r="A4311" t="str">
            <v>USER</v>
          </cell>
          <cell r="B4311" t="str">
            <v xml:space="preserve">  SOPRMANO</v>
          </cell>
          <cell r="C4311" t="str">
            <v>USR</v>
          </cell>
          <cell r="D4311" t="str">
            <v>MPPSERGE</v>
          </cell>
        </row>
        <row r="4312">
          <cell r="A4312" t="str">
            <v>USER</v>
          </cell>
          <cell r="B4312" t="str">
            <v xml:space="preserve">  ALAVCONN</v>
          </cell>
          <cell r="C4312" t="str">
            <v>USR</v>
          </cell>
          <cell r="D4312" t="str">
            <v>MVONO</v>
          </cell>
        </row>
        <row r="4313">
          <cell r="A4313" t="str">
            <v>USER</v>
          </cell>
          <cell r="B4313" t="str">
            <v xml:space="preserve">  NTNTMANO</v>
          </cell>
          <cell r="C4313" t="str">
            <v>USR</v>
          </cell>
          <cell r="D4313" t="str">
            <v>NANDY</v>
          </cell>
        </row>
        <row r="4314">
          <cell r="A4314" t="str">
            <v>USER</v>
          </cell>
          <cell r="B4314" t="str">
            <v xml:space="preserve">  NTNTMANO</v>
          </cell>
          <cell r="C4314" t="str">
            <v>USR</v>
          </cell>
          <cell r="D4314" t="str">
            <v>NATHALIE</v>
          </cell>
        </row>
        <row r="4315">
          <cell r="A4315" t="str">
            <v>USER</v>
          </cell>
          <cell r="B4315" t="str">
            <v xml:space="preserve">  TEPRATNN</v>
          </cell>
          <cell r="C4315" t="str">
            <v>USR</v>
          </cell>
          <cell r="D4315" t="str">
            <v>NDINGA</v>
          </cell>
        </row>
        <row r="4316">
          <cell r="A4316" t="str">
            <v>USER</v>
          </cell>
          <cell r="B4316" t="str">
            <v xml:space="preserve">  NTNTMANO</v>
          </cell>
          <cell r="C4316" t="str">
            <v>USR</v>
          </cell>
          <cell r="D4316" t="str">
            <v>NDONG</v>
          </cell>
        </row>
        <row r="4317">
          <cell r="A4317" t="str">
            <v>USER</v>
          </cell>
          <cell r="B4317" t="str">
            <v xml:space="preserve">  SOVNCONN</v>
          </cell>
          <cell r="C4317" t="str">
            <v>USR</v>
          </cell>
          <cell r="D4317" t="str">
            <v>NDONGNNA</v>
          </cell>
        </row>
        <row r="4318">
          <cell r="A4318" t="str">
            <v>USER</v>
          </cell>
          <cell r="B4318" t="str">
            <v xml:space="preserve">  NTNTMANN</v>
          </cell>
          <cell r="C4318" t="str">
            <v>USR</v>
          </cell>
          <cell r="D4318" t="str">
            <v>NDONGUEMA</v>
          </cell>
        </row>
        <row r="4319">
          <cell r="A4319" t="str">
            <v>USER</v>
          </cell>
          <cell r="B4319" t="str">
            <v xml:space="preserve">  NTNTMANO</v>
          </cell>
          <cell r="C4319" t="str">
            <v>USR</v>
          </cell>
          <cell r="D4319" t="str">
            <v>NDZENG</v>
          </cell>
        </row>
        <row r="4320">
          <cell r="A4320" t="str">
            <v>USER</v>
          </cell>
          <cell r="B4320" t="str">
            <v xml:space="preserve">  SLSVCONN</v>
          </cell>
          <cell r="C4320" t="str">
            <v>USR</v>
          </cell>
          <cell r="D4320" t="str">
            <v>NENET</v>
          </cell>
        </row>
        <row r="4321">
          <cell r="A4321" t="str">
            <v>USER</v>
          </cell>
          <cell r="B4321" t="str">
            <v xml:space="preserve">  CMPRATON</v>
          </cell>
          <cell r="C4321" t="str">
            <v>USR</v>
          </cell>
          <cell r="D4321" t="str">
            <v>NENGA</v>
          </cell>
        </row>
        <row r="4322">
          <cell r="A4322" t="str">
            <v>USER</v>
          </cell>
          <cell r="B4322" t="str">
            <v xml:space="preserve">  CMPRMANO</v>
          </cell>
          <cell r="C4322" t="str">
            <v>USR</v>
          </cell>
          <cell r="D4322" t="str">
            <v>NEOP</v>
          </cell>
        </row>
        <row r="4323">
          <cell r="A4323" t="str">
            <v>USER</v>
          </cell>
          <cell r="B4323" t="str">
            <v xml:space="preserve">  NTNTPWNN</v>
          </cell>
          <cell r="C4323" t="str">
            <v>USR</v>
          </cell>
          <cell r="D4323" t="str">
            <v>NFOUMENG</v>
          </cell>
        </row>
        <row r="4324">
          <cell r="A4324" t="str">
            <v>USER</v>
          </cell>
          <cell r="B4324" t="str">
            <v xml:space="preserve">  NTNTMANO</v>
          </cell>
          <cell r="C4324" t="str">
            <v>USR</v>
          </cell>
          <cell r="D4324" t="str">
            <v>NGNANDJI</v>
          </cell>
        </row>
        <row r="4325">
          <cell r="A4325" t="str">
            <v>USER</v>
          </cell>
          <cell r="B4325" t="str">
            <v xml:space="preserve">  NTNTASNO</v>
          </cell>
          <cell r="C4325" t="str">
            <v>USR</v>
          </cell>
          <cell r="D4325" t="str">
            <v>NGOMBI</v>
          </cell>
        </row>
        <row r="4326">
          <cell r="A4326" t="str">
            <v>USER</v>
          </cell>
          <cell r="B4326" t="str">
            <v xml:space="preserve">  CMPRMANO</v>
          </cell>
          <cell r="C4326" t="str">
            <v>USR</v>
          </cell>
          <cell r="D4326" t="str">
            <v>NGOUEKE</v>
          </cell>
        </row>
        <row r="4327">
          <cell r="A4327" t="str">
            <v>USER</v>
          </cell>
          <cell r="B4327" t="str">
            <v xml:space="preserve">  NTNTMAON</v>
          </cell>
          <cell r="C4327" t="str">
            <v>USR</v>
          </cell>
          <cell r="D4327" t="str">
            <v>NICOLA</v>
          </cell>
        </row>
        <row r="4328">
          <cell r="A4328" t="str">
            <v>USER</v>
          </cell>
          <cell r="B4328" t="str">
            <v xml:space="preserve">  ELEHMANN</v>
          </cell>
          <cell r="C4328" t="str">
            <v>USR</v>
          </cell>
          <cell r="D4328" t="str">
            <v>NICOLAS</v>
          </cell>
        </row>
        <row r="4329">
          <cell r="A4329" t="str">
            <v>USER</v>
          </cell>
          <cell r="B4329" t="str">
            <v xml:space="preserve">  NTNTMANO</v>
          </cell>
          <cell r="C4329" t="str">
            <v>USR</v>
          </cell>
          <cell r="D4329" t="str">
            <v>NIOGA</v>
          </cell>
        </row>
        <row r="4330">
          <cell r="A4330" t="str">
            <v>USER</v>
          </cell>
          <cell r="B4330" t="str">
            <v xml:space="preserve">  ELEHMAON</v>
          </cell>
          <cell r="C4330" t="str">
            <v>USR</v>
          </cell>
          <cell r="D4330" t="str">
            <v>NOEL</v>
          </cell>
        </row>
        <row r="4331">
          <cell r="A4331" t="str">
            <v>USER</v>
          </cell>
          <cell r="B4331" t="str">
            <v xml:space="preserve">  SLSPMANO</v>
          </cell>
          <cell r="C4331" t="str">
            <v>USR</v>
          </cell>
          <cell r="D4331" t="str">
            <v>NSIKOU</v>
          </cell>
        </row>
        <row r="4332">
          <cell r="A4332" t="str">
            <v>USER</v>
          </cell>
          <cell r="B4332" t="str">
            <v xml:space="preserve">  ELEHMAON</v>
          </cell>
          <cell r="C4332" t="str">
            <v>USR</v>
          </cell>
          <cell r="D4332" t="str">
            <v>NYALAS</v>
          </cell>
        </row>
        <row r="4333">
          <cell r="A4333" t="str">
            <v>USER</v>
          </cell>
          <cell r="B4333" t="str">
            <v xml:space="preserve">  SOVNCONN</v>
          </cell>
          <cell r="C4333" t="str">
            <v>USR</v>
          </cell>
          <cell r="D4333" t="str">
            <v>NZAME</v>
          </cell>
        </row>
        <row r="4334">
          <cell r="A4334" t="str">
            <v>USER</v>
          </cell>
          <cell r="B4334" t="str">
            <v xml:space="preserve">  NTNTBUNO</v>
          </cell>
          <cell r="C4334" t="str">
            <v>USR</v>
          </cell>
          <cell r="D4334" t="str">
            <v>OBAME</v>
          </cell>
        </row>
        <row r="4335">
          <cell r="A4335" t="str">
            <v>USER</v>
          </cell>
          <cell r="B4335" t="str">
            <v xml:space="preserve">  NTNTMAON</v>
          </cell>
          <cell r="C4335" t="str">
            <v>USR</v>
          </cell>
          <cell r="D4335" t="str">
            <v>OBAMEC</v>
          </cell>
        </row>
        <row r="4336">
          <cell r="A4336" t="str">
            <v>USER</v>
          </cell>
          <cell r="B4336" t="str">
            <v xml:space="preserve">  NTNTDTNN</v>
          </cell>
          <cell r="C4336" t="str">
            <v>USR</v>
          </cell>
          <cell r="D4336" t="str">
            <v>OBIANG</v>
          </cell>
        </row>
        <row r="4337">
          <cell r="A4337" t="str">
            <v>USER</v>
          </cell>
          <cell r="B4337" t="str">
            <v xml:space="preserve">  ELEHMAON</v>
          </cell>
          <cell r="C4337" t="str">
            <v>USR</v>
          </cell>
          <cell r="D4337" t="str">
            <v>OKOME</v>
          </cell>
        </row>
        <row r="4338">
          <cell r="A4338" t="str">
            <v>USER</v>
          </cell>
          <cell r="B4338" t="str">
            <v xml:space="preserve">  CMPRATNO</v>
          </cell>
          <cell r="C4338" t="str">
            <v>USR</v>
          </cell>
          <cell r="D4338" t="str">
            <v>OLIVIER</v>
          </cell>
        </row>
        <row r="4339">
          <cell r="A4339" t="str">
            <v>USER</v>
          </cell>
          <cell r="B4339" t="str">
            <v xml:space="preserve">  NTNTMANO</v>
          </cell>
          <cell r="C4339" t="str">
            <v>USR</v>
          </cell>
          <cell r="D4339" t="str">
            <v>OLLIVIER</v>
          </cell>
        </row>
        <row r="4340">
          <cell r="A4340" t="str">
            <v>USER</v>
          </cell>
          <cell r="B4340" t="str">
            <v xml:space="preserve">  NTNTMANO</v>
          </cell>
          <cell r="C4340" t="str">
            <v>USR</v>
          </cell>
          <cell r="D4340" t="str">
            <v>OMICHESSAN</v>
          </cell>
        </row>
        <row r="4341">
          <cell r="A4341" t="str">
            <v>USER</v>
          </cell>
          <cell r="B4341" t="str">
            <v xml:space="preserve">  ALAVCONN</v>
          </cell>
          <cell r="C4341" t="str">
            <v>USR</v>
          </cell>
          <cell r="D4341" t="str">
            <v>OMVONO</v>
          </cell>
        </row>
        <row r="4342">
          <cell r="A4342" t="str">
            <v>USER</v>
          </cell>
          <cell r="B4342" t="str">
            <v xml:space="preserve">  NTNTMANO</v>
          </cell>
          <cell r="C4342" t="str">
            <v>USR</v>
          </cell>
          <cell r="D4342" t="str">
            <v>ORNELLA</v>
          </cell>
        </row>
        <row r="4343">
          <cell r="A4343" t="str">
            <v>USER</v>
          </cell>
          <cell r="B4343" t="str">
            <v xml:space="preserve">  NTNTMANO</v>
          </cell>
          <cell r="C4343" t="str">
            <v>USR</v>
          </cell>
          <cell r="D4343" t="str">
            <v>OSSINGA</v>
          </cell>
        </row>
        <row r="4344">
          <cell r="A4344" t="str">
            <v>USER</v>
          </cell>
          <cell r="B4344" t="str">
            <v xml:space="preserve">  NTNTMANO</v>
          </cell>
          <cell r="C4344" t="str">
            <v>USR</v>
          </cell>
          <cell r="D4344" t="str">
            <v>OSSORIA</v>
          </cell>
        </row>
        <row r="4345">
          <cell r="A4345" t="str">
            <v>USER</v>
          </cell>
          <cell r="B4345" t="str">
            <v xml:space="preserve">  NTNTDTNO</v>
          </cell>
          <cell r="C4345" t="str">
            <v>USR</v>
          </cell>
          <cell r="D4345" t="str">
            <v>PAMBO</v>
          </cell>
        </row>
        <row r="4346">
          <cell r="A4346" t="str">
            <v>USER</v>
          </cell>
          <cell r="B4346" t="str">
            <v xml:space="preserve">  TEPRMANO</v>
          </cell>
          <cell r="C4346" t="str">
            <v>USR</v>
          </cell>
          <cell r="D4346" t="str">
            <v>PAPIAU</v>
          </cell>
        </row>
        <row r="4347">
          <cell r="A4347" t="str">
            <v>USER</v>
          </cell>
          <cell r="B4347" t="str">
            <v xml:space="preserve">  SOPRATNO</v>
          </cell>
          <cell r="C4347" t="str">
            <v>USR</v>
          </cell>
          <cell r="D4347" t="str">
            <v>PARIS</v>
          </cell>
        </row>
        <row r="4348">
          <cell r="A4348" t="str">
            <v>USER</v>
          </cell>
          <cell r="B4348" t="str">
            <v xml:space="preserve">  NTNTPWNN</v>
          </cell>
          <cell r="C4348" t="str">
            <v>USR</v>
          </cell>
          <cell r="D4348" t="str">
            <v>PATRICK</v>
          </cell>
        </row>
        <row r="4349">
          <cell r="A4349" t="str">
            <v>USER</v>
          </cell>
          <cell r="B4349" t="str">
            <v xml:space="preserve">  CMPRMANO</v>
          </cell>
          <cell r="C4349" t="str">
            <v>USR</v>
          </cell>
          <cell r="D4349" t="str">
            <v>PAUDIT</v>
          </cell>
        </row>
        <row r="4350">
          <cell r="A4350" t="str">
            <v>USER</v>
          </cell>
          <cell r="B4350" t="str">
            <v xml:space="preserve">  NTNTMANN</v>
          </cell>
          <cell r="C4350" t="str">
            <v>USR</v>
          </cell>
          <cell r="D4350" t="str">
            <v>PECOUYOUL</v>
          </cell>
        </row>
        <row r="4351">
          <cell r="A4351" t="str">
            <v>USER</v>
          </cell>
          <cell r="B4351" t="str">
            <v xml:space="preserve">  XLXPATNN</v>
          </cell>
          <cell r="C4351" t="str">
            <v>USR</v>
          </cell>
          <cell r="D4351" t="str">
            <v>PERODEMO</v>
          </cell>
        </row>
        <row r="4352">
          <cell r="A4352" t="str">
            <v>USER</v>
          </cell>
          <cell r="B4352" t="str">
            <v xml:space="preserve">  SOPRATNN</v>
          </cell>
          <cell r="C4352" t="str">
            <v>USR</v>
          </cell>
          <cell r="D4352" t="str">
            <v>PERONY</v>
          </cell>
        </row>
        <row r="4353">
          <cell r="A4353" t="str">
            <v>USER</v>
          </cell>
          <cell r="B4353" t="str">
            <v xml:space="preserve">  CMPRMANO</v>
          </cell>
          <cell r="C4353" t="str">
            <v>USR</v>
          </cell>
          <cell r="D4353" t="str">
            <v>PHILIPPE</v>
          </cell>
        </row>
        <row r="4354">
          <cell r="A4354" t="str">
            <v>USER</v>
          </cell>
          <cell r="B4354">
            <v>0</v>
          </cell>
          <cell r="C4354" t="str">
            <v>USR</v>
          </cell>
          <cell r="D4354" t="str">
            <v>PLAUZOLLES</v>
          </cell>
        </row>
        <row r="4355">
          <cell r="A4355" t="str">
            <v>USER</v>
          </cell>
          <cell r="B4355" t="str">
            <v xml:space="preserve">  CMPRMANO</v>
          </cell>
          <cell r="C4355" t="str">
            <v>USR</v>
          </cell>
          <cell r="D4355" t="str">
            <v>PMIYIMOU</v>
          </cell>
        </row>
        <row r="4356">
          <cell r="A4356" t="str">
            <v>USER</v>
          </cell>
          <cell r="B4356" t="str">
            <v xml:space="preserve">  CMVNCONN</v>
          </cell>
          <cell r="C4356" t="str">
            <v>USR</v>
          </cell>
          <cell r="D4356" t="str">
            <v>POINSOT</v>
          </cell>
        </row>
        <row r="4357">
          <cell r="A4357" t="str">
            <v>USER</v>
          </cell>
          <cell r="B4357" t="str">
            <v xml:space="preserve">  TLTICONN</v>
          </cell>
          <cell r="C4357" t="str">
            <v>USR</v>
          </cell>
          <cell r="D4357" t="str">
            <v>PTHEURIN</v>
          </cell>
        </row>
        <row r="4358">
          <cell r="A4358" t="str">
            <v>USER</v>
          </cell>
          <cell r="B4358" t="str">
            <v xml:space="preserve">  SOVNCOON</v>
          </cell>
          <cell r="C4358" t="str">
            <v>USR</v>
          </cell>
          <cell r="D4358" t="str">
            <v>RACHEL</v>
          </cell>
        </row>
        <row r="4359">
          <cell r="A4359" t="str">
            <v>USER</v>
          </cell>
          <cell r="B4359" t="str">
            <v xml:space="preserve">  NTNTMANO</v>
          </cell>
          <cell r="C4359" t="str">
            <v>USR</v>
          </cell>
          <cell r="D4359" t="str">
            <v>RANNOU</v>
          </cell>
        </row>
        <row r="4360">
          <cell r="A4360" t="str">
            <v>USER</v>
          </cell>
          <cell r="B4360" t="str">
            <v xml:space="preserve">  NTNTBUNO</v>
          </cell>
          <cell r="C4360" t="str">
            <v>USR</v>
          </cell>
          <cell r="D4360" t="str">
            <v>RATANGA</v>
          </cell>
        </row>
        <row r="4361">
          <cell r="A4361" t="str">
            <v>USER</v>
          </cell>
          <cell r="B4361" t="str">
            <v xml:space="preserve">  SOPRMANO</v>
          </cell>
          <cell r="C4361" t="str">
            <v>USR</v>
          </cell>
          <cell r="D4361" t="str">
            <v>ROBOT</v>
          </cell>
        </row>
        <row r="4362">
          <cell r="A4362" t="str">
            <v>USER</v>
          </cell>
          <cell r="B4362" t="str">
            <v xml:space="preserve">  SOPRATNN</v>
          </cell>
          <cell r="C4362" t="str">
            <v>USR</v>
          </cell>
          <cell r="D4362" t="str">
            <v>RODRIGUE</v>
          </cell>
        </row>
        <row r="4363">
          <cell r="A4363" t="str">
            <v>USER</v>
          </cell>
          <cell r="B4363" t="str">
            <v xml:space="preserve">  ELEHMANN</v>
          </cell>
          <cell r="C4363" t="str">
            <v>USR</v>
          </cell>
          <cell r="D4363" t="str">
            <v>ROULLIN</v>
          </cell>
        </row>
        <row r="4364">
          <cell r="A4364" t="str">
            <v>USER</v>
          </cell>
          <cell r="B4364" t="str">
            <v xml:space="preserve">  NTNTMANO</v>
          </cell>
          <cell r="C4364" t="str">
            <v>USR</v>
          </cell>
          <cell r="D4364" t="str">
            <v>SAVDAT</v>
          </cell>
        </row>
        <row r="4365">
          <cell r="A4365" t="str">
            <v>USER</v>
          </cell>
          <cell r="B4365" t="str">
            <v xml:space="preserve">  NTNTBUNO</v>
          </cell>
          <cell r="C4365" t="str">
            <v>USR</v>
          </cell>
          <cell r="D4365" t="str">
            <v>SAVIBM</v>
          </cell>
        </row>
        <row r="4366">
          <cell r="A4366" t="str">
            <v>USER</v>
          </cell>
          <cell r="B4366" t="str">
            <v xml:space="preserve">  NTNTMANO</v>
          </cell>
          <cell r="C4366" t="str">
            <v>USR</v>
          </cell>
          <cell r="D4366" t="str">
            <v>SAVINFO</v>
          </cell>
        </row>
        <row r="4367">
          <cell r="A4367" t="str">
            <v>USER</v>
          </cell>
          <cell r="B4367" t="str">
            <v xml:space="preserve">  NTNTMANO</v>
          </cell>
          <cell r="C4367" t="str">
            <v>USR</v>
          </cell>
          <cell r="D4367" t="str">
            <v>SAVOND</v>
          </cell>
        </row>
        <row r="4368">
          <cell r="A4368" t="str">
            <v>USER</v>
          </cell>
          <cell r="B4368" t="str">
            <v xml:space="preserve">  TLTPATNN</v>
          </cell>
          <cell r="C4368" t="str">
            <v>USR</v>
          </cell>
          <cell r="D4368" t="str">
            <v>SEBASTIEN</v>
          </cell>
        </row>
        <row r="4369">
          <cell r="A4369" t="str">
            <v>USER</v>
          </cell>
          <cell r="B4369" t="str">
            <v xml:space="preserve">  NTNTASNO</v>
          </cell>
          <cell r="C4369" t="str">
            <v>USR</v>
          </cell>
          <cell r="D4369" t="str">
            <v>SERGE</v>
          </cell>
        </row>
        <row r="4370">
          <cell r="A4370" t="str">
            <v>USER</v>
          </cell>
          <cell r="B4370" t="str">
            <v xml:space="preserve">  SLSVCONN</v>
          </cell>
          <cell r="C4370" t="str">
            <v>USR</v>
          </cell>
          <cell r="D4370" t="str">
            <v>SKANDAR</v>
          </cell>
        </row>
        <row r="4371">
          <cell r="A4371" t="str">
            <v>USER</v>
          </cell>
          <cell r="B4371" t="str">
            <v xml:space="preserve">  NTNTMAON</v>
          </cell>
          <cell r="C4371" t="str">
            <v>USR</v>
          </cell>
          <cell r="D4371" t="str">
            <v>SKIT</v>
          </cell>
        </row>
        <row r="4372">
          <cell r="A4372" t="str">
            <v>USER</v>
          </cell>
          <cell r="B4372" t="str">
            <v xml:space="preserve">  NTNTMANO</v>
          </cell>
          <cell r="C4372" t="str">
            <v>USR</v>
          </cell>
          <cell r="D4372" t="str">
            <v>SKITT</v>
          </cell>
        </row>
        <row r="4373">
          <cell r="A4373" t="str">
            <v>USER</v>
          </cell>
          <cell r="B4373" t="str">
            <v xml:space="preserve">  SLSPMANN</v>
          </cell>
          <cell r="C4373" t="str">
            <v>USR</v>
          </cell>
          <cell r="D4373" t="str">
            <v>SK1</v>
          </cell>
        </row>
        <row r="4374">
          <cell r="A4374" t="str">
            <v>USER</v>
          </cell>
          <cell r="B4374" t="str">
            <v xml:space="preserve">  SOVNCOON</v>
          </cell>
          <cell r="C4374" t="str">
            <v>USR</v>
          </cell>
          <cell r="D4374" t="str">
            <v>SOMEMAGA</v>
          </cell>
        </row>
        <row r="4375">
          <cell r="A4375" t="str">
            <v>USER</v>
          </cell>
          <cell r="B4375" t="str">
            <v xml:space="preserve">  SOVNCOON</v>
          </cell>
          <cell r="C4375" t="str">
            <v>USR</v>
          </cell>
          <cell r="D4375" t="str">
            <v>SOMEMAGA1</v>
          </cell>
        </row>
        <row r="4376">
          <cell r="A4376" t="str">
            <v>USER</v>
          </cell>
          <cell r="B4376" t="str">
            <v xml:space="preserve">  NTNTMANO</v>
          </cell>
          <cell r="C4376" t="str">
            <v>USR</v>
          </cell>
          <cell r="D4376" t="str">
            <v>STAGEPOG</v>
          </cell>
        </row>
        <row r="4377">
          <cell r="A4377" t="str">
            <v>USER</v>
          </cell>
          <cell r="B4377" t="str">
            <v xml:space="preserve">  NTNTMANO</v>
          </cell>
          <cell r="C4377" t="str">
            <v>USR</v>
          </cell>
          <cell r="D4377" t="str">
            <v>STCFAO</v>
          </cell>
        </row>
        <row r="4378">
          <cell r="A4378" t="str">
            <v>USER</v>
          </cell>
          <cell r="B4378" t="str">
            <v xml:space="preserve">  ELEHMANN</v>
          </cell>
          <cell r="C4378" t="str">
            <v>USR</v>
          </cell>
          <cell r="D4378" t="str">
            <v>SVILLA</v>
          </cell>
        </row>
        <row r="4379">
          <cell r="A4379" t="str">
            <v>USER</v>
          </cell>
          <cell r="B4379" t="str">
            <v xml:space="preserve">  ELEHMANO</v>
          </cell>
          <cell r="C4379" t="str">
            <v>USR</v>
          </cell>
          <cell r="D4379" t="str">
            <v>TATY</v>
          </cell>
        </row>
        <row r="4380">
          <cell r="A4380" t="str">
            <v>USER</v>
          </cell>
          <cell r="B4380" t="str">
            <v xml:space="preserve">  TEPRMANN</v>
          </cell>
          <cell r="C4380" t="str">
            <v>USR</v>
          </cell>
          <cell r="D4380" t="str">
            <v>TEMANAST</v>
          </cell>
        </row>
        <row r="4381">
          <cell r="A4381" t="str">
            <v>USER</v>
          </cell>
          <cell r="B4381" t="str">
            <v xml:space="preserve">  TEPRMANN</v>
          </cell>
          <cell r="C4381" t="str">
            <v>USR</v>
          </cell>
          <cell r="D4381" t="str">
            <v>TEMANASTP</v>
          </cell>
        </row>
        <row r="4382">
          <cell r="A4382" t="str">
            <v>USER</v>
          </cell>
          <cell r="B4382" t="str">
            <v xml:space="preserve">  TLTPMAON</v>
          </cell>
          <cell r="C4382" t="str">
            <v>USR</v>
          </cell>
          <cell r="D4382" t="str">
            <v>TEMJEROME</v>
          </cell>
        </row>
        <row r="4383">
          <cell r="A4383" t="str">
            <v>USER</v>
          </cell>
          <cell r="B4383" t="str">
            <v xml:space="preserve">  TLTRMAON</v>
          </cell>
          <cell r="C4383" t="str">
            <v>USR</v>
          </cell>
          <cell r="D4383" t="str">
            <v>TEMJEROMEP</v>
          </cell>
        </row>
        <row r="4384">
          <cell r="A4384" t="str">
            <v>USER</v>
          </cell>
          <cell r="B4384" t="str">
            <v xml:space="preserve">  TEPRMANN</v>
          </cell>
          <cell r="C4384" t="str">
            <v>USR</v>
          </cell>
          <cell r="D4384" t="str">
            <v>TEMJOSEPH</v>
          </cell>
        </row>
        <row r="4385">
          <cell r="A4385" t="str">
            <v>USER</v>
          </cell>
          <cell r="B4385" t="str">
            <v xml:space="preserve">  TEPRMANN</v>
          </cell>
          <cell r="C4385" t="str">
            <v>USR</v>
          </cell>
          <cell r="D4385" t="str">
            <v>TEMJOSEPHP</v>
          </cell>
        </row>
        <row r="4386">
          <cell r="A4386" t="str">
            <v>USER</v>
          </cell>
          <cell r="B4386" t="str">
            <v xml:space="preserve">  SOPRMANO</v>
          </cell>
          <cell r="C4386" t="str">
            <v>USR</v>
          </cell>
          <cell r="D4386" t="str">
            <v>THEO</v>
          </cell>
        </row>
        <row r="4387">
          <cell r="A4387" t="str">
            <v>USER</v>
          </cell>
          <cell r="B4387" t="str">
            <v xml:space="preserve">  NTNTMANN</v>
          </cell>
          <cell r="C4387" t="str">
            <v>USR</v>
          </cell>
          <cell r="D4387" t="str">
            <v>THOLLOT</v>
          </cell>
        </row>
        <row r="4388">
          <cell r="A4388" t="str">
            <v>USER</v>
          </cell>
          <cell r="B4388" t="str">
            <v xml:space="preserve">  CMVNCONN</v>
          </cell>
          <cell r="C4388" t="str">
            <v>USR</v>
          </cell>
          <cell r="D4388" t="str">
            <v>THOUVENIN</v>
          </cell>
        </row>
        <row r="4389">
          <cell r="A4389" t="str">
            <v>USER</v>
          </cell>
          <cell r="B4389" t="str">
            <v xml:space="preserve">  SOPRATNO</v>
          </cell>
          <cell r="C4389" t="str">
            <v>USR</v>
          </cell>
          <cell r="D4389" t="str">
            <v>TOURET</v>
          </cell>
        </row>
        <row r="4390">
          <cell r="A4390" t="str">
            <v>USER</v>
          </cell>
          <cell r="B4390" t="str">
            <v xml:space="preserve">  SOPRATNN</v>
          </cell>
          <cell r="C4390" t="str">
            <v>USR</v>
          </cell>
          <cell r="D4390" t="str">
            <v>TOUSSAINT</v>
          </cell>
        </row>
        <row r="4391">
          <cell r="A4391" t="str">
            <v>USER</v>
          </cell>
          <cell r="B4391" t="str">
            <v xml:space="preserve">  NTNTMANO</v>
          </cell>
          <cell r="C4391" t="str">
            <v>USR</v>
          </cell>
          <cell r="D4391" t="str">
            <v>TSIBA</v>
          </cell>
        </row>
        <row r="4392">
          <cell r="A4392" t="str">
            <v>USER</v>
          </cell>
          <cell r="B4392" t="str">
            <v xml:space="preserve">  SLSPMANN</v>
          </cell>
          <cell r="C4392" t="str">
            <v>USR</v>
          </cell>
          <cell r="D4392" t="str">
            <v>URTADO</v>
          </cell>
        </row>
        <row r="4393">
          <cell r="A4393" t="str">
            <v>USER</v>
          </cell>
          <cell r="B4393" t="str">
            <v xml:space="preserve">  ELEHMANN</v>
          </cell>
          <cell r="C4393" t="str">
            <v>USR</v>
          </cell>
          <cell r="D4393" t="str">
            <v>VEZZARO</v>
          </cell>
        </row>
        <row r="4394">
          <cell r="A4394" t="str">
            <v>USER</v>
          </cell>
          <cell r="B4394" t="str">
            <v xml:space="preserve">  ALAVCONN</v>
          </cell>
          <cell r="C4394" t="str">
            <v>USR</v>
          </cell>
          <cell r="D4394" t="str">
            <v>VILLA</v>
          </cell>
        </row>
        <row r="4395">
          <cell r="A4395" t="str">
            <v>USER</v>
          </cell>
          <cell r="B4395" t="str">
            <v xml:space="preserve">  CMVNCOON</v>
          </cell>
          <cell r="C4395" t="str">
            <v>USR</v>
          </cell>
          <cell r="D4395" t="str">
            <v>VMAC</v>
          </cell>
        </row>
        <row r="4396">
          <cell r="A4396" t="str">
            <v>USER</v>
          </cell>
          <cell r="B4396" t="str">
            <v xml:space="preserve">  LLLTMANN</v>
          </cell>
          <cell r="C4396" t="str">
            <v>USR</v>
          </cell>
          <cell r="D4396" t="str">
            <v>VORON</v>
          </cell>
        </row>
        <row r="4397">
          <cell r="A4397" t="str">
            <v>USER</v>
          </cell>
          <cell r="B4397" t="str">
            <v xml:space="preserve">  CMVNCOON</v>
          </cell>
          <cell r="C4397" t="str">
            <v>USR</v>
          </cell>
          <cell r="D4397" t="str">
            <v>VPEMMA</v>
          </cell>
        </row>
        <row r="4398">
          <cell r="A4398" t="str">
            <v>USER</v>
          </cell>
          <cell r="B4398" t="str">
            <v xml:space="preserve">  TLTRMAON</v>
          </cell>
          <cell r="C4398" t="str">
            <v>USR</v>
          </cell>
          <cell r="D4398" t="str">
            <v>WALLA</v>
          </cell>
        </row>
        <row r="4399">
          <cell r="A4399" t="str">
            <v>USER</v>
          </cell>
          <cell r="B4399" t="str">
            <v xml:space="preserve">  NTNTINNO</v>
          </cell>
          <cell r="C4399" t="str">
            <v>USR</v>
          </cell>
          <cell r="D4399" t="str">
            <v>WEZET</v>
          </cell>
        </row>
        <row r="4400">
          <cell r="A4400" t="str">
            <v>USER</v>
          </cell>
          <cell r="B4400" t="str">
            <v xml:space="preserve">  SLSPMANN</v>
          </cell>
          <cell r="C4400" t="str">
            <v>USR</v>
          </cell>
          <cell r="D4400" t="str">
            <v>XS1</v>
          </cell>
        </row>
        <row r="4401">
          <cell r="A4401" t="str">
            <v>USER</v>
          </cell>
          <cell r="B4401" t="str">
            <v xml:space="preserve">  NTNTMANO</v>
          </cell>
          <cell r="C4401" t="str">
            <v>USR</v>
          </cell>
          <cell r="D4401" t="str">
            <v>ZAPPULLA</v>
          </cell>
        </row>
        <row r="4402">
          <cell r="A4402" t="str">
            <v>USER</v>
          </cell>
          <cell r="B4402" t="str">
            <v xml:space="preserve">  NTNTMANN</v>
          </cell>
          <cell r="C4402" t="str">
            <v>USR</v>
          </cell>
          <cell r="D4402" t="str">
            <v>ZIRI</v>
          </cell>
        </row>
        <row r="4403">
          <cell r="A4403" t="str">
            <v>USER</v>
          </cell>
          <cell r="B4403" t="str">
            <v xml:space="preserve">  NTNTDTON</v>
          </cell>
          <cell r="C4403" t="str">
            <v>USR</v>
          </cell>
          <cell r="D4403" t="str">
            <v>ZOME</v>
          </cell>
        </row>
        <row r="4404">
          <cell r="A4404" t="str">
            <v>UVENTEKG</v>
          </cell>
          <cell r="B4404" t="str">
            <v xml:space="preserve">  Kg 00001 3    O                        Le kilog                                          *</v>
          </cell>
          <cell r="C4404">
            <v>0</v>
          </cell>
          <cell r="D4404">
            <v>0</v>
          </cell>
        </row>
        <row r="4405">
          <cell r="A4405" t="str">
            <v>UVENTEMI</v>
          </cell>
          <cell r="B4405" t="str">
            <v xml:space="preserve">  Mil01000 0 UN O                        Le mille                                          *</v>
          </cell>
          <cell r="C4405">
            <v>0</v>
          </cell>
          <cell r="D4405">
            <v>0</v>
          </cell>
        </row>
        <row r="4406">
          <cell r="A4406" t="str">
            <v>UVENTEUN</v>
          </cell>
          <cell r="B4406" t="str">
            <v xml:space="preserve">  Uni0   1 0    O                        L'unité                                           *</v>
          </cell>
          <cell r="C4406">
            <v>0</v>
          </cell>
          <cell r="D4406">
            <v>0</v>
          </cell>
        </row>
        <row r="4407">
          <cell r="A4407" t="str">
            <v>VARIATIO</v>
          </cell>
          <cell r="B4407" t="str">
            <v>000001</v>
          </cell>
          <cell r="C4407">
            <v>0</v>
          </cell>
          <cell r="D4407">
            <v>0</v>
          </cell>
        </row>
        <row r="4408">
          <cell r="A4408" t="str">
            <v>VERIFACF</v>
          </cell>
          <cell r="B4408" t="str">
            <v>0000000000000O         D                NNN</v>
          </cell>
          <cell r="C4408">
            <v>0</v>
          </cell>
          <cell r="D4408">
            <v>0</v>
          </cell>
        </row>
        <row r="4409">
          <cell r="A4409" t="str">
            <v>VERIFACT</v>
          </cell>
          <cell r="B4409" t="str">
            <v xml:space="preserve"> 999999999911BOUR000001D CP00000000000O1NNN0 9999 00</v>
          </cell>
          <cell r="C4409">
            <v>0</v>
          </cell>
          <cell r="D4409">
            <v>0</v>
          </cell>
        </row>
        <row r="4410">
          <cell r="A4410" t="str">
            <v>VS/MA</v>
          </cell>
          <cell r="B4410" t="str">
            <v>998</v>
          </cell>
          <cell r="C4410" t="str">
            <v>AA</v>
          </cell>
          <cell r="D4410" t="str">
            <v>ZZ</v>
          </cell>
        </row>
        <row r="4411">
          <cell r="A4411" t="str">
            <v>VS/MA</v>
          </cell>
          <cell r="B4411" t="str">
            <v>998</v>
          </cell>
          <cell r="C4411" t="str">
            <v>AA</v>
          </cell>
          <cell r="D4411" t="str">
            <v>999999</v>
          </cell>
        </row>
        <row r="4412">
          <cell r="A4412" t="str">
            <v>VS/MA</v>
          </cell>
          <cell r="B4412" t="str">
            <v>020</v>
          </cell>
          <cell r="C4412" t="str">
            <v>AB</v>
          </cell>
          <cell r="D4412" t="str">
            <v>AS</v>
          </cell>
        </row>
        <row r="4413">
          <cell r="A4413" t="str">
            <v>VS/MA</v>
          </cell>
          <cell r="B4413" t="str">
            <v>600</v>
          </cell>
          <cell r="C4413" t="str">
            <v>AE</v>
          </cell>
          <cell r="D4413" t="str">
            <v>AS</v>
          </cell>
        </row>
        <row r="4414">
          <cell r="A4414" t="str">
            <v>VS/MA</v>
          </cell>
          <cell r="B4414" t="str">
            <v>020</v>
          </cell>
          <cell r="C4414" t="str">
            <v>AM</v>
          </cell>
          <cell r="D4414" t="str">
            <v>AS</v>
          </cell>
        </row>
        <row r="4415">
          <cell r="A4415" t="str">
            <v>VS/MA</v>
          </cell>
          <cell r="B4415" t="str">
            <v>020</v>
          </cell>
          <cell r="C4415" t="str">
            <v>AP</v>
          </cell>
          <cell r="D4415" t="str">
            <v>AS</v>
          </cell>
        </row>
        <row r="4416">
          <cell r="A4416" t="str">
            <v>VS/MA</v>
          </cell>
          <cell r="B4416" t="str">
            <v>020</v>
          </cell>
          <cell r="C4416" t="str">
            <v>AR</v>
          </cell>
          <cell r="D4416" t="str">
            <v>AS</v>
          </cell>
        </row>
        <row r="4417">
          <cell r="A4417" t="str">
            <v>VS/MA</v>
          </cell>
          <cell r="B4417" t="str">
            <v>010</v>
          </cell>
          <cell r="C4417" t="str">
            <v>AS</v>
          </cell>
          <cell r="D4417" t="str">
            <v>ASMA</v>
          </cell>
        </row>
        <row r="4418">
          <cell r="A4418" t="str">
            <v>VS/MA</v>
          </cell>
          <cell r="B4418" t="str">
            <v>015</v>
          </cell>
          <cell r="C4418" t="str">
            <v>AS</v>
          </cell>
          <cell r="D4418" t="str">
            <v>ASMR</v>
          </cell>
        </row>
        <row r="4419">
          <cell r="A4419" t="str">
            <v>VS/MA</v>
          </cell>
          <cell r="B4419" t="str">
            <v>510</v>
          </cell>
          <cell r="C4419" t="str">
            <v>AU</v>
          </cell>
          <cell r="D4419" t="str">
            <v>TD</v>
          </cell>
        </row>
        <row r="4420">
          <cell r="A4420" t="str">
            <v>VS/MA</v>
          </cell>
          <cell r="B4420" t="str">
            <v>240</v>
          </cell>
          <cell r="C4420" t="str">
            <v>BB</v>
          </cell>
          <cell r="D4420" t="str">
            <v>BU</v>
          </cell>
        </row>
        <row r="4421">
          <cell r="A4421" t="str">
            <v>VS/MA</v>
          </cell>
          <cell r="B4421" t="str">
            <v>220</v>
          </cell>
          <cell r="C4421" t="str">
            <v>BC</v>
          </cell>
          <cell r="D4421" t="str">
            <v>BU</v>
          </cell>
        </row>
        <row r="4422">
          <cell r="A4422" t="str">
            <v>VS/MA</v>
          </cell>
          <cell r="B4422" t="str">
            <v>225</v>
          </cell>
          <cell r="C4422" t="str">
            <v>BD</v>
          </cell>
          <cell r="D4422" t="str">
            <v>BU</v>
          </cell>
        </row>
        <row r="4423">
          <cell r="A4423" t="str">
            <v>VS/MA</v>
          </cell>
          <cell r="B4423" t="str">
            <v>600</v>
          </cell>
          <cell r="C4423" t="str">
            <v>BE</v>
          </cell>
          <cell r="D4423" t="str">
            <v>BU</v>
          </cell>
        </row>
        <row r="4424">
          <cell r="A4424" t="str">
            <v>VS/MA</v>
          </cell>
          <cell r="B4424" t="str">
            <v>240</v>
          </cell>
          <cell r="C4424" t="str">
            <v>BF</v>
          </cell>
          <cell r="D4424" t="str">
            <v>BU</v>
          </cell>
        </row>
        <row r="4425">
          <cell r="A4425" t="str">
            <v>VS/MA</v>
          </cell>
          <cell r="B4425" t="str">
            <v>240</v>
          </cell>
          <cell r="C4425" t="str">
            <v>BM</v>
          </cell>
          <cell r="D4425" t="str">
            <v>BU</v>
          </cell>
        </row>
        <row r="4426">
          <cell r="A4426" t="str">
            <v>VS/MA</v>
          </cell>
          <cell r="B4426" t="str">
            <v>200</v>
          </cell>
          <cell r="C4426" t="str">
            <v>BO</v>
          </cell>
          <cell r="D4426" t="str">
            <v>BUMAA1</v>
          </cell>
        </row>
        <row r="4427">
          <cell r="A4427" t="str">
            <v>VS/MA</v>
          </cell>
          <cell r="B4427" t="str">
            <v>200</v>
          </cell>
          <cell r="C4427" t="str">
            <v>BO</v>
          </cell>
          <cell r="D4427" t="str">
            <v>BUMAB1</v>
          </cell>
        </row>
        <row r="4428">
          <cell r="A4428" t="str">
            <v>VS/MA</v>
          </cell>
          <cell r="B4428" t="str">
            <v>225</v>
          </cell>
          <cell r="C4428" t="str">
            <v>BO</v>
          </cell>
          <cell r="D4428" t="str">
            <v>BUMAC1</v>
          </cell>
        </row>
        <row r="4429">
          <cell r="A4429" t="str">
            <v>VS/MA</v>
          </cell>
          <cell r="B4429" t="str">
            <v>200</v>
          </cell>
          <cell r="C4429" t="str">
            <v>BO</v>
          </cell>
          <cell r="D4429" t="str">
            <v>BUMAD1</v>
          </cell>
        </row>
        <row r="4430">
          <cell r="A4430" t="str">
            <v>VS/MA</v>
          </cell>
          <cell r="B4430" t="str">
            <v>225</v>
          </cell>
          <cell r="C4430" t="str">
            <v>BO</v>
          </cell>
          <cell r="D4430" t="str">
            <v>BUMAE1</v>
          </cell>
        </row>
        <row r="4431">
          <cell r="A4431" t="str">
            <v>VS/MA</v>
          </cell>
          <cell r="B4431" t="str">
            <v>225</v>
          </cell>
          <cell r="C4431" t="str">
            <v>BO</v>
          </cell>
          <cell r="D4431" t="str">
            <v>BUMAF3</v>
          </cell>
        </row>
        <row r="4432">
          <cell r="A4432" t="str">
            <v>VS/MA</v>
          </cell>
          <cell r="B4432" t="str">
            <v>225</v>
          </cell>
          <cell r="C4432" t="str">
            <v>BO</v>
          </cell>
          <cell r="D4432" t="str">
            <v>BUMAI1</v>
          </cell>
        </row>
        <row r="4433">
          <cell r="A4433" t="str">
            <v>VS/MA</v>
          </cell>
          <cell r="B4433" t="str">
            <v>225</v>
          </cell>
          <cell r="C4433" t="str">
            <v>BO</v>
          </cell>
          <cell r="D4433" t="str">
            <v>BUMAK1</v>
          </cell>
        </row>
        <row r="4434">
          <cell r="A4434" t="str">
            <v>VS/MA</v>
          </cell>
          <cell r="B4434" t="str">
            <v>225</v>
          </cell>
          <cell r="C4434" t="str">
            <v>BO</v>
          </cell>
          <cell r="D4434" t="str">
            <v>BUMAL3</v>
          </cell>
        </row>
        <row r="4435">
          <cell r="A4435" t="str">
            <v>VS/MA</v>
          </cell>
          <cell r="B4435" t="str">
            <v>225</v>
          </cell>
          <cell r="C4435" t="str">
            <v>BO</v>
          </cell>
          <cell r="D4435" t="str">
            <v>BUMAL5</v>
          </cell>
        </row>
        <row r="4436">
          <cell r="A4436" t="str">
            <v>VS/MA</v>
          </cell>
          <cell r="B4436" t="str">
            <v>225</v>
          </cell>
          <cell r="C4436" t="str">
            <v>BO</v>
          </cell>
          <cell r="D4436" t="str">
            <v>BUMAM1</v>
          </cell>
        </row>
        <row r="4437">
          <cell r="A4437" t="str">
            <v>VS/MA</v>
          </cell>
          <cell r="B4437" t="str">
            <v>225</v>
          </cell>
          <cell r="C4437" t="str">
            <v>BO</v>
          </cell>
          <cell r="D4437" t="str">
            <v>BUMAO1</v>
          </cell>
        </row>
        <row r="4438">
          <cell r="A4438" t="str">
            <v>VS/MA</v>
          </cell>
          <cell r="B4438" t="str">
            <v>225</v>
          </cell>
          <cell r="C4438" t="str">
            <v>BO</v>
          </cell>
          <cell r="D4438" t="str">
            <v>BUMA01</v>
          </cell>
        </row>
        <row r="4439">
          <cell r="A4439" t="str">
            <v>VS/MA</v>
          </cell>
          <cell r="B4439" t="str">
            <v>240</v>
          </cell>
          <cell r="C4439" t="str">
            <v>BP</v>
          </cell>
          <cell r="D4439" t="str">
            <v>BU</v>
          </cell>
        </row>
        <row r="4440">
          <cell r="A4440" t="str">
            <v>VS/MA</v>
          </cell>
          <cell r="B4440" t="str">
            <v>291</v>
          </cell>
          <cell r="C4440" t="str">
            <v>BR</v>
          </cell>
          <cell r="D4440" t="str">
            <v>BU</v>
          </cell>
        </row>
        <row r="4441">
          <cell r="A4441" t="str">
            <v>VS/MA</v>
          </cell>
          <cell r="B4441" t="str">
            <v>225</v>
          </cell>
          <cell r="C4441" t="str">
            <v>BU</v>
          </cell>
          <cell r="D4441" t="str">
            <v>4B</v>
          </cell>
        </row>
        <row r="4442">
          <cell r="A4442" t="str">
            <v>VS/MA</v>
          </cell>
          <cell r="B4442" t="str">
            <v>225</v>
          </cell>
          <cell r="C4442" t="str">
            <v>CA</v>
          </cell>
          <cell r="D4442" t="str">
            <v>BU</v>
          </cell>
        </row>
        <row r="4443">
          <cell r="A4443" t="str">
            <v>VS/MA</v>
          </cell>
          <cell r="B4443" t="str">
            <v>325</v>
          </cell>
          <cell r="C4443" t="str">
            <v>CB</v>
          </cell>
          <cell r="D4443" t="str">
            <v>CP</v>
          </cell>
        </row>
        <row r="4444">
          <cell r="A4444" t="str">
            <v>VS/MA</v>
          </cell>
          <cell r="B4444" t="str">
            <v>312</v>
          </cell>
          <cell r="C4444" t="str">
            <v>CC</v>
          </cell>
          <cell r="D4444" t="str">
            <v>CP</v>
          </cell>
        </row>
        <row r="4445">
          <cell r="A4445" t="str">
            <v>VS/MA</v>
          </cell>
          <cell r="B4445" t="str">
            <v>312</v>
          </cell>
          <cell r="C4445" t="str">
            <v>CD</v>
          </cell>
          <cell r="D4445" t="str">
            <v>CP</v>
          </cell>
        </row>
        <row r="4446">
          <cell r="A4446" t="str">
            <v>VS/MA</v>
          </cell>
          <cell r="B4446" t="str">
            <v>600</v>
          </cell>
          <cell r="C4446" t="str">
            <v>CE</v>
          </cell>
          <cell r="D4446" t="str">
            <v>CP</v>
          </cell>
        </row>
        <row r="4447">
          <cell r="A4447" t="str">
            <v>VS/MA</v>
          </cell>
          <cell r="B4447" t="str">
            <v>300</v>
          </cell>
          <cell r="C4447" t="str">
            <v>CL</v>
          </cell>
          <cell r="D4447" t="str">
            <v>CP</v>
          </cell>
        </row>
        <row r="4448">
          <cell r="A4448" t="str">
            <v>VS/MA</v>
          </cell>
          <cell r="B4448" t="str">
            <v>325</v>
          </cell>
          <cell r="C4448" t="str">
            <v>CP</v>
          </cell>
          <cell r="D4448" t="str">
            <v>CP</v>
          </cell>
        </row>
        <row r="4449">
          <cell r="A4449" t="str">
            <v>VS/MA</v>
          </cell>
          <cell r="B4449" t="str">
            <v>325</v>
          </cell>
          <cell r="C4449" t="str">
            <v>CP</v>
          </cell>
          <cell r="D4449" t="str">
            <v>C1</v>
          </cell>
        </row>
        <row r="4450">
          <cell r="A4450" t="str">
            <v>VS/MA</v>
          </cell>
          <cell r="B4450" t="str">
            <v>312</v>
          </cell>
          <cell r="C4450" t="str">
            <v>CR</v>
          </cell>
          <cell r="D4450" t="str">
            <v>CP</v>
          </cell>
        </row>
        <row r="4451">
          <cell r="A4451" t="str">
            <v>VS/MA</v>
          </cell>
          <cell r="B4451" t="str">
            <v>325</v>
          </cell>
          <cell r="C4451" t="str">
            <v>C1</v>
          </cell>
          <cell r="D4451" t="str">
            <v>CP</v>
          </cell>
        </row>
        <row r="4452">
          <cell r="A4452" t="str">
            <v>VS/MA</v>
          </cell>
          <cell r="B4452" t="str">
            <v>225</v>
          </cell>
          <cell r="C4452" t="str">
            <v>DB</v>
          </cell>
          <cell r="D4452" t="str">
            <v>BU</v>
          </cell>
        </row>
        <row r="4453">
          <cell r="A4453" t="str">
            <v>VS/MA</v>
          </cell>
          <cell r="B4453" t="str">
            <v>200</v>
          </cell>
          <cell r="C4453" t="str">
            <v>DU</v>
          </cell>
          <cell r="D4453" t="str">
            <v>BU</v>
          </cell>
        </row>
        <row r="4454">
          <cell r="A4454" t="str">
            <v>VS/MA</v>
          </cell>
          <cell r="B4454" t="str">
            <v>312</v>
          </cell>
          <cell r="C4454" t="str">
            <v>EX</v>
          </cell>
          <cell r="D4454" t="str">
            <v>CP</v>
          </cell>
        </row>
        <row r="4455">
          <cell r="A4455" t="str">
            <v>VS/MA</v>
          </cell>
          <cell r="B4455" t="str">
            <v>225</v>
          </cell>
          <cell r="C4455" t="str">
            <v>FX</v>
          </cell>
          <cell r="D4455" t="str">
            <v>BU</v>
          </cell>
        </row>
        <row r="4456">
          <cell r="A4456" t="str">
            <v>VS/MA</v>
          </cell>
          <cell r="B4456" t="str">
            <v>425</v>
          </cell>
          <cell r="C4456" t="str">
            <v>IB</v>
          </cell>
          <cell r="D4456" t="str">
            <v>IN</v>
          </cell>
        </row>
        <row r="4457">
          <cell r="A4457" t="str">
            <v>VS/MA</v>
          </cell>
          <cell r="B4457" t="str">
            <v>225</v>
          </cell>
          <cell r="C4457" t="str">
            <v>ID</v>
          </cell>
          <cell r="D4457" t="str">
            <v>BUMAL1</v>
          </cell>
        </row>
        <row r="4458">
          <cell r="A4458" t="str">
            <v>VS/MA</v>
          </cell>
          <cell r="B4458" t="str">
            <v>405</v>
          </cell>
          <cell r="C4458" t="str">
            <v>ID</v>
          </cell>
          <cell r="D4458" t="str">
            <v>IN</v>
          </cell>
        </row>
        <row r="4459">
          <cell r="A4459" t="str">
            <v>VS/MA</v>
          </cell>
          <cell r="B4459" t="str">
            <v>600</v>
          </cell>
          <cell r="C4459" t="str">
            <v>IE</v>
          </cell>
          <cell r="D4459" t="str">
            <v>IN</v>
          </cell>
        </row>
        <row r="4460">
          <cell r="A4460" t="str">
            <v>VS/MA</v>
          </cell>
          <cell r="B4460" t="str">
            <v>420</v>
          </cell>
          <cell r="C4460" t="str">
            <v>IF</v>
          </cell>
          <cell r="D4460" t="str">
            <v>IN</v>
          </cell>
        </row>
        <row r="4461">
          <cell r="A4461" t="str">
            <v>VS/MA</v>
          </cell>
          <cell r="B4461" t="str">
            <v>425</v>
          </cell>
          <cell r="C4461" t="str">
            <v>IM</v>
          </cell>
          <cell r="D4461" t="str">
            <v>IN</v>
          </cell>
        </row>
        <row r="4462">
          <cell r="A4462" t="str">
            <v>VS/MA</v>
          </cell>
          <cell r="B4462" t="str">
            <v>425</v>
          </cell>
          <cell r="C4462" t="str">
            <v>IP</v>
          </cell>
          <cell r="D4462" t="str">
            <v>IN</v>
          </cell>
        </row>
        <row r="4463">
          <cell r="A4463" t="str">
            <v>VS/MA</v>
          </cell>
          <cell r="B4463" t="str">
            <v>491</v>
          </cell>
          <cell r="C4463" t="str">
            <v>IR</v>
          </cell>
          <cell r="D4463" t="str">
            <v>IN</v>
          </cell>
        </row>
        <row r="4464">
          <cell r="A4464" t="str">
            <v>VS/MA</v>
          </cell>
          <cell r="B4464" t="str">
            <v>410</v>
          </cell>
          <cell r="C4464" t="str">
            <v>LO</v>
          </cell>
          <cell r="D4464" t="str">
            <v>INLO10</v>
          </cell>
        </row>
        <row r="4465">
          <cell r="A4465" t="str">
            <v>VS/MA</v>
          </cell>
          <cell r="B4465" t="str">
            <v>410</v>
          </cell>
          <cell r="C4465" t="str">
            <v>LO</v>
          </cell>
          <cell r="D4465" t="str">
            <v>INLO20</v>
          </cell>
        </row>
        <row r="4466">
          <cell r="A4466" t="str">
            <v>VS/MA</v>
          </cell>
          <cell r="B4466" t="str">
            <v>405</v>
          </cell>
          <cell r="C4466" t="str">
            <v>LO</v>
          </cell>
          <cell r="D4466" t="str">
            <v>INLO30</v>
          </cell>
        </row>
        <row r="4467">
          <cell r="A4467" t="str">
            <v>VS/MA</v>
          </cell>
          <cell r="B4467" t="str">
            <v>410</v>
          </cell>
          <cell r="C4467" t="str">
            <v>LO</v>
          </cell>
          <cell r="D4467" t="str">
            <v>INLO40</v>
          </cell>
        </row>
        <row r="4468">
          <cell r="A4468" t="str">
            <v>VS/MA</v>
          </cell>
          <cell r="B4468" t="str">
            <v>405</v>
          </cell>
          <cell r="C4468" t="str">
            <v>LS</v>
          </cell>
          <cell r="D4468" t="str">
            <v>INLO00</v>
          </cell>
        </row>
        <row r="4469">
          <cell r="A4469" t="str">
            <v>VS/MA</v>
          </cell>
          <cell r="B4469" t="str">
            <v>210</v>
          </cell>
          <cell r="C4469" t="str">
            <v>MI</v>
          </cell>
          <cell r="D4469" t="str">
            <v>BU</v>
          </cell>
        </row>
        <row r="4470">
          <cell r="A4470" t="str">
            <v>VS/MA</v>
          </cell>
          <cell r="B4470" t="str">
            <v>205</v>
          </cell>
          <cell r="C4470" t="str">
            <v>MP</v>
          </cell>
          <cell r="D4470" t="str">
            <v>BU</v>
          </cell>
        </row>
        <row r="4471">
          <cell r="A4471" t="str">
            <v>VS/MA</v>
          </cell>
          <cell r="B4471" t="str">
            <v>310</v>
          </cell>
          <cell r="C4471" t="str">
            <v>ON</v>
          </cell>
          <cell r="D4471" t="str">
            <v>CP</v>
          </cell>
        </row>
        <row r="4472">
          <cell r="A4472" t="str">
            <v>VS/MA</v>
          </cell>
          <cell r="B4472" t="str">
            <v>200</v>
          </cell>
          <cell r="C4472" t="str">
            <v>PH</v>
          </cell>
          <cell r="D4472" t="str">
            <v>BU</v>
          </cell>
        </row>
        <row r="4473">
          <cell r="A4473" t="str">
            <v>VS/MA</v>
          </cell>
          <cell r="B4473" t="str">
            <v>400</v>
          </cell>
          <cell r="C4473" t="str">
            <v>PR</v>
          </cell>
          <cell r="D4473" t="str">
            <v>IN</v>
          </cell>
        </row>
        <row r="4474">
          <cell r="A4474" t="str">
            <v>VS/MA</v>
          </cell>
          <cell r="B4474" t="str">
            <v>515</v>
          </cell>
          <cell r="C4474" t="str">
            <v>RZ</v>
          </cell>
          <cell r="D4474" t="str">
            <v>TD</v>
          </cell>
        </row>
        <row r="4475">
          <cell r="A4475" t="str">
            <v>VS/MA</v>
          </cell>
          <cell r="B4475" t="str">
            <v>530</v>
          </cell>
          <cell r="C4475" t="str">
            <v>TB</v>
          </cell>
          <cell r="D4475" t="str">
            <v>TD</v>
          </cell>
        </row>
        <row r="4476">
          <cell r="A4476" t="str">
            <v>VS/MA</v>
          </cell>
          <cell r="B4476" t="str">
            <v>510</v>
          </cell>
          <cell r="C4476" t="str">
            <v>TD</v>
          </cell>
          <cell r="D4476" t="str">
            <v>TDMA02</v>
          </cell>
        </row>
        <row r="4477">
          <cell r="A4477" t="str">
            <v>VS/MA</v>
          </cell>
          <cell r="B4477" t="str">
            <v>510</v>
          </cell>
          <cell r="C4477" t="str">
            <v>TD</v>
          </cell>
          <cell r="D4477" t="str">
            <v>TDMA03</v>
          </cell>
        </row>
        <row r="4478">
          <cell r="A4478" t="str">
            <v>VS/MA</v>
          </cell>
          <cell r="B4478" t="str">
            <v>510</v>
          </cell>
          <cell r="C4478" t="str">
            <v>TD</v>
          </cell>
          <cell r="D4478" t="str">
            <v>TDMA09</v>
          </cell>
        </row>
        <row r="4479">
          <cell r="A4479" t="str">
            <v>VS/MA</v>
          </cell>
          <cell r="B4479" t="str">
            <v>515</v>
          </cell>
          <cell r="C4479" t="str">
            <v>TD</v>
          </cell>
          <cell r="D4479" t="str">
            <v>TDMA13</v>
          </cell>
        </row>
        <row r="4480">
          <cell r="A4480" t="str">
            <v>VS/MA</v>
          </cell>
          <cell r="B4480" t="str">
            <v>515</v>
          </cell>
          <cell r="C4480" t="str">
            <v>TD</v>
          </cell>
          <cell r="D4480" t="str">
            <v>TDMA19</v>
          </cell>
        </row>
        <row r="4481">
          <cell r="A4481" t="str">
            <v>VS/MA</v>
          </cell>
          <cell r="B4481" t="str">
            <v>505</v>
          </cell>
          <cell r="C4481" t="str">
            <v>TD</v>
          </cell>
          <cell r="D4481" t="str">
            <v>TDMA20</v>
          </cell>
        </row>
        <row r="4482">
          <cell r="A4482" t="str">
            <v>VS/MA</v>
          </cell>
          <cell r="B4482" t="str">
            <v>500</v>
          </cell>
          <cell r="C4482" t="str">
            <v>TD</v>
          </cell>
          <cell r="D4482" t="str">
            <v>TDMA30</v>
          </cell>
        </row>
        <row r="4483">
          <cell r="A4483" t="str">
            <v>VS/MA</v>
          </cell>
          <cell r="B4483" t="str">
            <v>520</v>
          </cell>
          <cell r="C4483" t="str">
            <v>TD</v>
          </cell>
          <cell r="D4483" t="str">
            <v>TDMA40</v>
          </cell>
        </row>
        <row r="4484">
          <cell r="A4484" t="str">
            <v>VS/MA</v>
          </cell>
          <cell r="B4484" t="str">
            <v>520</v>
          </cell>
          <cell r="C4484" t="str">
            <v>TD</v>
          </cell>
          <cell r="D4484" t="str">
            <v>TDMA41</v>
          </cell>
        </row>
        <row r="4485">
          <cell r="A4485" t="str">
            <v>VS/MA</v>
          </cell>
          <cell r="B4485" t="str">
            <v>520</v>
          </cell>
          <cell r="C4485" t="str">
            <v>TD</v>
          </cell>
          <cell r="D4485" t="str">
            <v>TDMA42</v>
          </cell>
        </row>
        <row r="4486">
          <cell r="A4486" t="str">
            <v>VS/MA</v>
          </cell>
          <cell r="B4486" t="str">
            <v>520</v>
          </cell>
          <cell r="C4486" t="str">
            <v>TD</v>
          </cell>
          <cell r="D4486" t="str">
            <v>TDMA43</v>
          </cell>
        </row>
        <row r="4487">
          <cell r="A4487" t="str">
            <v>VS/MA</v>
          </cell>
          <cell r="B4487" t="str">
            <v>520</v>
          </cell>
          <cell r="C4487" t="str">
            <v>TD</v>
          </cell>
          <cell r="D4487" t="str">
            <v>TDMA50</v>
          </cell>
        </row>
        <row r="4488">
          <cell r="A4488" t="str">
            <v>VS/MA</v>
          </cell>
          <cell r="B4488" t="str">
            <v>520</v>
          </cell>
          <cell r="C4488" t="str">
            <v>TD</v>
          </cell>
          <cell r="D4488" t="str">
            <v>TDMA60</v>
          </cell>
        </row>
        <row r="4489">
          <cell r="A4489" t="str">
            <v>VS/MA</v>
          </cell>
          <cell r="B4489" t="str">
            <v>520</v>
          </cell>
          <cell r="C4489" t="str">
            <v>TD</v>
          </cell>
          <cell r="D4489" t="str">
            <v>TDMA90</v>
          </cell>
        </row>
        <row r="4490">
          <cell r="A4490" t="str">
            <v>VS/MA</v>
          </cell>
          <cell r="B4490" t="str">
            <v>600</v>
          </cell>
          <cell r="C4490" t="str">
            <v>TE</v>
          </cell>
          <cell r="D4490" t="str">
            <v>TD</v>
          </cell>
        </row>
        <row r="4491">
          <cell r="A4491" t="str">
            <v>VS/MA</v>
          </cell>
          <cell r="B4491" t="str">
            <v>530</v>
          </cell>
          <cell r="C4491" t="str">
            <v>TF</v>
          </cell>
          <cell r="D4491" t="str">
            <v>TD</v>
          </cell>
        </row>
        <row r="4492">
          <cell r="A4492" t="str">
            <v>VS/MA</v>
          </cell>
          <cell r="B4492" t="str">
            <v>530</v>
          </cell>
          <cell r="C4492" t="str">
            <v>TM</v>
          </cell>
          <cell r="D4492" t="str">
            <v>TD</v>
          </cell>
        </row>
        <row r="4493">
          <cell r="A4493" t="str">
            <v>VS/MA</v>
          </cell>
          <cell r="B4493" t="str">
            <v>530</v>
          </cell>
          <cell r="C4493" t="str">
            <v>TP</v>
          </cell>
          <cell r="D4493" t="str">
            <v>TD</v>
          </cell>
        </row>
        <row r="4494">
          <cell r="A4494" t="str">
            <v>VS/MA</v>
          </cell>
          <cell r="B4494" t="str">
            <v>520</v>
          </cell>
          <cell r="C4494" t="str">
            <v>TR</v>
          </cell>
          <cell r="D4494" t="str">
            <v>TD</v>
          </cell>
        </row>
        <row r="4495">
          <cell r="A4495" t="str">
            <v>VSPARM</v>
          </cell>
          <cell r="B4495" t="str">
            <v xml:space="preserve">          -----+    040812243636        MMMMMM    000000000000000050001000010000  Autres produits / Tous fournisseurs</v>
          </cell>
          <cell r="C4495" t="str">
            <v>**</v>
          </cell>
          <cell r="D4495" t="str">
            <v>*******  E</v>
          </cell>
        </row>
        <row r="4496">
          <cell r="A4496" t="str">
            <v>VSPARM</v>
          </cell>
          <cell r="B4496" t="str">
            <v xml:space="preserve">          -----+    040812243636        MMMMMM    000000000000000060000800009000  Asc.: Pièces de rechange / Tous fournisseurs</v>
          </cell>
          <cell r="C4496" t="str">
            <v>AR</v>
          </cell>
          <cell r="D4496" t="str">
            <v>*******  E</v>
          </cell>
        </row>
        <row r="4497">
          <cell r="A4497" t="str">
            <v>VSPARM</v>
          </cell>
          <cell r="B4497" t="str">
            <v xml:space="preserve">          -----+    040812243636        MMMMMM    000000000000000060000800009000  Bur.: Pièces de rechange / Tous fournisseurs</v>
          </cell>
          <cell r="C4497" t="str">
            <v>BR</v>
          </cell>
          <cell r="D4497" t="str">
            <v>*******  E</v>
          </cell>
        </row>
        <row r="4498">
          <cell r="A4498" t="str">
            <v>VSPARM</v>
          </cell>
          <cell r="B4498" t="str">
            <v xml:space="preserve">          -----+    040812243636        MMMMMM    000000000000000060000800009000  Clim.: Pièces de rechange / Tous fournisseurs</v>
          </cell>
          <cell r="C4498" t="str">
            <v>CR</v>
          </cell>
          <cell r="D4498" t="str">
            <v>*******  E</v>
          </cell>
        </row>
        <row r="4499">
          <cell r="A4499" t="str">
            <v>VSPARM</v>
          </cell>
          <cell r="B4499" t="str">
            <v xml:space="preserve">          -----+    040812243636        MMMMMM    000000000000000060000800009000  Info.: Pièces de rechange / Tous fournisseurs</v>
          </cell>
          <cell r="C4499" t="str">
            <v>IR</v>
          </cell>
          <cell r="D4499" t="str">
            <v>*******  E</v>
          </cell>
        </row>
        <row r="4500">
          <cell r="A4500" t="str">
            <v>VSPARM</v>
          </cell>
          <cell r="B4500" t="str">
            <v xml:space="preserve">          -----+    040812243636        MMMMMM    000000000000000060000800009000  Tél.: Pièces de rechange / Tous fournisseurs</v>
          </cell>
          <cell r="C4500" t="str">
            <v>TR</v>
          </cell>
          <cell r="D4500" t="str">
            <v>*******  E</v>
          </cell>
        </row>
        <row r="4501">
          <cell r="A4501" t="str">
            <v>VSPARM02</v>
          </cell>
          <cell r="B4501" t="str">
            <v xml:space="preserve">          -----+    010203040505        AAAAAA    000000600008000090000900009000  Autres produits / Tous fournisseurs</v>
          </cell>
          <cell r="C4501" t="str">
            <v>**</v>
          </cell>
          <cell r="D4501" t="str">
            <v>*******  E</v>
          </cell>
        </row>
        <row r="4502">
          <cell r="A4502" t="str">
            <v>VSPARM10</v>
          </cell>
          <cell r="B4502" t="str">
            <v xml:space="preserve">          ----+     040812242400        MMMMM     000000000000000000000000000000</v>
          </cell>
          <cell r="C4502" t="str">
            <v>RM</v>
          </cell>
          <cell r="D4502" t="str">
            <v>*******  E</v>
          </cell>
        </row>
        <row r="4503">
          <cell r="A4503" t="str">
            <v>VSPARM11</v>
          </cell>
          <cell r="B4503" t="str">
            <v xml:space="preserve">          ----+     040812242400        MMMMM     000000000000000000000000000000</v>
          </cell>
          <cell r="C4503" t="str">
            <v>AM</v>
          </cell>
          <cell r="D4503" t="str">
            <v>*******  E</v>
          </cell>
        </row>
        <row r="4504">
          <cell r="A4504" t="str">
            <v>VSPARM12</v>
          </cell>
          <cell r="B4504" t="str">
            <v xml:space="preserve">          ----+     040812242400        MMMMM     000000000000000000000000000000</v>
          </cell>
          <cell r="C4504" t="str">
            <v>TM</v>
          </cell>
          <cell r="D4504" t="str">
            <v>*******  E</v>
          </cell>
        </row>
        <row r="4505">
          <cell r="A4505" t="str">
            <v>VSPARM20</v>
          </cell>
          <cell r="B4505" t="str">
            <v xml:space="preserve">          ----+     040812242400        MMMMM     000000000000000000000000000000</v>
          </cell>
          <cell r="C4505" t="str">
            <v>RP</v>
          </cell>
          <cell r="D4505" t="str">
            <v>*******  E</v>
          </cell>
        </row>
        <row r="4506">
          <cell r="A4506" t="str">
            <v>VSPARM21</v>
          </cell>
          <cell r="B4506" t="str">
            <v xml:space="preserve">          ----+     040812242400        MMMMM     000000000000000000000000000000</v>
          </cell>
          <cell r="C4506" t="str">
            <v>AP</v>
          </cell>
          <cell r="D4506" t="str">
            <v>*******  E</v>
          </cell>
        </row>
        <row r="4507">
          <cell r="A4507" t="str">
            <v>VSPARM22</v>
          </cell>
          <cell r="B4507" t="str">
            <v xml:space="preserve">          ----+     040812242400        MMMMM     000000000000000000000000000000</v>
          </cell>
          <cell r="C4507" t="str">
            <v>TP</v>
          </cell>
          <cell r="D4507" t="str">
            <v>*******  E</v>
          </cell>
        </row>
        <row r="4508">
          <cell r="A4508" t="str">
            <v>VSPARM99</v>
          </cell>
          <cell r="B4508" t="str">
            <v xml:space="preserve">          ----+     040812020200        MMMAA     000000000000000000000000000000</v>
          </cell>
          <cell r="C4508" t="str">
            <v>**</v>
          </cell>
          <cell r="D4508" t="str">
            <v>*******  E</v>
          </cell>
        </row>
        <row r="4509">
          <cell r="A4509" t="str">
            <v>WKSLILIG</v>
          </cell>
          <cell r="B4509" t="str">
            <v>00001231</v>
          </cell>
          <cell r="C4509">
            <v>0</v>
          </cell>
          <cell r="D4509">
            <v>0</v>
          </cell>
        </row>
        <row r="4510">
          <cell r="A4510" t="str">
            <v>WRNCTRNT</v>
          </cell>
          <cell r="B4510" t="str">
            <v xml:space="preserve"> 2         OOOOOOO</v>
          </cell>
          <cell r="C4510">
            <v>0</v>
          </cell>
          <cell r="D4510">
            <v>0</v>
          </cell>
        </row>
        <row r="4511">
          <cell r="A4511" t="str">
            <v>ZZ510101</v>
          </cell>
          <cell r="B4511" t="str">
            <v xml:space="preserve"> ASMA02</v>
          </cell>
          <cell r="C4511">
            <v>0</v>
          </cell>
          <cell r="D4511">
            <v>0</v>
          </cell>
        </row>
        <row r="4512">
          <cell r="A4512" t="str">
            <v>ZZ510102</v>
          </cell>
          <cell r="B4512" t="str">
            <v xml:space="preserve"> ASMA00</v>
          </cell>
          <cell r="C4512">
            <v>0</v>
          </cell>
          <cell r="D4512">
            <v>0</v>
          </cell>
        </row>
        <row r="4513">
          <cell r="A4513" t="str">
            <v>ZZ510199</v>
          </cell>
          <cell r="B4513" t="str">
            <v xml:space="preserve"> ASMA01</v>
          </cell>
          <cell r="C4513">
            <v>0</v>
          </cell>
          <cell r="D4513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1">
          <cell r="H1" t="str">
            <v>NIVEAU 1</v>
          </cell>
          <cell r="I1" t="str">
            <v>NIVEAU 2</v>
          </cell>
          <cell r="J1" t="str">
            <v>NIVEAU 3</v>
          </cell>
          <cell r="K1" t="str">
            <v>NIVEAU 4</v>
          </cell>
          <cell r="L1" t="str">
            <v>Ligne de Produit</v>
          </cell>
          <cell r="N1" t="str">
            <v>Ligne Param</v>
          </cell>
          <cell r="O1" t="str">
            <v>Type</v>
          </cell>
        </row>
        <row r="2">
          <cell r="H2" t="str">
            <v>Organisation Pôles</v>
          </cell>
          <cell r="I2" t="str">
            <v>REPCO/Métier</v>
          </cell>
          <cell r="J2" t="str">
            <v>REPCO/s-Métier</v>
          </cell>
          <cell r="K2" t="str">
            <v>Org. Interne</v>
          </cell>
          <cell r="L2" t="str">
            <v>Code</v>
          </cell>
          <cell r="M2" t="str">
            <v>Ligne de Produit</v>
          </cell>
          <cell r="N2" t="str">
            <v>PROVISION</v>
          </cell>
          <cell r="P2" t="str">
            <v>Barême Provisions</v>
          </cell>
          <cell r="R2">
            <v>4</v>
          </cell>
          <cell r="S2">
            <v>8</v>
          </cell>
          <cell r="T2">
            <v>12</v>
          </cell>
          <cell r="U2">
            <v>24</v>
          </cell>
          <cell r="V2">
            <v>36</v>
          </cell>
          <cell r="W2">
            <v>99999</v>
          </cell>
        </row>
        <row r="3">
          <cell r="A3" t="str">
            <v>ASCE00</v>
          </cell>
          <cell r="B3" t="str">
            <v>AS</v>
          </cell>
          <cell r="C3" t="str">
            <v>CE</v>
          </cell>
          <cell r="D3" t="str">
            <v>00</v>
          </cell>
          <cell r="E3" t="str">
            <v>AE</v>
          </cell>
          <cell r="F3" t="str">
            <v>ASC Contrats entretien</v>
          </cell>
          <cell r="G3" t="str">
            <v>N</v>
          </cell>
          <cell r="H3" t="str">
            <v>EQT</v>
          </cell>
          <cell r="I3" t="str">
            <v>1 - Ascensorie</v>
          </cell>
          <cell r="J3" t="str">
            <v>AS 4 Contrats d'entretien asc.</v>
          </cell>
          <cell r="K3" t="str">
            <v>Ascenseurs</v>
          </cell>
          <cell r="L3" t="str">
            <v>AE</v>
          </cell>
          <cell r="M3" t="str">
            <v>Ascenseurs / contrats d'entretien</v>
          </cell>
          <cell r="N3">
            <v>3</v>
          </cell>
          <cell r="O3" t="str">
            <v>Services</v>
          </cell>
          <cell r="P3">
            <v>1</v>
          </cell>
          <cell r="Q3" t="str">
            <v>Matériel</v>
          </cell>
          <cell r="R3">
            <v>0</v>
          </cell>
          <cell r="S3">
            <v>0</v>
          </cell>
          <cell r="T3">
            <v>0</v>
          </cell>
          <cell r="U3">
            <v>0.5</v>
          </cell>
          <cell r="V3">
            <v>1</v>
          </cell>
          <cell r="W3">
            <v>1</v>
          </cell>
        </row>
        <row r="4">
          <cell r="A4" t="str">
            <v>ASCH00</v>
          </cell>
          <cell r="B4" t="str">
            <v>AS</v>
          </cell>
          <cell r="C4" t="str">
            <v>CH</v>
          </cell>
          <cell r="D4" t="str">
            <v>00</v>
          </cell>
          <cell r="E4" t="str">
            <v>99</v>
          </cell>
          <cell r="F4" t="str">
            <v>Affaires Ascensorie</v>
          </cell>
          <cell r="G4" t="str">
            <v>N</v>
          </cell>
          <cell r="H4" t="str">
            <v>EQT</v>
          </cell>
          <cell r="I4" t="str">
            <v>1 - Ascensorie</v>
          </cell>
          <cell r="J4" t="str">
            <v>AS 5 Chantiers</v>
          </cell>
          <cell r="K4" t="str">
            <v>Ascenseurs</v>
          </cell>
          <cell r="L4" t="str">
            <v>99</v>
          </cell>
          <cell r="M4" t="str">
            <v>Ascenseurs / neufs</v>
          </cell>
          <cell r="N4">
            <v>3</v>
          </cell>
          <cell r="O4" t="str">
            <v>Services</v>
          </cell>
          <cell r="P4">
            <v>2</v>
          </cell>
          <cell r="Q4" t="str">
            <v>Pièces</v>
          </cell>
          <cell r="R4">
            <v>0</v>
          </cell>
          <cell r="S4">
            <v>0</v>
          </cell>
          <cell r="T4">
            <v>0</v>
          </cell>
          <cell r="U4">
            <v>0.6</v>
          </cell>
          <cell r="V4">
            <v>0.8</v>
          </cell>
          <cell r="W4">
            <v>0.9</v>
          </cell>
        </row>
        <row r="5">
          <cell r="A5" t="str">
            <v>ASMA00</v>
          </cell>
          <cell r="B5" t="str">
            <v>AS</v>
          </cell>
          <cell r="C5" t="str">
            <v>MA</v>
          </cell>
          <cell r="D5" t="str">
            <v>00</v>
          </cell>
          <cell r="E5" t="str">
            <v>AS</v>
          </cell>
          <cell r="F5" t="str">
            <v>ASC Instal. mat neuf OTIS</v>
          </cell>
          <cell r="G5" t="str">
            <v>F</v>
          </cell>
          <cell r="H5" t="str">
            <v>EQT</v>
          </cell>
          <cell r="I5" t="str">
            <v>1 - Ascensorie</v>
          </cell>
          <cell r="J5" t="str">
            <v>AS 1 Ascenseurs Neufs</v>
          </cell>
          <cell r="K5" t="str">
            <v>Ascenseurs</v>
          </cell>
          <cell r="L5" t="str">
            <v>AS</v>
          </cell>
          <cell r="M5" t="str">
            <v>Ascenseurs / neufs</v>
          </cell>
          <cell r="N5">
            <v>1</v>
          </cell>
          <cell r="O5" t="str">
            <v>Matériel</v>
          </cell>
          <cell r="P5">
            <v>3</v>
          </cell>
          <cell r="Q5" t="str">
            <v>Services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</row>
        <row r="6">
          <cell r="A6" t="str">
            <v>ASMA01</v>
          </cell>
          <cell r="B6" t="str">
            <v>AS</v>
          </cell>
          <cell r="C6" t="str">
            <v>MA</v>
          </cell>
          <cell r="D6" t="str">
            <v>01</v>
          </cell>
          <cell r="E6" t="str">
            <v>AS</v>
          </cell>
          <cell r="F6" t="str">
            <v>ASC Remp app. neuf OTIS</v>
          </cell>
          <cell r="G6" t="str">
            <v>F</v>
          </cell>
          <cell r="H6" t="str">
            <v>EQT</v>
          </cell>
          <cell r="I6" t="str">
            <v>1 - Ascensorie</v>
          </cell>
          <cell r="J6" t="str">
            <v>AS 1 Ascenseurs Neufs</v>
          </cell>
          <cell r="K6" t="str">
            <v>Ascenseurs</v>
          </cell>
          <cell r="L6" t="str">
            <v>AS</v>
          </cell>
          <cell r="M6" t="str">
            <v>Ascenseurs / neufs</v>
          </cell>
          <cell r="N6">
            <v>1</v>
          </cell>
          <cell r="O6" t="str">
            <v>Matériel</v>
          </cell>
        </row>
        <row r="7">
          <cell r="A7" t="str">
            <v>ASMA02</v>
          </cell>
          <cell r="B7" t="str">
            <v>AS</v>
          </cell>
          <cell r="C7" t="str">
            <v>MA</v>
          </cell>
          <cell r="D7" t="str">
            <v>02</v>
          </cell>
          <cell r="E7" t="str">
            <v>AS</v>
          </cell>
          <cell r="F7" t="str">
            <v>ASC Remp app. neuf AUTRE</v>
          </cell>
          <cell r="G7" t="str">
            <v>F</v>
          </cell>
          <cell r="H7" t="str">
            <v>EQT</v>
          </cell>
          <cell r="I7" t="str">
            <v>1 - Ascensorie</v>
          </cell>
          <cell r="J7" t="str">
            <v>AS 1 Ascenseurs Neufs</v>
          </cell>
          <cell r="K7" t="str">
            <v>Ascenseurs</v>
          </cell>
          <cell r="L7" t="str">
            <v>AS</v>
          </cell>
          <cell r="M7" t="str">
            <v>AS - MO SAV</v>
          </cell>
          <cell r="N7">
            <v>1</v>
          </cell>
          <cell r="O7" t="str">
            <v>Matériel</v>
          </cell>
          <cell r="P7" t="str">
            <v>Org° Sté</v>
          </cell>
          <cell r="R7" t="str">
            <v>DEPT</v>
          </cell>
          <cell r="S7" t="str">
            <v>Pôle</v>
          </cell>
          <cell r="T7" t="str">
            <v>Métier</v>
          </cell>
        </row>
        <row r="8">
          <cell r="A8" t="str">
            <v>ASMB02</v>
          </cell>
          <cell r="B8" t="str">
            <v>AS</v>
          </cell>
          <cell r="C8" t="str">
            <v>MB</v>
          </cell>
          <cell r="D8" t="str">
            <v>02</v>
          </cell>
          <cell r="E8" t="str">
            <v>AB</v>
          </cell>
          <cell r="F8" t="str">
            <v>Revient ASP hors-stock</v>
          </cell>
          <cell r="G8" t="str">
            <v>N</v>
          </cell>
          <cell r="H8" t="str">
            <v>EQT</v>
          </cell>
          <cell r="I8" t="str">
            <v>1 - Ascensorie</v>
          </cell>
          <cell r="J8" t="str">
            <v>AS 3 Pièces &amp; Petits Travaux</v>
          </cell>
          <cell r="K8" t="str">
            <v>Ascenseurs</v>
          </cell>
          <cell r="L8" t="str">
            <v>AB</v>
          </cell>
          <cell r="M8" t="str">
            <v>AS - MO SAV</v>
          </cell>
          <cell r="N8">
            <v>3</v>
          </cell>
          <cell r="O8" t="str">
            <v>Services</v>
          </cell>
          <cell r="P8" t="str">
            <v>Suivis</v>
          </cell>
          <cell r="R8" t="str">
            <v>AS</v>
          </cell>
          <cell r="S8" t="str">
            <v>EQT</v>
          </cell>
          <cell r="T8" t="str">
            <v>1 - Ascensorie</v>
          </cell>
        </row>
        <row r="9">
          <cell r="A9" t="str">
            <v>ASMO00</v>
          </cell>
          <cell r="B9" t="str">
            <v>AS</v>
          </cell>
          <cell r="C9" t="str">
            <v>MO</v>
          </cell>
          <cell r="D9" t="str">
            <v>00</v>
          </cell>
          <cell r="E9" t="str">
            <v>AM</v>
          </cell>
          <cell r="F9" t="str">
            <v>ASC MO SAV</v>
          </cell>
          <cell r="G9" t="str">
            <v>N</v>
          </cell>
          <cell r="H9" t="str">
            <v>EQT</v>
          </cell>
          <cell r="I9" t="str">
            <v>1 - Ascensorie</v>
          </cell>
          <cell r="J9" t="str">
            <v>AS 3 Pièces &amp; Petits Travaux</v>
          </cell>
          <cell r="K9" t="str">
            <v>Ascenseurs</v>
          </cell>
          <cell r="L9" t="str">
            <v>AM</v>
          </cell>
          <cell r="M9" t="str">
            <v>Ascenseurs / modernisation</v>
          </cell>
          <cell r="N9">
            <v>3</v>
          </cell>
          <cell r="O9" t="str">
            <v>Services</v>
          </cell>
          <cell r="R9" t="str">
            <v>BU</v>
          </cell>
          <cell r="S9" t="str">
            <v>PDT</v>
          </cell>
          <cell r="T9" t="str">
            <v>2 - Bureautique</v>
          </cell>
        </row>
        <row r="10">
          <cell r="A10" t="str">
            <v>ASMO09</v>
          </cell>
          <cell r="B10" t="str">
            <v>AS</v>
          </cell>
          <cell r="C10" t="str">
            <v>MO</v>
          </cell>
          <cell r="D10" t="str">
            <v>09</v>
          </cell>
          <cell r="E10" t="str">
            <v>AM</v>
          </cell>
          <cell r="F10" t="str">
            <v>ASC MO SAV TST</v>
          </cell>
          <cell r="G10" t="str">
            <v>N</v>
          </cell>
          <cell r="H10" t="str">
            <v>EQT</v>
          </cell>
          <cell r="I10" t="str">
            <v>1 - Ascensorie</v>
          </cell>
          <cell r="J10" t="str">
            <v>AS 3 Pièces &amp; Petits Travaux</v>
          </cell>
          <cell r="K10" t="str">
            <v>Ascenseurs</v>
          </cell>
          <cell r="L10" t="str">
            <v>AM</v>
          </cell>
          <cell r="M10" t="str">
            <v>Ascenseurs / modernisation</v>
          </cell>
          <cell r="N10">
            <v>3</v>
          </cell>
          <cell r="O10" t="str">
            <v>Services</v>
          </cell>
          <cell r="R10" t="str">
            <v>CP</v>
          </cell>
          <cell r="S10" t="str">
            <v>PDT</v>
          </cell>
          <cell r="T10" t="str">
            <v>3 - Clim/¨Protection</v>
          </cell>
        </row>
        <row r="11">
          <cell r="A11" t="str">
            <v>ASMR00</v>
          </cell>
          <cell r="B11" t="str">
            <v>AS</v>
          </cell>
          <cell r="C11" t="str">
            <v>MR</v>
          </cell>
          <cell r="D11" t="str">
            <v>00</v>
          </cell>
          <cell r="E11" t="str">
            <v>AM</v>
          </cell>
          <cell r="F11" t="str">
            <v>ASC Modernisation OTIS</v>
          </cell>
          <cell r="G11" t="str">
            <v>F</v>
          </cell>
          <cell r="H11" t="str">
            <v>EQT</v>
          </cell>
          <cell r="I11" t="str">
            <v>1 - Ascensorie</v>
          </cell>
          <cell r="J11" t="str">
            <v>AS 2 Modernisations</v>
          </cell>
          <cell r="K11" t="str">
            <v>Ascenseurs</v>
          </cell>
          <cell r="L11" t="str">
            <v>AM</v>
          </cell>
          <cell r="M11" t="str">
            <v>AS - pièces de rechange</v>
          </cell>
          <cell r="N11">
            <v>1</v>
          </cell>
          <cell r="O11" t="str">
            <v>Matériel</v>
          </cell>
          <cell r="R11" t="str">
            <v>IN</v>
          </cell>
          <cell r="S11" t="str">
            <v>SOL</v>
          </cell>
          <cell r="T11" t="str">
            <v>4 - Informatique</v>
          </cell>
        </row>
        <row r="12">
          <cell r="A12" t="str">
            <v>ASMR01</v>
          </cell>
          <cell r="B12" t="str">
            <v>AS</v>
          </cell>
          <cell r="C12" t="str">
            <v>MR</v>
          </cell>
          <cell r="D12" t="str">
            <v>01</v>
          </cell>
          <cell r="E12" t="str">
            <v>AM</v>
          </cell>
          <cell r="F12" t="str">
            <v>ASC Modernisation AUTRE</v>
          </cell>
          <cell r="G12" t="str">
            <v>F</v>
          </cell>
          <cell r="H12" t="str">
            <v>EQT</v>
          </cell>
          <cell r="I12" t="str">
            <v>1 - Ascensorie</v>
          </cell>
          <cell r="J12" t="str">
            <v>AS 2 Modernisations</v>
          </cell>
          <cell r="K12" t="str">
            <v>Ascenseurs</v>
          </cell>
          <cell r="L12" t="str">
            <v>AM</v>
          </cell>
          <cell r="M12" t="str">
            <v>AS - pièces de rechange</v>
          </cell>
          <cell r="N12">
            <v>1</v>
          </cell>
          <cell r="O12" t="str">
            <v>Matériel</v>
          </cell>
          <cell r="R12" t="str">
            <v>DT</v>
          </cell>
          <cell r="S12" t="str">
            <v>SOL</v>
          </cell>
          <cell r="T12" t="str">
            <v>5 - Télécom</v>
          </cell>
        </row>
        <row r="13">
          <cell r="A13" t="str">
            <v>ASPR00</v>
          </cell>
          <cell r="B13" t="str">
            <v>AS</v>
          </cell>
          <cell r="C13" t="str">
            <v>PR</v>
          </cell>
          <cell r="D13" t="str">
            <v>00</v>
          </cell>
          <cell r="E13" t="str">
            <v>AR</v>
          </cell>
          <cell r="F13" t="str">
            <v>ASC PR OTIS</v>
          </cell>
          <cell r="G13" t="str">
            <v>F</v>
          </cell>
          <cell r="H13" t="str">
            <v>EQT</v>
          </cell>
          <cell r="I13" t="str">
            <v>1 - Ascensorie</v>
          </cell>
          <cell r="J13" t="str">
            <v>AS 3 Pièces &amp; Petits Travaux</v>
          </cell>
          <cell r="K13" t="str">
            <v>Ascenseurs</v>
          </cell>
          <cell r="L13" t="str">
            <v>AR</v>
          </cell>
          <cell r="M13" t="str">
            <v>AS - pièces de rechange</v>
          </cell>
          <cell r="N13">
            <v>2</v>
          </cell>
          <cell r="O13" t="str">
            <v>Pièces</v>
          </cell>
          <cell r="R13" t="str">
            <v>SC</v>
          </cell>
          <cell r="S13" t="str">
            <v>SOL</v>
          </cell>
          <cell r="T13" t="str">
            <v>6 - Services</v>
          </cell>
        </row>
        <row r="14">
          <cell r="A14" t="str">
            <v>ASPR01</v>
          </cell>
          <cell r="B14" t="str">
            <v>AS</v>
          </cell>
          <cell r="C14" t="str">
            <v>PR</v>
          </cell>
          <cell r="D14" t="str">
            <v>01</v>
          </cell>
          <cell r="E14" t="str">
            <v>AR</v>
          </cell>
          <cell r="F14" t="str">
            <v>ASC PR AUTRE</v>
          </cell>
          <cell r="G14" t="str">
            <v>F</v>
          </cell>
          <cell r="H14" t="str">
            <v>EQT</v>
          </cell>
          <cell r="I14" t="str">
            <v>1 - Ascensorie</v>
          </cell>
          <cell r="J14" t="str">
            <v>AS 3 Pièces &amp; Petits Travaux</v>
          </cell>
          <cell r="K14" t="str">
            <v>Ascenseurs</v>
          </cell>
          <cell r="L14" t="str">
            <v>AR</v>
          </cell>
          <cell r="M14" t="str">
            <v>AS - pièces de rechange</v>
          </cell>
          <cell r="N14">
            <v>2</v>
          </cell>
          <cell r="O14" t="str">
            <v>Pièces</v>
          </cell>
          <cell r="R14" t="str">
            <v>MA</v>
          </cell>
          <cell r="S14" t="str">
            <v xml:space="preserve"> -</v>
          </cell>
          <cell r="T14" t="str">
            <v xml:space="preserve"> -</v>
          </cell>
        </row>
        <row r="15">
          <cell r="A15" t="str">
            <v>ASPR02</v>
          </cell>
          <cell r="B15" t="str">
            <v>AS</v>
          </cell>
          <cell r="C15" t="str">
            <v>PR</v>
          </cell>
          <cell r="D15" t="str">
            <v>02</v>
          </cell>
          <cell r="E15" t="str">
            <v>AR</v>
          </cell>
          <cell r="F15" t="str">
            <v>ASC CÔbles de traction</v>
          </cell>
          <cell r="G15" t="str">
            <v>F</v>
          </cell>
          <cell r="H15" t="str">
            <v>EQT</v>
          </cell>
          <cell r="I15" t="str">
            <v>1 - Ascensorie</v>
          </cell>
          <cell r="J15" t="str">
            <v>AS 3 Pièces &amp; Petits Travaux</v>
          </cell>
          <cell r="K15" t="str">
            <v>Ascenseurs</v>
          </cell>
          <cell r="L15" t="str">
            <v>AR</v>
          </cell>
          <cell r="M15" t="str">
            <v>AS - MO Ingénierie</v>
          </cell>
          <cell r="N15">
            <v>2</v>
          </cell>
          <cell r="O15" t="str">
            <v>Pièces</v>
          </cell>
          <cell r="R15" t="str">
            <v>TD</v>
          </cell>
          <cell r="S15" t="str">
            <v>SOL</v>
          </cell>
          <cell r="T15" t="str">
            <v>5 - Télécom</v>
          </cell>
        </row>
        <row r="16">
          <cell r="A16" t="str">
            <v>ASPR03</v>
          </cell>
          <cell r="B16" t="str">
            <v>AS</v>
          </cell>
          <cell r="C16" t="str">
            <v>PR</v>
          </cell>
          <cell r="D16" t="str">
            <v>03</v>
          </cell>
          <cell r="E16" t="str">
            <v>AR</v>
          </cell>
          <cell r="F16" t="str">
            <v>ASC Cartes</v>
          </cell>
          <cell r="G16" t="str">
            <v>F</v>
          </cell>
          <cell r="H16" t="str">
            <v>EQT</v>
          </cell>
          <cell r="I16" t="str">
            <v>1 - Ascensorie</v>
          </cell>
          <cell r="J16" t="str">
            <v>AS 3 Pièces &amp; Petits Travaux</v>
          </cell>
          <cell r="K16" t="str">
            <v>Ascenseurs</v>
          </cell>
          <cell r="L16" t="str">
            <v>AR</v>
          </cell>
          <cell r="M16" t="str">
            <v>AS - MO Ingénierie</v>
          </cell>
          <cell r="N16">
            <v>2</v>
          </cell>
          <cell r="O16" t="str">
            <v>Pièces</v>
          </cell>
          <cell r="R16" t="str">
            <v>99</v>
          </cell>
          <cell r="S16" t="str">
            <v>SOL</v>
          </cell>
          <cell r="T16" t="str">
            <v>4 - Informatique</v>
          </cell>
        </row>
        <row r="17">
          <cell r="A17" t="str">
            <v>ASPS00</v>
          </cell>
          <cell r="B17" t="str">
            <v>AS</v>
          </cell>
          <cell r="C17" t="str">
            <v>PS</v>
          </cell>
          <cell r="D17" t="str">
            <v>00</v>
          </cell>
          <cell r="E17" t="str">
            <v>AP</v>
          </cell>
          <cell r="F17" t="str">
            <v>ASC MO Ing.</v>
          </cell>
          <cell r="G17" t="str">
            <v>N</v>
          </cell>
          <cell r="H17" t="str">
            <v>EQT</v>
          </cell>
          <cell r="I17" t="str">
            <v>1 - Ascensorie</v>
          </cell>
          <cell r="J17" t="str">
            <v>AS 3 Pièces &amp; Petits Travaux</v>
          </cell>
          <cell r="K17" t="str">
            <v>Ascenseurs</v>
          </cell>
          <cell r="L17" t="str">
            <v>AP</v>
          </cell>
          <cell r="M17" t="str">
            <v>Ascenseurs /  rubriques MB</v>
          </cell>
          <cell r="N17">
            <v>3</v>
          </cell>
          <cell r="O17" t="str">
            <v>Services</v>
          </cell>
        </row>
        <row r="18">
          <cell r="A18" t="str">
            <v>ASPS09</v>
          </cell>
          <cell r="B18" t="str">
            <v>AS</v>
          </cell>
          <cell r="C18" t="str">
            <v>PS</v>
          </cell>
          <cell r="D18" t="str">
            <v>09</v>
          </cell>
          <cell r="E18" t="str">
            <v>AP</v>
          </cell>
          <cell r="F18" t="str">
            <v>ASC MO Ing. TST</v>
          </cell>
          <cell r="G18" t="str">
            <v>N</v>
          </cell>
          <cell r="H18" t="str">
            <v>EQT</v>
          </cell>
          <cell r="I18" t="str">
            <v>1 - Ascensorie</v>
          </cell>
          <cell r="J18" t="str">
            <v>BU 7 Contrats d'entretien</v>
          </cell>
          <cell r="K18" t="str">
            <v>Bureautique</v>
          </cell>
          <cell r="L18" t="str">
            <v>AP</v>
          </cell>
          <cell r="M18" t="str">
            <v>BU - Contrat d'entretien</v>
          </cell>
          <cell r="N18">
            <v>3</v>
          </cell>
          <cell r="O18" t="str">
            <v>Services</v>
          </cell>
          <cell r="P18" t="str">
            <v>Org° Prov° stock</v>
          </cell>
          <cell r="R18" t="str">
            <v>FAM</v>
          </cell>
          <cell r="S18" t="str">
            <v>Prov STK</v>
          </cell>
        </row>
        <row r="19">
          <cell r="A19" t="str">
            <v>BUCE00</v>
          </cell>
          <cell r="B19" t="str">
            <v>BU</v>
          </cell>
          <cell r="C19" t="str">
            <v>CE</v>
          </cell>
          <cell r="D19" t="str">
            <v>00</v>
          </cell>
          <cell r="E19" t="str">
            <v>BE</v>
          </cell>
          <cell r="F19" t="str">
            <v>CE photocop. num.</v>
          </cell>
          <cell r="G19" t="str">
            <v>N</v>
          </cell>
          <cell r="H19" t="str">
            <v>PDT</v>
          </cell>
          <cell r="I19" t="str">
            <v>2 - Bureautique</v>
          </cell>
          <cell r="J19" t="str">
            <v>BU 6 Contrats d'entretien cop.</v>
          </cell>
          <cell r="K19" t="str">
            <v>Bureautique</v>
          </cell>
          <cell r="L19" t="str">
            <v>BE</v>
          </cell>
          <cell r="M19" t="str">
            <v>BU - Contrat d'entretien</v>
          </cell>
          <cell r="N19">
            <v>3</v>
          </cell>
          <cell r="O19" t="str">
            <v>Services</v>
          </cell>
          <cell r="P19" t="str">
            <v>2è doublon code stat</v>
          </cell>
          <cell r="R19" t="str">
            <v>MA</v>
          </cell>
          <cell r="S19">
            <v>1</v>
          </cell>
        </row>
        <row r="20">
          <cell r="A20" t="str">
            <v>BUCE10</v>
          </cell>
          <cell r="B20" t="str">
            <v>BU</v>
          </cell>
          <cell r="C20" t="str">
            <v>CE</v>
          </cell>
          <cell r="D20" t="str">
            <v>10</v>
          </cell>
          <cell r="E20" t="str">
            <v>BE</v>
          </cell>
          <cell r="F20" t="str">
            <v>CE photocop. ana.</v>
          </cell>
          <cell r="G20" t="str">
            <v>N</v>
          </cell>
          <cell r="H20" t="str">
            <v>PDT</v>
          </cell>
          <cell r="I20" t="str">
            <v>2 - Bureautique</v>
          </cell>
          <cell r="J20" t="str">
            <v>BU 6 Contrats d'entretien cop.</v>
          </cell>
          <cell r="K20" t="str">
            <v>Bureautique</v>
          </cell>
          <cell r="L20" t="str">
            <v>BE</v>
          </cell>
          <cell r="M20" t="str">
            <v>BU - Contrat d'entretien</v>
          </cell>
          <cell r="N20">
            <v>3</v>
          </cell>
          <cell r="O20" t="str">
            <v>Services</v>
          </cell>
          <cell r="R20" t="str">
            <v>MR</v>
          </cell>
          <cell r="S20">
            <v>1</v>
          </cell>
        </row>
        <row r="21">
          <cell r="A21" t="str">
            <v>BUCE20</v>
          </cell>
          <cell r="B21" t="str">
            <v>BU</v>
          </cell>
          <cell r="C21" t="str">
            <v>CE</v>
          </cell>
          <cell r="D21" t="str">
            <v>20</v>
          </cell>
          <cell r="E21" t="str">
            <v>BE</v>
          </cell>
          <cell r="F21" t="str">
            <v>CE fax</v>
          </cell>
          <cell r="G21" t="str">
            <v>N</v>
          </cell>
          <cell r="H21" t="str">
            <v>PDT</v>
          </cell>
          <cell r="I21" t="str">
            <v>2 - Bureautique</v>
          </cell>
          <cell r="J21" t="str">
            <v>BU 6 Contrats d'entretien cop.</v>
          </cell>
          <cell r="K21" t="str">
            <v>Bureautique</v>
          </cell>
          <cell r="L21" t="str">
            <v>BE</v>
          </cell>
          <cell r="M21" t="str">
            <v>BU - Contrat d'entretien</v>
          </cell>
          <cell r="N21">
            <v>3</v>
          </cell>
          <cell r="O21" t="str">
            <v>Services</v>
          </cell>
          <cell r="R21" t="str">
            <v>LO</v>
          </cell>
          <cell r="S21">
            <v>1</v>
          </cell>
        </row>
        <row r="22">
          <cell r="A22" t="str">
            <v>BUCE30</v>
          </cell>
          <cell r="B22" t="str">
            <v>BU</v>
          </cell>
          <cell r="C22" t="str">
            <v>CE</v>
          </cell>
          <cell r="D22" t="str">
            <v>30</v>
          </cell>
          <cell r="E22" t="str">
            <v>BE</v>
          </cell>
          <cell r="F22" t="str">
            <v>CE duplicopieurs</v>
          </cell>
          <cell r="G22" t="str">
            <v>N</v>
          </cell>
          <cell r="H22" t="str">
            <v>PDT</v>
          </cell>
          <cell r="I22" t="str">
            <v>2 - Bureautique</v>
          </cell>
          <cell r="J22" t="str">
            <v>BU 6 Contrats d'entretien cop.</v>
          </cell>
          <cell r="K22" t="str">
            <v>Informatique</v>
          </cell>
          <cell r="L22" t="str">
            <v>BE</v>
          </cell>
          <cell r="M22" t="str">
            <v>BU - Contrat d'entretien</v>
          </cell>
          <cell r="N22">
            <v>3</v>
          </cell>
          <cell r="O22" t="str">
            <v>Services</v>
          </cell>
          <cell r="R22" t="str">
            <v>PR</v>
          </cell>
          <cell r="S22">
            <v>2</v>
          </cell>
        </row>
        <row r="23">
          <cell r="A23" t="str">
            <v>BUCE40</v>
          </cell>
          <cell r="B23" t="str">
            <v>BU</v>
          </cell>
          <cell r="C23" t="str">
            <v>CE</v>
          </cell>
          <cell r="D23" t="str">
            <v>40</v>
          </cell>
          <cell r="E23" t="str">
            <v>BE</v>
          </cell>
          <cell r="F23" t="str">
            <v>CE PC/serveurs</v>
          </cell>
          <cell r="G23" t="str">
            <v>N</v>
          </cell>
          <cell r="H23" t="str">
            <v>PDT</v>
          </cell>
          <cell r="I23" t="str">
            <v>2 - Bureautique</v>
          </cell>
          <cell r="J23" t="str">
            <v>BU 6 Contrats d'entretien cop.</v>
          </cell>
          <cell r="K23" t="str">
            <v>Informatique</v>
          </cell>
          <cell r="L23" t="str">
            <v>BE</v>
          </cell>
          <cell r="M23" t="str">
            <v>BU - Contrat d'entretien</v>
          </cell>
          <cell r="N23">
            <v>3</v>
          </cell>
          <cell r="O23" t="str">
            <v>Services</v>
          </cell>
          <cell r="R23" t="str">
            <v>CH</v>
          </cell>
          <cell r="S23">
            <v>3</v>
          </cell>
        </row>
        <row r="24">
          <cell r="A24" t="str">
            <v>BUCE50</v>
          </cell>
          <cell r="B24" t="str">
            <v>BU</v>
          </cell>
          <cell r="C24" t="str">
            <v>CE</v>
          </cell>
          <cell r="D24" t="str">
            <v>50</v>
          </cell>
          <cell r="E24" t="str">
            <v>BE</v>
          </cell>
          <cell r="F24" t="str">
            <v>CE imprimantes</v>
          </cell>
          <cell r="G24" t="str">
            <v>N</v>
          </cell>
          <cell r="H24" t="str">
            <v>PDT</v>
          </cell>
          <cell r="I24" t="str">
            <v>2 - Bureautique</v>
          </cell>
          <cell r="J24" t="str">
            <v>BU 6 Contrats d'entretien cop.</v>
          </cell>
          <cell r="K24" t="str">
            <v>Informatique</v>
          </cell>
          <cell r="L24" t="str">
            <v>BE</v>
          </cell>
          <cell r="M24" t="str">
            <v>BU - Contrat d'entretien</v>
          </cell>
          <cell r="N24">
            <v>3</v>
          </cell>
          <cell r="O24" t="str">
            <v>Services</v>
          </cell>
          <cell r="R24" t="str">
            <v>CE</v>
          </cell>
          <cell r="S24">
            <v>3</v>
          </cell>
        </row>
        <row r="25">
          <cell r="A25" t="str">
            <v>BUCE90</v>
          </cell>
          <cell r="B25" t="str">
            <v>BU</v>
          </cell>
          <cell r="C25" t="str">
            <v>CE</v>
          </cell>
          <cell r="D25" t="str">
            <v>90</v>
          </cell>
          <cell r="E25" t="str">
            <v>BE</v>
          </cell>
          <cell r="F25" t="str">
            <v>CE mats bur. &amp; mats micro</v>
          </cell>
          <cell r="G25" t="str">
            <v>N</v>
          </cell>
          <cell r="H25" t="str">
            <v>PDT</v>
          </cell>
          <cell r="I25" t="str">
            <v>2 - Bureautique</v>
          </cell>
          <cell r="J25" t="str">
            <v>BU 6 Contrats d'entretien cop.</v>
          </cell>
          <cell r="K25" t="str">
            <v>Bureautique</v>
          </cell>
          <cell r="L25" t="str">
            <v>BE</v>
          </cell>
          <cell r="M25" t="str">
            <v>BU - MO Formation</v>
          </cell>
          <cell r="N25">
            <v>3</v>
          </cell>
          <cell r="O25" t="str">
            <v>Services</v>
          </cell>
          <cell r="R25" t="str">
            <v>MO</v>
          </cell>
          <cell r="S25">
            <v>3</v>
          </cell>
        </row>
        <row r="26">
          <cell r="A26" t="str">
            <v>BUCH00</v>
          </cell>
          <cell r="B26" t="str">
            <v>BU</v>
          </cell>
          <cell r="C26" t="str">
            <v>CH</v>
          </cell>
          <cell r="D26" t="str">
            <v>00</v>
          </cell>
          <cell r="E26" t="str">
            <v>99</v>
          </cell>
          <cell r="F26" t="str">
            <v>Affaires Bureautique</v>
          </cell>
          <cell r="G26" t="str">
            <v>N</v>
          </cell>
          <cell r="H26" t="str">
            <v>PDT</v>
          </cell>
          <cell r="I26" t="str">
            <v>2 - Bureautique</v>
          </cell>
          <cell r="J26" t="str">
            <v>BU 8 Chantiers</v>
          </cell>
          <cell r="K26" t="str">
            <v>Bureautique</v>
          </cell>
          <cell r="L26" t="str">
            <v>99</v>
          </cell>
          <cell r="M26" t="str">
            <v>BU - MO Formation</v>
          </cell>
          <cell r="N26">
            <v>3</v>
          </cell>
          <cell r="O26" t="str">
            <v>Services</v>
          </cell>
          <cell r="R26" t="str">
            <v>PS</v>
          </cell>
          <cell r="S26">
            <v>3</v>
          </cell>
        </row>
        <row r="27">
          <cell r="A27" t="str">
            <v>BUFM00</v>
          </cell>
          <cell r="B27" t="str">
            <v>BU</v>
          </cell>
          <cell r="C27" t="str">
            <v>FM</v>
          </cell>
          <cell r="D27" t="str">
            <v>00</v>
          </cell>
          <cell r="E27" t="str">
            <v>BF</v>
          </cell>
          <cell r="F27" t="str">
            <v>Form HW/SWS photocop. Num</v>
          </cell>
          <cell r="G27" t="str">
            <v>N</v>
          </cell>
          <cell r="H27" t="str">
            <v>PDT</v>
          </cell>
          <cell r="I27" t="str">
            <v>2 - Bureautique</v>
          </cell>
          <cell r="J27" t="str">
            <v>BU 7 Autres services bur.</v>
          </cell>
          <cell r="K27" t="str">
            <v>Bureautique</v>
          </cell>
          <cell r="L27" t="str">
            <v>BF</v>
          </cell>
          <cell r="M27" t="str">
            <v>BU - MO Formation</v>
          </cell>
          <cell r="N27">
            <v>3</v>
          </cell>
          <cell r="O27" t="str">
            <v>Services</v>
          </cell>
          <cell r="R27" t="str">
            <v>FM</v>
          </cell>
          <cell r="S27">
            <v>3</v>
          </cell>
        </row>
        <row r="28">
          <cell r="A28" t="str">
            <v>BUFM09</v>
          </cell>
          <cell r="B28" t="str">
            <v>BU</v>
          </cell>
          <cell r="C28" t="str">
            <v>FM</v>
          </cell>
          <cell r="D28" t="str">
            <v>09</v>
          </cell>
          <cell r="E28" t="str">
            <v>BF</v>
          </cell>
          <cell r="F28" t="str">
            <v>Form HW/SWS ph. num. TST</v>
          </cell>
          <cell r="G28" t="str">
            <v>N</v>
          </cell>
          <cell r="H28" t="str">
            <v>PDT</v>
          </cell>
          <cell r="I28" t="str">
            <v>2 - Bureautique</v>
          </cell>
          <cell r="J28" t="str">
            <v>BU 7 Autres services bur.</v>
          </cell>
          <cell r="K28" t="str">
            <v>Bureautique</v>
          </cell>
          <cell r="L28" t="str">
            <v>BF</v>
          </cell>
          <cell r="M28" t="str">
            <v>BU - MO Formation</v>
          </cell>
          <cell r="N28">
            <v>3</v>
          </cell>
          <cell r="O28" t="str">
            <v>Services</v>
          </cell>
          <cell r="R28" t="str">
            <v>MB</v>
          </cell>
          <cell r="S28">
            <v>3</v>
          </cell>
        </row>
        <row r="29">
          <cell r="A29" t="str">
            <v>BUFM10</v>
          </cell>
          <cell r="B29" t="str">
            <v>BU</v>
          </cell>
          <cell r="C29" t="str">
            <v>FM</v>
          </cell>
          <cell r="D29" t="str">
            <v>10</v>
          </cell>
          <cell r="E29" t="str">
            <v>BF</v>
          </cell>
          <cell r="F29" t="str">
            <v>Form HW/SWS photocop. Ana</v>
          </cell>
          <cell r="G29" t="str">
            <v>N</v>
          </cell>
          <cell r="H29" t="str">
            <v>PDT</v>
          </cell>
          <cell r="I29" t="str">
            <v>2 - Bureautique</v>
          </cell>
          <cell r="J29" t="str">
            <v>BU 7 Autres services bur.</v>
          </cell>
          <cell r="K29" t="str">
            <v>Bureautique</v>
          </cell>
          <cell r="L29" t="str">
            <v>BF</v>
          </cell>
          <cell r="M29" t="str">
            <v>BU - MO Formation</v>
          </cell>
          <cell r="N29">
            <v>3</v>
          </cell>
          <cell r="O29" t="str">
            <v>Services</v>
          </cell>
          <cell r="R29" t="str">
            <v>99</v>
          </cell>
          <cell r="S29">
            <v>3</v>
          </cell>
        </row>
        <row r="30">
          <cell r="A30" t="str">
            <v>BUFM19</v>
          </cell>
          <cell r="B30" t="str">
            <v>BU</v>
          </cell>
          <cell r="C30" t="str">
            <v>FM</v>
          </cell>
          <cell r="D30" t="str">
            <v>19</v>
          </cell>
          <cell r="E30" t="str">
            <v>BF</v>
          </cell>
          <cell r="F30" t="str">
            <v>Form HW/SWS ph. ana. TST</v>
          </cell>
          <cell r="G30" t="str">
            <v>N</v>
          </cell>
          <cell r="H30" t="str">
            <v>PDT</v>
          </cell>
          <cell r="I30" t="str">
            <v>2 - Bureautique</v>
          </cell>
          <cell r="J30" t="str">
            <v>BU 7 Autres services bur.</v>
          </cell>
          <cell r="K30" t="str">
            <v>Bureautique</v>
          </cell>
          <cell r="L30" t="str">
            <v>BF</v>
          </cell>
          <cell r="M30" t="str">
            <v>BU - MO Formation</v>
          </cell>
          <cell r="N30">
            <v>3</v>
          </cell>
          <cell r="O30" t="str">
            <v>Services</v>
          </cell>
        </row>
        <row r="31">
          <cell r="A31" t="str">
            <v>BUFM20</v>
          </cell>
          <cell r="B31" t="str">
            <v>BU</v>
          </cell>
          <cell r="C31" t="str">
            <v>FM</v>
          </cell>
          <cell r="D31" t="str">
            <v>20</v>
          </cell>
          <cell r="E31" t="str">
            <v>BF</v>
          </cell>
          <cell r="F31" t="str">
            <v>Form HW/SWS fax</v>
          </cell>
          <cell r="G31" t="str">
            <v>N</v>
          </cell>
          <cell r="H31" t="str">
            <v>PDT</v>
          </cell>
          <cell r="I31" t="str">
            <v>2 - Bureautique</v>
          </cell>
          <cell r="J31" t="str">
            <v>BU 7 Autres services bur.</v>
          </cell>
          <cell r="K31" t="str">
            <v>Bureautique</v>
          </cell>
          <cell r="L31" t="str">
            <v>BF</v>
          </cell>
          <cell r="M31" t="str">
            <v>BU - MO Formation</v>
          </cell>
          <cell r="N31">
            <v>3</v>
          </cell>
          <cell r="O31" t="str">
            <v>Services</v>
          </cell>
        </row>
        <row r="32">
          <cell r="A32" t="str">
            <v>BUFM29</v>
          </cell>
          <cell r="B32" t="str">
            <v>BU</v>
          </cell>
          <cell r="C32" t="str">
            <v>FM</v>
          </cell>
          <cell r="D32" t="str">
            <v>29</v>
          </cell>
          <cell r="E32" t="str">
            <v>BF</v>
          </cell>
          <cell r="F32" t="str">
            <v>Form HW/SWS fax TST</v>
          </cell>
          <cell r="G32" t="str">
            <v>N</v>
          </cell>
          <cell r="H32" t="str">
            <v>PDT</v>
          </cell>
          <cell r="I32" t="str">
            <v>2 - Bureautique</v>
          </cell>
          <cell r="J32" t="str">
            <v>BU 7 Autres services bur.</v>
          </cell>
          <cell r="K32" t="str">
            <v>Bureautique</v>
          </cell>
          <cell r="L32" t="str">
            <v>BF</v>
          </cell>
          <cell r="M32" t="str">
            <v>BU - MO Formation</v>
          </cell>
          <cell r="N32">
            <v>3</v>
          </cell>
          <cell r="O32" t="str">
            <v>Services</v>
          </cell>
        </row>
        <row r="33">
          <cell r="A33" t="str">
            <v>BUFM30</v>
          </cell>
          <cell r="B33" t="str">
            <v>BU</v>
          </cell>
          <cell r="C33" t="str">
            <v>FM</v>
          </cell>
          <cell r="D33" t="str">
            <v>30</v>
          </cell>
          <cell r="E33" t="str">
            <v>BF</v>
          </cell>
          <cell r="F33" t="str">
            <v>Form HW/SWS duplicopieurs</v>
          </cell>
          <cell r="G33" t="str">
            <v>N</v>
          </cell>
          <cell r="H33" t="str">
            <v>PDT</v>
          </cell>
          <cell r="I33" t="str">
            <v>2 - Bureautique</v>
          </cell>
          <cell r="J33" t="str">
            <v>BU 7 Autres services bur.</v>
          </cell>
          <cell r="K33" t="str">
            <v>Informatique</v>
          </cell>
          <cell r="L33" t="str">
            <v>BF</v>
          </cell>
          <cell r="M33" t="str">
            <v>BU - MO Formation</v>
          </cell>
          <cell r="N33">
            <v>3</v>
          </cell>
          <cell r="O33" t="str">
            <v>Services</v>
          </cell>
        </row>
        <row r="34">
          <cell r="A34" t="str">
            <v>BUFM39</v>
          </cell>
          <cell r="B34" t="str">
            <v>BU</v>
          </cell>
          <cell r="C34" t="str">
            <v>FM</v>
          </cell>
          <cell r="D34" t="str">
            <v>39</v>
          </cell>
          <cell r="E34" t="str">
            <v>BF</v>
          </cell>
          <cell r="F34" t="str">
            <v>Form HW/SWS duplicop TST</v>
          </cell>
          <cell r="G34" t="str">
            <v>N</v>
          </cell>
          <cell r="H34" t="str">
            <v>PDT</v>
          </cell>
          <cell r="I34" t="str">
            <v>2 - Bureautique</v>
          </cell>
          <cell r="J34" t="str">
            <v>BU 7 Autres services bur.</v>
          </cell>
          <cell r="K34" t="str">
            <v>Informatique</v>
          </cell>
          <cell r="L34" t="str">
            <v>BF</v>
          </cell>
          <cell r="M34" t="str">
            <v>BU - MO Formation</v>
          </cell>
          <cell r="N34">
            <v>3</v>
          </cell>
          <cell r="O34" t="str">
            <v>Services</v>
          </cell>
        </row>
        <row r="35">
          <cell r="A35" t="str">
            <v>BUFM40</v>
          </cell>
          <cell r="B35" t="str">
            <v>BU</v>
          </cell>
          <cell r="C35" t="str">
            <v>FM</v>
          </cell>
          <cell r="D35" t="str">
            <v>40</v>
          </cell>
          <cell r="E35" t="str">
            <v>BF</v>
          </cell>
          <cell r="F35" t="str">
            <v>Form HW/SWS PC/serveurs</v>
          </cell>
          <cell r="G35" t="str">
            <v>N</v>
          </cell>
          <cell r="H35" t="str">
            <v>PDT</v>
          </cell>
          <cell r="I35" t="str">
            <v>2 - Bureautique</v>
          </cell>
          <cell r="J35" t="str">
            <v>BU 7 Autres services bur.</v>
          </cell>
          <cell r="K35" t="str">
            <v>Informatique</v>
          </cell>
          <cell r="L35" t="str">
            <v>BF</v>
          </cell>
          <cell r="M35" t="str">
            <v>BU - MO Formation</v>
          </cell>
          <cell r="N35">
            <v>3</v>
          </cell>
          <cell r="O35" t="str">
            <v>Services</v>
          </cell>
        </row>
        <row r="36">
          <cell r="A36" t="str">
            <v>BUFM49</v>
          </cell>
          <cell r="B36" t="str">
            <v>BU</v>
          </cell>
          <cell r="C36" t="str">
            <v>FM</v>
          </cell>
          <cell r="D36" t="str">
            <v>49</v>
          </cell>
          <cell r="E36" t="str">
            <v>BF</v>
          </cell>
          <cell r="F36" t="str">
            <v>Form HW/SWS PC/serv TST</v>
          </cell>
          <cell r="G36" t="str">
            <v>N</v>
          </cell>
          <cell r="H36" t="str">
            <v>PDT</v>
          </cell>
          <cell r="I36" t="str">
            <v>2 - Bureautique</v>
          </cell>
          <cell r="J36" t="str">
            <v>BU 7 Autres services bur.</v>
          </cell>
          <cell r="K36" t="str">
            <v>Informatique</v>
          </cell>
          <cell r="L36" t="str">
            <v>BF</v>
          </cell>
          <cell r="M36" t="str">
            <v>BU - MO Formation</v>
          </cell>
          <cell r="N36">
            <v>3</v>
          </cell>
          <cell r="O36" t="str">
            <v>Services</v>
          </cell>
        </row>
        <row r="37">
          <cell r="A37" t="str">
            <v>BUFM50</v>
          </cell>
          <cell r="B37" t="str">
            <v>BU</v>
          </cell>
          <cell r="C37" t="str">
            <v>FM</v>
          </cell>
          <cell r="D37" t="str">
            <v>50</v>
          </cell>
          <cell r="E37" t="str">
            <v>BF</v>
          </cell>
          <cell r="F37" t="str">
            <v>Form HW/SWS imprimantes</v>
          </cell>
          <cell r="G37" t="str">
            <v>N</v>
          </cell>
          <cell r="H37" t="str">
            <v>PDT</v>
          </cell>
          <cell r="I37" t="str">
            <v>2 - Bureautique</v>
          </cell>
          <cell r="J37" t="str">
            <v>BU 7 Autres services bur.</v>
          </cell>
          <cell r="K37" t="str">
            <v>Informatique</v>
          </cell>
          <cell r="L37" t="str">
            <v>BF</v>
          </cell>
          <cell r="M37" t="str">
            <v>BU - MO Formation</v>
          </cell>
          <cell r="N37">
            <v>3</v>
          </cell>
          <cell r="O37" t="str">
            <v>Services</v>
          </cell>
        </row>
        <row r="38">
          <cell r="A38" t="str">
            <v>BUFM59</v>
          </cell>
          <cell r="B38" t="str">
            <v>BU</v>
          </cell>
          <cell r="C38" t="str">
            <v>FM</v>
          </cell>
          <cell r="D38" t="str">
            <v>59</v>
          </cell>
          <cell r="E38" t="str">
            <v>BF</v>
          </cell>
          <cell r="F38" t="str">
            <v>Form HW/SWS imp TST</v>
          </cell>
          <cell r="G38" t="str">
            <v>N</v>
          </cell>
          <cell r="H38" t="str">
            <v>PDT</v>
          </cell>
          <cell r="I38" t="str">
            <v>2 - Bureautique</v>
          </cell>
          <cell r="J38" t="str">
            <v>BU 7 Autres services bur.</v>
          </cell>
          <cell r="K38" t="str">
            <v>Informatique</v>
          </cell>
          <cell r="L38" t="str">
            <v>BF</v>
          </cell>
          <cell r="M38" t="str">
            <v>BU - MO Formation</v>
          </cell>
          <cell r="N38">
            <v>3</v>
          </cell>
          <cell r="O38" t="str">
            <v>Services</v>
          </cell>
        </row>
        <row r="39">
          <cell r="A39" t="str">
            <v>BUFM90</v>
          </cell>
          <cell r="B39" t="str">
            <v>BU</v>
          </cell>
          <cell r="C39" t="str">
            <v>FM</v>
          </cell>
          <cell r="D39" t="str">
            <v>90</v>
          </cell>
          <cell r="E39" t="str">
            <v>BF</v>
          </cell>
          <cell r="F39" t="str">
            <v>Form HW/SWS autres</v>
          </cell>
          <cell r="G39" t="str">
            <v>N</v>
          </cell>
          <cell r="H39" t="str">
            <v>PDT</v>
          </cell>
          <cell r="I39" t="str">
            <v>2 - Bureautique</v>
          </cell>
          <cell r="J39" t="str">
            <v>BU 7 Autres services bur.</v>
          </cell>
          <cell r="K39" t="str">
            <v>Formation</v>
          </cell>
          <cell r="L39" t="str">
            <v>BF</v>
          </cell>
          <cell r="M39" t="str">
            <v>BU - MO Formation</v>
          </cell>
          <cell r="N39">
            <v>3</v>
          </cell>
          <cell r="O39" t="str">
            <v>Services</v>
          </cell>
        </row>
        <row r="40">
          <cell r="A40" t="str">
            <v>BUFM91</v>
          </cell>
          <cell r="B40" t="str">
            <v>BU</v>
          </cell>
          <cell r="C40" t="str">
            <v>FM</v>
          </cell>
          <cell r="D40" t="str">
            <v>91</v>
          </cell>
          <cell r="E40" t="str">
            <v>BF</v>
          </cell>
          <cell r="F40" t="str">
            <v>Form HW/SWS autres TST</v>
          </cell>
          <cell r="G40" t="str">
            <v>N</v>
          </cell>
          <cell r="H40" t="str">
            <v>PDT</v>
          </cell>
          <cell r="I40" t="str">
            <v>2 - Bureautique</v>
          </cell>
          <cell r="J40" t="str">
            <v>BU 7 Autres services bur.</v>
          </cell>
          <cell r="K40" t="str">
            <v>Formation</v>
          </cell>
          <cell r="L40" t="str">
            <v>BF</v>
          </cell>
          <cell r="M40" t="str">
            <v>BU - MO Formation</v>
          </cell>
          <cell r="N40">
            <v>3</v>
          </cell>
          <cell r="O40" t="str">
            <v>Services</v>
          </cell>
        </row>
        <row r="41">
          <cell r="A41" t="str">
            <v>BUFM92</v>
          </cell>
          <cell r="B41" t="str">
            <v>BU</v>
          </cell>
          <cell r="C41" t="str">
            <v>FM</v>
          </cell>
          <cell r="D41" t="str">
            <v>92</v>
          </cell>
          <cell r="E41" t="str">
            <v>BF</v>
          </cell>
          <cell r="F41" t="str">
            <v>Form divers log sys micro</v>
          </cell>
          <cell r="G41" t="str">
            <v>N</v>
          </cell>
          <cell r="H41" t="str">
            <v>PDT</v>
          </cell>
          <cell r="I41" t="str">
            <v>2 - Bureautique</v>
          </cell>
          <cell r="J41" t="str">
            <v>BU 7 Autres services bur.</v>
          </cell>
          <cell r="K41" t="str">
            <v>Formation</v>
          </cell>
          <cell r="L41" t="str">
            <v>BF</v>
          </cell>
          <cell r="M41" t="str">
            <v>BU - MO Formation</v>
          </cell>
          <cell r="N41">
            <v>3</v>
          </cell>
          <cell r="O41" t="str">
            <v>Services</v>
          </cell>
        </row>
        <row r="42">
          <cell r="A42" t="str">
            <v>BUFM93</v>
          </cell>
          <cell r="B42" t="str">
            <v>BU</v>
          </cell>
          <cell r="C42" t="str">
            <v>FM</v>
          </cell>
          <cell r="D42" t="str">
            <v>93</v>
          </cell>
          <cell r="E42" t="str">
            <v>BF</v>
          </cell>
          <cell r="F42" t="str">
            <v>Form div. log sys mic.TST</v>
          </cell>
          <cell r="G42" t="str">
            <v>N</v>
          </cell>
          <cell r="H42" t="str">
            <v>PDT</v>
          </cell>
          <cell r="I42" t="str">
            <v>2 - Bureautique</v>
          </cell>
          <cell r="J42" t="str">
            <v>BU 7 Autres services bur.</v>
          </cell>
          <cell r="K42" t="str">
            <v>Formation</v>
          </cell>
          <cell r="L42" t="str">
            <v>BF</v>
          </cell>
          <cell r="M42" t="str">
            <v>BU - MO Formation</v>
          </cell>
          <cell r="N42">
            <v>3</v>
          </cell>
          <cell r="O42" t="str">
            <v>Services</v>
          </cell>
        </row>
        <row r="43">
          <cell r="A43" t="str">
            <v>BUFM94</v>
          </cell>
          <cell r="B43" t="str">
            <v>BU</v>
          </cell>
          <cell r="C43" t="str">
            <v>FM</v>
          </cell>
          <cell r="D43" t="str">
            <v>94</v>
          </cell>
          <cell r="E43" t="str">
            <v>BF</v>
          </cell>
          <cell r="F43" t="str">
            <v>Form div log app mic</v>
          </cell>
          <cell r="G43" t="str">
            <v>N</v>
          </cell>
          <cell r="H43" t="str">
            <v>PDT</v>
          </cell>
          <cell r="I43" t="str">
            <v>2 - Bureautique</v>
          </cell>
          <cell r="J43" t="str">
            <v>BU 7 Autres services bur.</v>
          </cell>
          <cell r="K43" t="str">
            <v>Bureautique</v>
          </cell>
          <cell r="L43" t="str">
            <v>BF</v>
          </cell>
          <cell r="M43" t="str">
            <v>Bureautique / photocopieurs</v>
          </cell>
          <cell r="N43">
            <v>3</v>
          </cell>
          <cell r="O43" t="str">
            <v>Services</v>
          </cell>
        </row>
        <row r="44">
          <cell r="A44" t="str">
            <v>BUFM95</v>
          </cell>
          <cell r="B44" t="str">
            <v>BU</v>
          </cell>
          <cell r="C44" t="str">
            <v>FM</v>
          </cell>
          <cell r="D44" t="str">
            <v>95</v>
          </cell>
          <cell r="E44" t="str">
            <v>BF</v>
          </cell>
          <cell r="F44" t="str">
            <v>Form div log app mic. TST</v>
          </cell>
          <cell r="G44" t="str">
            <v>N</v>
          </cell>
          <cell r="H44" t="str">
            <v>PDT</v>
          </cell>
          <cell r="I44" t="str">
            <v>2 - Bureautique</v>
          </cell>
          <cell r="J44" t="str">
            <v>BU 7 Autres services bur.</v>
          </cell>
          <cell r="K44" t="str">
            <v>Bureautique</v>
          </cell>
          <cell r="L44" t="str">
            <v>BF</v>
          </cell>
          <cell r="M44" t="str">
            <v>BU - options &amp; accessoires</v>
          </cell>
          <cell r="N44">
            <v>3</v>
          </cell>
          <cell r="O44" t="str">
            <v>Services</v>
          </cell>
        </row>
        <row r="45">
          <cell r="A45" t="str">
            <v>BUMAA0</v>
          </cell>
          <cell r="B45" t="str">
            <v>BU</v>
          </cell>
          <cell r="C45" t="str">
            <v>MA</v>
          </cell>
          <cell r="D45" t="str">
            <v>A0</v>
          </cell>
          <cell r="E45" t="str">
            <v>PH</v>
          </cell>
          <cell r="F45" t="str">
            <v>Photocop. num.</v>
          </cell>
          <cell r="G45" t="str">
            <v>F</v>
          </cell>
          <cell r="H45" t="str">
            <v>PDT</v>
          </cell>
          <cell r="I45" t="str">
            <v>2 - Bureautique</v>
          </cell>
          <cell r="J45" t="str">
            <v>BU 1 Copieurs &amp; Accessoires</v>
          </cell>
          <cell r="K45" t="str">
            <v>Bureautique</v>
          </cell>
          <cell r="L45" t="str">
            <v>PH</v>
          </cell>
          <cell r="M45" t="str">
            <v>BU - consommables</v>
          </cell>
          <cell r="N45">
            <v>1</v>
          </cell>
          <cell r="O45" t="str">
            <v>Matériel</v>
          </cell>
        </row>
        <row r="46">
          <cell r="A46" t="str">
            <v>BUMAA1</v>
          </cell>
          <cell r="B46" t="str">
            <v>BU</v>
          </cell>
          <cell r="C46" t="str">
            <v>MA</v>
          </cell>
          <cell r="D46" t="str">
            <v>A1</v>
          </cell>
          <cell r="E46" t="str">
            <v>BO</v>
          </cell>
          <cell r="F46" t="str">
            <v>Opt&amp;Acc Photocop. num.</v>
          </cell>
          <cell r="G46" t="str">
            <v>F</v>
          </cell>
          <cell r="H46" t="str">
            <v>PDT</v>
          </cell>
          <cell r="I46" t="str">
            <v>2 - Bureautique</v>
          </cell>
          <cell r="J46" t="str">
            <v>BU 1 Copieurs &amp; Accessoires</v>
          </cell>
          <cell r="K46" t="str">
            <v>Bureautique</v>
          </cell>
          <cell r="L46" t="str">
            <v>BO</v>
          </cell>
          <cell r="M46" t="str">
            <v>Bureautique / photocopieurs</v>
          </cell>
          <cell r="N46">
            <v>1</v>
          </cell>
          <cell r="O46" t="str">
            <v>Matériel</v>
          </cell>
        </row>
        <row r="47">
          <cell r="A47" t="str">
            <v>BUMAA2</v>
          </cell>
          <cell r="B47" t="str">
            <v>BU</v>
          </cell>
          <cell r="C47" t="str">
            <v>MA</v>
          </cell>
          <cell r="D47" t="str">
            <v>A2</v>
          </cell>
          <cell r="E47" t="str">
            <v>BC</v>
          </cell>
          <cell r="F47" t="str">
            <v>Conso.  photocop. num.</v>
          </cell>
          <cell r="G47" t="str">
            <v>F</v>
          </cell>
          <cell r="H47" t="str">
            <v>PDT</v>
          </cell>
          <cell r="I47" t="str">
            <v>2 - Bureautique</v>
          </cell>
          <cell r="J47" t="str">
            <v>BU 4 Consommables</v>
          </cell>
          <cell r="K47" t="str">
            <v>Bureautique</v>
          </cell>
          <cell r="L47" t="str">
            <v>BC</v>
          </cell>
          <cell r="M47" t="str">
            <v>BU - options &amp; accessoires</v>
          </cell>
          <cell r="N47">
            <v>1</v>
          </cell>
          <cell r="O47" t="str">
            <v>Matériel</v>
          </cell>
        </row>
        <row r="48">
          <cell r="A48" t="str">
            <v>BUMAB0</v>
          </cell>
          <cell r="B48" t="str">
            <v>BU</v>
          </cell>
          <cell r="C48" t="str">
            <v>MA</v>
          </cell>
          <cell r="D48" t="str">
            <v>B0</v>
          </cell>
          <cell r="E48" t="str">
            <v>PH</v>
          </cell>
          <cell r="F48" t="str">
            <v>Photocop. ana.</v>
          </cell>
          <cell r="G48" t="str">
            <v>F</v>
          </cell>
          <cell r="H48" t="str">
            <v>PDT</v>
          </cell>
          <cell r="I48" t="str">
            <v>2 - Bureautique</v>
          </cell>
          <cell r="J48" t="str">
            <v>BU 1 Copieurs &amp; Accessoires</v>
          </cell>
          <cell r="K48" t="str">
            <v>Bureautique</v>
          </cell>
          <cell r="L48" t="str">
            <v>PH</v>
          </cell>
          <cell r="M48" t="str">
            <v>BU - consommables</v>
          </cell>
          <cell r="N48">
            <v>1</v>
          </cell>
          <cell r="O48" t="str">
            <v>Matériel</v>
          </cell>
        </row>
        <row r="49">
          <cell r="A49" t="str">
            <v>BUMAB1</v>
          </cell>
          <cell r="B49" t="str">
            <v>BU</v>
          </cell>
          <cell r="C49" t="str">
            <v>MA</v>
          </cell>
          <cell r="D49" t="str">
            <v>B1</v>
          </cell>
          <cell r="E49" t="str">
            <v>BO</v>
          </cell>
          <cell r="F49" t="str">
            <v>Opt&amp;Acc photocop. ana.</v>
          </cell>
          <cell r="G49" t="str">
            <v>F</v>
          </cell>
          <cell r="H49" t="str">
            <v>PDT</v>
          </cell>
          <cell r="I49" t="str">
            <v>2 - Bureautique</v>
          </cell>
          <cell r="J49" t="str">
            <v>BU 1 Copieurs &amp; Accessoires</v>
          </cell>
          <cell r="K49" t="str">
            <v>Bureautique</v>
          </cell>
          <cell r="L49" t="str">
            <v>BO</v>
          </cell>
          <cell r="M49" t="str">
            <v>Bureautique / fax</v>
          </cell>
          <cell r="N49">
            <v>1</v>
          </cell>
          <cell r="O49" t="str">
            <v>Matériel</v>
          </cell>
        </row>
        <row r="50">
          <cell r="A50" t="str">
            <v>BUMAB2</v>
          </cell>
          <cell r="B50" t="str">
            <v>BU</v>
          </cell>
          <cell r="C50" t="str">
            <v>MA</v>
          </cell>
          <cell r="D50" t="str">
            <v>B2</v>
          </cell>
          <cell r="E50" t="str">
            <v>BC</v>
          </cell>
          <cell r="F50" t="str">
            <v>Conso. photocop. ana.</v>
          </cell>
          <cell r="G50" t="str">
            <v>F</v>
          </cell>
          <cell r="H50" t="str">
            <v>PDT</v>
          </cell>
          <cell r="I50" t="str">
            <v>2 - Bureautique</v>
          </cell>
          <cell r="J50" t="str">
            <v>BU 4 Consommables</v>
          </cell>
          <cell r="K50" t="str">
            <v>Bureautique</v>
          </cell>
          <cell r="L50" t="str">
            <v>BC</v>
          </cell>
          <cell r="M50" t="str">
            <v>BU - options &amp; accessoires</v>
          </cell>
          <cell r="N50">
            <v>1</v>
          </cell>
          <cell r="O50" t="str">
            <v>Matériel</v>
          </cell>
        </row>
        <row r="51">
          <cell r="A51" t="str">
            <v>BUMAC0</v>
          </cell>
          <cell r="B51" t="str">
            <v>BU</v>
          </cell>
          <cell r="C51" t="str">
            <v>MA</v>
          </cell>
          <cell r="D51" t="str">
            <v>C0</v>
          </cell>
          <cell r="E51" t="str">
            <v>FX</v>
          </cell>
          <cell r="F51" t="str">
            <v>Fax</v>
          </cell>
          <cell r="G51" t="str">
            <v>F</v>
          </cell>
          <cell r="H51" t="str">
            <v>PDT</v>
          </cell>
          <cell r="I51" t="str">
            <v>2 - Bureautique</v>
          </cell>
          <cell r="J51" t="str">
            <v>BU 5 Divers bureautique</v>
          </cell>
          <cell r="K51" t="str">
            <v>Bureautique</v>
          </cell>
          <cell r="L51" t="str">
            <v>FX</v>
          </cell>
          <cell r="M51" t="str">
            <v>BU - consommables</v>
          </cell>
          <cell r="N51">
            <v>1</v>
          </cell>
          <cell r="O51" t="str">
            <v>Matériel</v>
          </cell>
        </row>
        <row r="52">
          <cell r="A52" t="str">
            <v>BUMAC1</v>
          </cell>
          <cell r="B52" t="str">
            <v>BU</v>
          </cell>
          <cell r="C52" t="str">
            <v>MA</v>
          </cell>
          <cell r="D52" t="str">
            <v>C1</v>
          </cell>
          <cell r="E52" t="str">
            <v>BO</v>
          </cell>
          <cell r="F52" t="str">
            <v>Opt&amp;Acc Fax</v>
          </cell>
          <cell r="G52" t="str">
            <v>F</v>
          </cell>
          <cell r="H52" t="str">
            <v>PDT</v>
          </cell>
          <cell r="I52" t="str">
            <v>2 - Bureautique</v>
          </cell>
          <cell r="J52" t="str">
            <v>BU 5 Divers bureautique</v>
          </cell>
          <cell r="K52" t="str">
            <v>Bureautique</v>
          </cell>
          <cell r="L52" t="str">
            <v>BO</v>
          </cell>
          <cell r="M52" t="str">
            <v>Bureautique / duplicopieurs</v>
          </cell>
          <cell r="N52">
            <v>1</v>
          </cell>
          <cell r="O52" t="str">
            <v>Matériel</v>
          </cell>
        </row>
        <row r="53">
          <cell r="A53" t="str">
            <v>BUMAC2</v>
          </cell>
          <cell r="B53" t="str">
            <v>BU</v>
          </cell>
          <cell r="C53" t="str">
            <v>MA</v>
          </cell>
          <cell r="D53" t="str">
            <v>C2</v>
          </cell>
          <cell r="E53" t="str">
            <v>BC</v>
          </cell>
          <cell r="F53" t="str">
            <v>Conso. Fax</v>
          </cell>
          <cell r="G53" t="str">
            <v>F</v>
          </cell>
          <cell r="H53" t="str">
            <v>PDT</v>
          </cell>
          <cell r="I53" t="str">
            <v>2 - Bureautique</v>
          </cell>
          <cell r="J53" t="str">
            <v>BU 4 Consommables</v>
          </cell>
          <cell r="K53" t="str">
            <v>Bureautique</v>
          </cell>
          <cell r="L53" t="str">
            <v>BC</v>
          </cell>
          <cell r="M53" t="str">
            <v>BU - options &amp; accessoires</v>
          </cell>
          <cell r="N53">
            <v>1</v>
          </cell>
          <cell r="O53" t="str">
            <v>Matériel</v>
          </cell>
        </row>
        <row r="54">
          <cell r="A54" t="str">
            <v>BUMAD0</v>
          </cell>
          <cell r="B54" t="str">
            <v>BU</v>
          </cell>
          <cell r="C54" t="str">
            <v>MA</v>
          </cell>
          <cell r="D54" t="str">
            <v>D0</v>
          </cell>
          <cell r="E54" t="str">
            <v>DU</v>
          </cell>
          <cell r="F54" t="str">
            <v>Duplicopieurs</v>
          </cell>
          <cell r="G54" t="str">
            <v>F</v>
          </cell>
          <cell r="H54" t="str">
            <v>PDT</v>
          </cell>
          <cell r="I54" t="str">
            <v>2 - Bureautique</v>
          </cell>
          <cell r="J54" t="str">
            <v>BU 5 Divers bureautique</v>
          </cell>
          <cell r="K54" t="str">
            <v>Bureautique</v>
          </cell>
          <cell r="L54" t="str">
            <v>DU</v>
          </cell>
          <cell r="M54" t="str">
            <v>BU - consommables</v>
          </cell>
          <cell r="N54">
            <v>1</v>
          </cell>
          <cell r="O54" t="str">
            <v>Matériel</v>
          </cell>
        </row>
        <row r="55">
          <cell r="A55" t="str">
            <v>BUMAD1</v>
          </cell>
          <cell r="B55" t="str">
            <v>BU</v>
          </cell>
          <cell r="C55" t="str">
            <v>MA</v>
          </cell>
          <cell r="D55" t="str">
            <v>D1</v>
          </cell>
          <cell r="E55" t="str">
            <v>BO</v>
          </cell>
          <cell r="F55" t="str">
            <v>Opt&amp;Acc Duplicopieurs</v>
          </cell>
          <cell r="G55" t="str">
            <v>F</v>
          </cell>
          <cell r="H55" t="str">
            <v>PDT</v>
          </cell>
          <cell r="I55" t="str">
            <v>2 - Bureautique</v>
          </cell>
          <cell r="J55" t="str">
            <v>BU 5 Divers bureautique</v>
          </cell>
          <cell r="K55" t="str">
            <v>Bureautique</v>
          </cell>
          <cell r="L55" t="str">
            <v>BO</v>
          </cell>
          <cell r="M55" t="str">
            <v>Bureautique / caisses</v>
          </cell>
          <cell r="N55">
            <v>1</v>
          </cell>
          <cell r="O55" t="str">
            <v>Matériel</v>
          </cell>
        </row>
        <row r="56">
          <cell r="A56" t="str">
            <v>BUMAD2</v>
          </cell>
          <cell r="B56" t="str">
            <v>BU</v>
          </cell>
          <cell r="C56" t="str">
            <v>MA</v>
          </cell>
          <cell r="D56" t="str">
            <v>D2</v>
          </cell>
          <cell r="E56" t="str">
            <v>BC</v>
          </cell>
          <cell r="F56" t="str">
            <v>Conso. Duplicopieurs</v>
          </cell>
          <cell r="G56" t="str">
            <v>F</v>
          </cell>
          <cell r="H56" t="str">
            <v>PDT</v>
          </cell>
          <cell r="I56" t="str">
            <v>2 - Bureautique</v>
          </cell>
          <cell r="J56" t="str">
            <v>BU 4 Consommables</v>
          </cell>
          <cell r="K56" t="str">
            <v>Bureautique</v>
          </cell>
          <cell r="L56" t="str">
            <v>BC</v>
          </cell>
          <cell r="M56" t="str">
            <v>BU - options &amp; accessoires</v>
          </cell>
          <cell r="N56">
            <v>1</v>
          </cell>
          <cell r="O56" t="str">
            <v>Matériel</v>
          </cell>
        </row>
        <row r="57">
          <cell r="A57" t="str">
            <v>BUMAE0</v>
          </cell>
          <cell r="B57" t="str">
            <v>BU</v>
          </cell>
          <cell r="C57" t="str">
            <v>MA</v>
          </cell>
          <cell r="D57" t="str">
            <v>E0</v>
          </cell>
          <cell r="E57" t="str">
            <v>CA</v>
          </cell>
          <cell r="F57" t="str">
            <v>Caisses</v>
          </cell>
          <cell r="G57" t="str">
            <v>F</v>
          </cell>
          <cell r="H57" t="str">
            <v>PDT</v>
          </cell>
          <cell r="I57" t="str">
            <v>2 - Bureautique</v>
          </cell>
          <cell r="J57" t="str">
            <v>BU 5 Divers bureautique</v>
          </cell>
          <cell r="K57" t="str">
            <v>Bureautique</v>
          </cell>
          <cell r="L57" t="str">
            <v>CA</v>
          </cell>
          <cell r="M57" t="str">
            <v>BU - consommables</v>
          </cell>
          <cell r="N57">
            <v>1</v>
          </cell>
          <cell r="O57" t="str">
            <v>Matériel</v>
          </cell>
        </row>
        <row r="58">
          <cell r="A58" t="str">
            <v>BUMAE1</v>
          </cell>
          <cell r="B58" t="str">
            <v>BU</v>
          </cell>
          <cell r="C58" t="str">
            <v>MA</v>
          </cell>
          <cell r="D58" t="str">
            <v>E1</v>
          </cell>
          <cell r="E58" t="str">
            <v>BO</v>
          </cell>
          <cell r="F58" t="str">
            <v>Opt&amp;Acc Caisses</v>
          </cell>
          <cell r="G58" t="str">
            <v>F</v>
          </cell>
          <cell r="H58" t="str">
            <v>PDT</v>
          </cell>
          <cell r="I58" t="str">
            <v>2 - Bureautique</v>
          </cell>
          <cell r="J58" t="str">
            <v>BU 5 Divers bureautique</v>
          </cell>
          <cell r="K58" t="str">
            <v>Bureautique</v>
          </cell>
          <cell r="L58" t="str">
            <v>BO</v>
          </cell>
          <cell r="M58" t="str">
            <v>BU - divers matériels</v>
          </cell>
          <cell r="N58">
            <v>1</v>
          </cell>
          <cell r="O58" t="str">
            <v>Matériel</v>
          </cell>
        </row>
        <row r="59">
          <cell r="A59" t="str">
            <v>BUMAE2</v>
          </cell>
          <cell r="B59" t="str">
            <v>BU</v>
          </cell>
          <cell r="C59" t="str">
            <v>MA</v>
          </cell>
          <cell r="D59" t="str">
            <v>E2</v>
          </cell>
          <cell r="E59" t="str">
            <v>BC</v>
          </cell>
          <cell r="F59" t="str">
            <v>Conso. Caisses</v>
          </cell>
          <cell r="G59" t="str">
            <v>F</v>
          </cell>
          <cell r="H59" t="str">
            <v>PDT</v>
          </cell>
          <cell r="I59" t="str">
            <v>2 - Bureautique</v>
          </cell>
          <cell r="J59" t="str">
            <v>BU 4 Consommables</v>
          </cell>
          <cell r="K59" t="str">
            <v>Bureautique</v>
          </cell>
          <cell r="L59" t="str">
            <v>BC</v>
          </cell>
          <cell r="M59" t="str">
            <v>BU - divers matériels</v>
          </cell>
          <cell r="N59">
            <v>1</v>
          </cell>
          <cell r="O59" t="str">
            <v>Matériel</v>
          </cell>
        </row>
        <row r="60">
          <cell r="A60" t="str">
            <v>BUMAF0</v>
          </cell>
          <cell r="B60" t="str">
            <v>BU</v>
          </cell>
          <cell r="C60" t="str">
            <v>MA</v>
          </cell>
          <cell r="D60" t="str">
            <v>F0</v>
          </cell>
          <cell r="E60" t="str">
            <v>BD</v>
          </cell>
          <cell r="F60" t="str">
            <v>Compteuse de billets</v>
          </cell>
          <cell r="G60" t="str">
            <v>F</v>
          </cell>
          <cell r="H60" t="str">
            <v>PDT</v>
          </cell>
          <cell r="I60" t="str">
            <v>2 - Bureautique</v>
          </cell>
          <cell r="J60" t="str">
            <v>BU 5 Divers bureautique</v>
          </cell>
          <cell r="K60" t="str">
            <v>Bureautique</v>
          </cell>
          <cell r="L60" t="str">
            <v>BD</v>
          </cell>
          <cell r="M60" t="str">
            <v>BU - divers matériels</v>
          </cell>
          <cell r="N60">
            <v>1</v>
          </cell>
          <cell r="O60" t="str">
            <v>Matériel</v>
          </cell>
        </row>
        <row r="61">
          <cell r="A61" t="str">
            <v>BUMAF1</v>
          </cell>
          <cell r="B61" t="str">
            <v>BU</v>
          </cell>
          <cell r="C61" t="str">
            <v>MA</v>
          </cell>
          <cell r="D61" t="str">
            <v>F1</v>
          </cell>
          <cell r="E61" t="str">
            <v>BD</v>
          </cell>
          <cell r="F61" t="str">
            <v>Compteuse de pieces</v>
          </cell>
          <cell r="G61" t="str">
            <v>F</v>
          </cell>
          <cell r="H61" t="str">
            <v>PDT</v>
          </cell>
          <cell r="I61" t="str">
            <v>2 - Bureautique</v>
          </cell>
          <cell r="J61" t="str">
            <v>BU 5 Divers bureautique</v>
          </cell>
          <cell r="K61" t="str">
            <v>Bureautique</v>
          </cell>
          <cell r="L61" t="str">
            <v>BD</v>
          </cell>
          <cell r="M61" t="str">
            <v>BU - options &amp; accessoires</v>
          </cell>
          <cell r="N61">
            <v>1</v>
          </cell>
          <cell r="O61" t="str">
            <v>Matériel</v>
          </cell>
        </row>
        <row r="62">
          <cell r="A62" t="str">
            <v>BUMAF2</v>
          </cell>
          <cell r="B62" t="str">
            <v>BU</v>
          </cell>
          <cell r="C62" t="str">
            <v>MA</v>
          </cell>
          <cell r="D62" t="str">
            <v>F2</v>
          </cell>
          <cell r="E62" t="str">
            <v>BD</v>
          </cell>
          <cell r="F62" t="str">
            <v>Detecteur faux-billet</v>
          </cell>
          <cell r="G62" t="str">
            <v>F</v>
          </cell>
          <cell r="H62" t="str">
            <v>PDT</v>
          </cell>
          <cell r="I62" t="str">
            <v>2 - Bureautique</v>
          </cell>
          <cell r="J62" t="str">
            <v>BU 5 Divers bureautique</v>
          </cell>
          <cell r="K62" t="str">
            <v>Bureautique</v>
          </cell>
          <cell r="L62" t="str">
            <v>BD</v>
          </cell>
          <cell r="M62" t="str">
            <v>BU - consommables</v>
          </cell>
          <cell r="N62">
            <v>1</v>
          </cell>
          <cell r="O62" t="str">
            <v>Matériel</v>
          </cell>
        </row>
        <row r="63">
          <cell r="A63" t="str">
            <v>BUMAF3</v>
          </cell>
          <cell r="B63" t="str">
            <v>BU</v>
          </cell>
          <cell r="C63" t="str">
            <v>MA</v>
          </cell>
          <cell r="D63" t="str">
            <v>F3</v>
          </cell>
          <cell r="E63" t="str">
            <v>BO</v>
          </cell>
          <cell r="F63" t="str">
            <v>Opt/Acc compteuse</v>
          </cell>
          <cell r="G63" t="str">
            <v>F</v>
          </cell>
          <cell r="H63" t="str">
            <v>PDT</v>
          </cell>
          <cell r="I63" t="str">
            <v>2 - Bureautique</v>
          </cell>
          <cell r="J63" t="str">
            <v>BU 5 Divers bureautique</v>
          </cell>
          <cell r="K63" t="str">
            <v>Bureautique</v>
          </cell>
          <cell r="L63" t="str">
            <v>BO</v>
          </cell>
          <cell r="M63" t="str">
            <v>BU - divers matériels</v>
          </cell>
          <cell r="N63">
            <v>1</v>
          </cell>
          <cell r="O63" t="str">
            <v>Matériel</v>
          </cell>
        </row>
        <row r="64">
          <cell r="A64" t="str">
            <v>BUMAF4</v>
          </cell>
          <cell r="B64" t="str">
            <v>BU</v>
          </cell>
          <cell r="C64" t="str">
            <v>MA</v>
          </cell>
          <cell r="D64" t="str">
            <v>F4</v>
          </cell>
          <cell r="E64" t="str">
            <v>BC</v>
          </cell>
          <cell r="F64" t="str">
            <v>Conso. compteuse/detect</v>
          </cell>
          <cell r="G64" t="str">
            <v>F</v>
          </cell>
          <cell r="H64" t="str">
            <v>PDT</v>
          </cell>
          <cell r="I64" t="str">
            <v>2 - Bureautique</v>
          </cell>
          <cell r="J64" t="str">
            <v>BU 5 Divers bureautique</v>
          </cell>
          <cell r="K64" t="str">
            <v>Bureautique</v>
          </cell>
          <cell r="L64" t="str">
            <v>BC</v>
          </cell>
          <cell r="M64" t="str">
            <v>BU - divers matériels</v>
          </cell>
          <cell r="N64">
            <v>1</v>
          </cell>
          <cell r="O64" t="str">
            <v>Matériel</v>
          </cell>
        </row>
        <row r="65">
          <cell r="A65" t="str">
            <v>BUMAG0</v>
          </cell>
          <cell r="B65" t="str">
            <v>BU</v>
          </cell>
          <cell r="C65" t="str">
            <v>MA</v>
          </cell>
          <cell r="D65" t="str">
            <v>G0</v>
          </cell>
          <cell r="E65" t="str">
            <v>BD</v>
          </cell>
          <cell r="F65" t="str">
            <v>Calculatrices</v>
          </cell>
          <cell r="G65" t="str">
            <v>F</v>
          </cell>
          <cell r="H65" t="str">
            <v>PDT</v>
          </cell>
          <cell r="I65" t="str">
            <v>2 - Bureautique</v>
          </cell>
          <cell r="J65" t="str">
            <v>BU 5 Divers bureautique</v>
          </cell>
          <cell r="K65" t="str">
            <v>Informatique</v>
          </cell>
          <cell r="L65" t="str">
            <v>BD</v>
          </cell>
          <cell r="M65" t="str">
            <v>BU - divers matériels</v>
          </cell>
          <cell r="N65">
            <v>1</v>
          </cell>
          <cell r="O65" t="str">
            <v>Matériel</v>
          </cell>
        </row>
        <row r="66">
          <cell r="A66" t="str">
            <v>BUMAH0</v>
          </cell>
          <cell r="B66" t="str">
            <v>BU</v>
          </cell>
          <cell r="C66" t="str">
            <v>MA</v>
          </cell>
          <cell r="D66" t="str">
            <v>H0</v>
          </cell>
          <cell r="E66" t="str">
            <v>BD</v>
          </cell>
          <cell r="F66" t="str">
            <v>Machines a ecrire</v>
          </cell>
          <cell r="G66" t="str">
            <v>F</v>
          </cell>
          <cell r="H66" t="str">
            <v>PDT</v>
          </cell>
          <cell r="I66" t="str">
            <v>2 - Bureautique</v>
          </cell>
          <cell r="J66" t="str">
            <v>BU 5 Divers bureautique</v>
          </cell>
          <cell r="K66" t="str">
            <v>Informatique</v>
          </cell>
          <cell r="L66" t="str">
            <v>BD</v>
          </cell>
          <cell r="M66" t="str">
            <v>BU - options &amp; accessoires</v>
          </cell>
          <cell r="N66">
            <v>1</v>
          </cell>
          <cell r="O66" t="str">
            <v>Matériel</v>
          </cell>
        </row>
        <row r="67">
          <cell r="A67" t="str">
            <v>BUMAI0</v>
          </cell>
          <cell r="B67" t="str">
            <v>BU</v>
          </cell>
          <cell r="C67" t="str">
            <v>MA</v>
          </cell>
          <cell r="D67" t="str">
            <v>I0</v>
          </cell>
          <cell r="E67" t="str">
            <v>BD</v>
          </cell>
          <cell r="F67" t="str">
            <v>Videoprojecteurs</v>
          </cell>
          <cell r="G67" t="str">
            <v>F</v>
          </cell>
          <cell r="H67" t="str">
            <v>PDT</v>
          </cell>
          <cell r="I67" t="str">
            <v>2 - Bureautique</v>
          </cell>
          <cell r="J67" t="str">
            <v>BU 5 Divers bureautique</v>
          </cell>
          <cell r="K67" t="str">
            <v>Bureautique</v>
          </cell>
          <cell r="L67" t="str">
            <v>BD</v>
          </cell>
          <cell r="M67" t="str">
            <v>BU - divers matériels</v>
          </cell>
          <cell r="N67">
            <v>1</v>
          </cell>
          <cell r="O67" t="str">
            <v>Matériel</v>
          </cell>
        </row>
        <row r="68">
          <cell r="A68" t="str">
            <v>BUMAI1</v>
          </cell>
          <cell r="B68" t="str">
            <v>BU</v>
          </cell>
          <cell r="C68" t="str">
            <v>MA</v>
          </cell>
          <cell r="D68" t="str">
            <v>I1</v>
          </cell>
          <cell r="E68" t="str">
            <v>BO</v>
          </cell>
          <cell r="F68" t="str">
            <v>Opt&amp;Acc Videoprojecteurs</v>
          </cell>
          <cell r="G68" t="str">
            <v>F</v>
          </cell>
          <cell r="H68" t="str">
            <v>PDT</v>
          </cell>
          <cell r="I68" t="str">
            <v>2 - Bureautique</v>
          </cell>
          <cell r="J68" t="str">
            <v>BU 5 Divers bureautique</v>
          </cell>
          <cell r="K68" t="str">
            <v>Bureautique</v>
          </cell>
          <cell r="L68" t="str">
            <v>BO</v>
          </cell>
          <cell r="M68" t="str">
            <v>BU - divers matériels</v>
          </cell>
          <cell r="N68">
            <v>1</v>
          </cell>
          <cell r="O68" t="str">
            <v>Matériel</v>
          </cell>
        </row>
        <row r="69">
          <cell r="A69" t="str">
            <v>BUMAJ0</v>
          </cell>
          <cell r="B69" t="str">
            <v>BU</v>
          </cell>
          <cell r="C69" t="str">
            <v>MA</v>
          </cell>
          <cell r="D69" t="str">
            <v>J0</v>
          </cell>
          <cell r="E69" t="str">
            <v>BD</v>
          </cell>
          <cell r="F69" t="str">
            <v>Destructeurs documents</v>
          </cell>
          <cell r="G69" t="str">
            <v>F</v>
          </cell>
          <cell r="H69" t="str">
            <v>PDT</v>
          </cell>
          <cell r="I69" t="str">
            <v>2 - Bureautique</v>
          </cell>
          <cell r="J69" t="str">
            <v>BU 5 Divers bureautique</v>
          </cell>
          <cell r="K69" t="str">
            <v>Bureautique</v>
          </cell>
          <cell r="L69" t="str">
            <v>BD</v>
          </cell>
          <cell r="M69" t="str">
            <v>BU - options &amp; accessoires</v>
          </cell>
          <cell r="N69">
            <v>1</v>
          </cell>
          <cell r="O69" t="str">
            <v>Matériel</v>
          </cell>
        </row>
        <row r="70">
          <cell r="A70" t="str">
            <v>BUMAJO</v>
          </cell>
          <cell r="B70" t="str">
            <v>BU</v>
          </cell>
          <cell r="C70" t="str">
            <v>MA</v>
          </cell>
          <cell r="D70" t="str">
            <v>JO</v>
          </cell>
          <cell r="E70" t="str">
            <v>BD</v>
          </cell>
          <cell r="F70" t="str">
            <v>Destructeurs documents</v>
          </cell>
          <cell r="G70" t="str">
            <v>F</v>
          </cell>
          <cell r="H70" t="str">
            <v>PDT</v>
          </cell>
          <cell r="I70" t="str">
            <v>2 - Bureautique</v>
          </cell>
          <cell r="J70" t="str">
            <v>BU 5 Divers bureautique</v>
          </cell>
          <cell r="K70" t="str">
            <v>Bureautique</v>
          </cell>
          <cell r="L70" t="str">
            <v>BD</v>
          </cell>
          <cell r="M70" t="str">
            <v>BU - options &amp; accessoires</v>
          </cell>
          <cell r="N70">
            <v>1</v>
          </cell>
          <cell r="O70" t="str">
            <v>Matériel</v>
          </cell>
        </row>
        <row r="71">
          <cell r="A71" t="str">
            <v>BUMAK0</v>
          </cell>
          <cell r="B71" t="str">
            <v>BU</v>
          </cell>
          <cell r="C71" t="str">
            <v>MA</v>
          </cell>
          <cell r="D71" t="str">
            <v>K0</v>
          </cell>
          <cell r="E71" t="str">
            <v>BD</v>
          </cell>
          <cell r="F71" t="str">
            <v>Mats bur. non informat.</v>
          </cell>
          <cell r="G71" t="str">
            <v>F</v>
          </cell>
          <cell r="H71" t="str">
            <v>PDT</v>
          </cell>
          <cell r="I71" t="str">
            <v>2 - Bureautique</v>
          </cell>
          <cell r="J71" t="str">
            <v>BU 5 Divers bureautique</v>
          </cell>
          <cell r="K71" t="str">
            <v>Bureautique</v>
          </cell>
          <cell r="L71" t="str">
            <v>BD</v>
          </cell>
          <cell r="M71" t="str">
            <v>BU - consommables</v>
          </cell>
          <cell r="N71">
            <v>1</v>
          </cell>
          <cell r="O71" t="str">
            <v>Matériel</v>
          </cell>
        </row>
        <row r="72">
          <cell r="A72" t="str">
            <v>BUMAK1</v>
          </cell>
          <cell r="B72" t="str">
            <v>BU</v>
          </cell>
          <cell r="C72" t="str">
            <v>MA</v>
          </cell>
          <cell r="D72" t="str">
            <v>K1</v>
          </cell>
          <cell r="E72" t="str">
            <v>BO</v>
          </cell>
          <cell r="F72" t="str">
            <v>Opt&amp;Acc/Mats bur.non inf.</v>
          </cell>
          <cell r="G72" t="str">
            <v>F</v>
          </cell>
          <cell r="H72" t="str">
            <v>PDT</v>
          </cell>
          <cell r="I72" t="str">
            <v>2 - Bureautique</v>
          </cell>
          <cell r="J72" t="str">
            <v>BU 5 Divers bureautique</v>
          </cell>
          <cell r="K72" t="str">
            <v>Informatique</v>
          </cell>
          <cell r="L72" t="str">
            <v>BO</v>
          </cell>
          <cell r="M72" t="str">
            <v>Micro / Machines PC</v>
          </cell>
          <cell r="N72">
            <v>1</v>
          </cell>
          <cell r="O72" t="str">
            <v>Matériel</v>
          </cell>
        </row>
        <row r="73">
          <cell r="A73" t="str">
            <v>BUMAK2</v>
          </cell>
          <cell r="B73" t="str">
            <v>BU</v>
          </cell>
          <cell r="C73" t="str">
            <v>MA</v>
          </cell>
          <cell r="D73" t="str">
            <v>K2</v>
          </cell>
          <cell r="E73" t="str">
            <v>BC</v>
          </cell>
          <cell r="F73" t="str">
            <v>Conso./Mats bur.non inf.</v>
          </cell>
          <cell r="G73" t="str">
            <v>F</v>
          </cell>
          <cell r="H73" t="str">
            <v>PDT</v>
          </cell>
          <cell r="I73" t="str">
            <v>2 - Bureautique</v>
          </cell>
          <cell r="J73" t="str">
            <v>BU 4 Consommables</v>
          </cell>
          <cell r="K73" t="str">
            <v>Informatique</v>
          </cell>
          <cell r="L73" t="str">
            <v>BC</v>
          </cell>
          <cell r="M73" t="str">
            <v>BU - options &amp; accessoires</v>
          </cell>
          <cell r="N73">
            <v>1</v>
          </cell>
          <cell r="O73" t="str">
            <v>Matériel</v>
          </cell>
        </row>
        <row r="74">
          <cell r="A74" t="str">
            <v>BUMAL0</v>
          </cell>
          <cell r="B74" t="str">
            <v>BU</v>
          </cell>
          <cell r="C74" t="str">
            <v>MA</v>
          </cell>
          <cell r="D74" t="str">
            <v>L0</v>
          </cell>
          <cell r="E74" t="str">
            <v>MP</v>
          </cell>
          <cell r="F74" t="str">
            <v>Serveurs Intel</v>
          </cell>
          <cell r="G74" t="str">
            <v>F</v>
          </cell>
          <cell r="H74" t="str">
            <v>PDT</v>
          </cell>
          <cell r="I74" t="str">
            <v>2 - Bureautique</v>
          </cell>
          <cell r="J74" t="str">
            <v>BU 2 PC / Serveurs Wintel</v>
          </cell>
          <cell r="K74" t="str">
            <v>Informatique</v>
          </cell>
          <cell r="L74" t="str">
            <v>MP</v>
          </cell>
          <cell r="M74" t="str">
            <v>Micro / Machines PC</v>
          </cell>
          <cell r="N74">
            <v>1</v>
          </cell>
          <cell r="O74" t="str">
            <v>Matériel</v>
          </cell>
        </row>
        <row r="75">
          <cell r="A75" t="str">
            <v>BUMAL2</v>
          </cell>
          <cell r="B75" t="str">
            <v>BU</v>
          </cell>
          <cell r="C75" t="str">
            <v>MA</v>
          </cell>
          <cell r="D75" t="str">
            <v>L2</v>
          </cell>
          <cell r="E75" t="str">
            <v>MP</v>
          </cell>
          <cell r="F75" t="str">
            <v>PC desktop</v>
          </cell>
          <cell r="G75" t="str">
            <v>F</v>
          </cell>
          <cell r="H75" t="str">
            <v>PDT</v>
          </cell>
          <cell r="I75" t="str">
            <v>2 - Bureautique</v>
          </cell>
          <cell r="J75" t="str">
            <v>BU 2 PC / Serveurs Wintel</v>
          </cell>
          <cell r="K75" t="str">
            <v>Informatique</v>
          </cell>
          <cell r="L75" t="str">
            <v>MP</v>
          </cell>
          <cell r="M75" t="str">
            <v>BU - options &amp; accessoires</v>
          </cell>
          <cell r="N75">
            <v>1</v>
          </cell>
          <cell r="O75" t="str">
            <v>Matériel</v>
          </cell>
        </row>
        <row r="76">
          <cell r="A76" t="str">
            <v>BUMAL3</v>
          </cell>
          <cell r="B76" t="str">
            <v>BU</v>
          </cell>
          <cell r="C76" t="str">
            <v>MA</v>
          </cell>
          <cell r="D76" t="str">
            <v>L3</v>
          </cell>
          <cell r="E76" t="str">
            <v>BO</v>
          </cell>
          <cell r="F76" t="str">
            <v>Opt&amp;Acc PC desktop</v>
          </cell>
          <cell r="G76" t="str">
            <v>F</v>
          </cell>
          <cell r="H76" t="str">
            <v>PDT</v>
          </cell>
          <cell r="I76" t="str">
            <v>2 - Bureautique</v>
          </cell>
          <cell r="J76" t="str">
            <v>BU 2 PC / Serveurs Wintel</v>
          </cell>
          <cell r="K76" t="str">
            <v>Informatique</v>
          </cell>
          <cell r="L76" t="str">
            <v>BO</v>
          </cell>
          <cell r="M76" t="str">
            <v>Micro / Machines PC</v>
          </cell>
          <cell r="N76">
            <v>1</v>
          </cell>
          <cell r="O76" t="str">
            <v>Matériel</v>
          </cell>
        </row>
        <row r="77">
          <cell r="A77" t="str">
            <v>BUMAL4</v>
          </cell>
          <cell r="B77" t="str">
            <v>BU</v>
          </cell>
          <cell r="C77" t="str">
            <v>MA</v>
          </cell>
          <cell r="D77" t="str">
            <v>L4</v>
          </cell>
          <cell r="E77" t="str">
            <v>MP</v>
          </cell>
          <cell r="F77" t="str">
            <v>Portables</v>
          </cell>
          <cell r="G77" t="str">
            <v>F</v>
          </cell>
          <cell r="H77" t="str">
            <v>PDT</v>
          </cell>
          <cell r="I77" t="str">
            <v>2 - Bureautique</v>
          </cell>
          <cell r="J77" t="str">
            <v>BU 2 PC / Serveurs Wintel</v>
          </cell>
          <cell r="K77" t="str">
            <v>Informatique</v>
          </cell>
          <cell r="L77" t="str">
            <v>MP</v>
          </cell>
          <cell r="M77" t="str">
            <v>BU - options &amp; accessoires</v>
          </cell>
          <cell r="N77">
            <v>1</v>
          </cell>
          <cell r="O77" t="str">
            <v>Matériel</v>
          </cell>
        </row>
        <row r="78">
          <cell r="A78" t="str">
            <v>BUMAL5</v>
          </cell>
          <cell r="B78" t="str">
            <v>BU</v>
          </cell>
          <cell r="C78" t="str">
            <v>MA</v>
          </cell>
          <cell r="D78" t="str">
            <v>L5</v>
          </cell>
          <cell r="E78" t="str">
            <v>BO</v>
          </cell>
          <cell r="F78" t="str">
            <v>Opt&amp;Acc portables</v>
          </cell>
          <cell r="G78" t="str">
            <v>F</v>
          </cell>
          <cell r="H78" t="str">
            <v>PDT</v>
          </cell>
          <cell r="I78" t="str">
            <v>2 - Bureautique</v>
          </cell>
          <cell r="J78" t="str">
            <v>BU 2 PC / Serveurs Wintel</v>
          </cell>
          <cell r="K78" t="str">
            <v>Informatique</v>
          </cell>
          <cell r="L78" t="str">
            <v>BO</v>
          </cell>
          <cell r="M78" t="str">
            <v>Micro / imprimantes PC</v>
          </cell>
          <cell r="N78">
            <v>1</v>
          </cell>
          <cell r="O78" t="str">
            <v>Matériel</v>
          </cell>
        </row>
        <row r="79">
          <cell r="A79" t="str">
            <v>BUMAM0</v>
          </cell>
          <cell r="B79" t="str">
            <v>BU</v>
          </cell>
          <cell r="C79" t="str">
            <v>MA</v>
          </cell>
          <cell r="D79" t="str">
            <v>M0</v>
          </cell>
          <cell r="E79" t="str">
            <v>MI</v>
          </cell>
          <cell r="F79" t="str">
            <v>Imprimantes</v>
          </cell>
          <cell r="G79" t="str">
            <v>F</v>
          </cell>
          <cell r="H79" t="str">
            <v>PDT</v>
          </cell>
          <cell r="I79" t="str">
            <v>2 - Bureautique</v>
          </cell>
          <cell r="J79" t="str">
            <v>BU 3 Imprimantes</v>
          </cell>
          <cell r="K79" t="str">
            <v>Informatique</v>
          </cell>
          <cell r="L79" t="str">
            <v>MI</v>
          </cell>
          <cell r="M79" t="str">
            <v>BU - options &amp; accessoires</v>
          </cell>
          <cell r="N79">
            <v>1</v>
          </cell>
          <cell r="O79" t="str">
            <v>Matériel</v>
          </cell>
        </row>
        <row r="80">
          <cell r="A80" t="str">
            <v>BUMAM1</v>
          </cell>
          <cell r="B80" t="str">
            <v>BU</v>
          </cell>
          <cell r="C80" t="str">
            <v>MA</v>
          </cell>
          <cell r="D80" t="str">
            <v>M1</v>
          </cell>
          <cell r="E80" t="str">
            <v>BO</v>
          </cell>
          <cell r="F80" t="str">
            <v>Opt&amp;Acc imprimantes</v>
          </cell>
          <cell r="G80" t="str">
            <v>F</v>
          </cell>
          <cell r="H80" t="str">
            <v>PDT</v>
          </cell>
          <cell r="I80" t="str">
            <v>2 - Bureautique</v>
          </cell>
          <cell r="J80" t="str">
            <v>BU 3 Imprimantes</v>
          </cell>
          <cell r="K80" t="str">
            <v>Informatique</v>
          </cell>
          <cell r="L80" t="str">
            <v>BO</v>
          </cell>
          <cell r="M80" t="str">
            <v>BU - consommables</v>
          </cell>
          <cell r="N80">
            <v>1</v>
          </cell>
          <cell r="O80" t="str">
            <v>Matériel</v>
          </cell>
        </row>
        <row r="81">
          <cell r="A81" t="str">
            <v>BUMAM2</v>
          </cell>
          <cell r="B81" t="str">
            <v>BU</v>
          </cell>
          <cell r="C81" t="str">
            <v>MA</v>
          </cell>
          <cell r="D81" t="str">
            <v>M2</v>
          </cell>
          <cell r="E81" t="str">
            <v>BC</v>
          </cell>
          <cell r="F81" t="str">
            <v>Conso. imprimantes</v>
          </cell>
          <cell r="G81" t="str">
            <v>F</v>
          </cell>
          <cell r="H81" t="str">
            <v>PDT</v>
          </cell>
          <cell r="I81" t="str">
            <v>2 - Bureautique</v>
          </cell>
          <cell r="J81" t="str">
            <v>BU 4 Consommables</v>
          </cell>
          <cell r="K81" t="str">
            <v>Informatique</v>
          </cell>
          <cell r="L81" t="str">
            <v>BC</v>
          </cell>
          <cell r="M81" t="str">
            <v>BU - divers matériels</v>
          </cell>
          <cell r="N81">
            <v>1</v>
          </cell>
          <cell r="O81" t="str">
            <v>Matériel</v>
          </cell>
        </row>
        <row r="82">
          <cell r="A82" t="str">
            <v>BUMAN0</v>
          </cell>
          <cell r="B82" t="str">
            <v>BU</v>
          </cell>
          <cell r="C82" t="str">
            <v>MA</v>
          </cell>
          <cell r="D82" t="str">
            <v>N0</v>
          </cell>
          <cell r="E82" t="str">
            <v>BD</v>
          </cell>
          <cell r="F82" t="str">
            <v>Moniteurs LCD</v>
          </cell>
          <cell r="G82" t="str">
            <v>F</v>
          </cell>
          <cell r="H82" t="str">
            <v>PDT</v>
          </cell>
          <cell r="I82" t="str">
            <v>2 - Bureautique</v>
          </cell>
          <cell r="J82" t="str">
            <v>BU 2 PC / Serveurs Wintel</v>
          </cell>
          <cell r="K82" t="str">
            <v>Informatique</v>
          </cell>
          <cell r="L82" t="str">
            <v>BD</v>
          </cell>
          <cell r="M82" t="str">
            <v>BU - divers matériels</v>
          </cell>
          <cell r="N82">
            <v>1</v>
          </cell>
          <cell r="O82" t="str">
            <v>Matériel</v>
          </cell>
        </row>
        <row r="83">
          <cell r="A83" t="str">
            <v>BUMAO0</v>
          </cell>
          <cell r="B83" t="str">
            <v>BU</v>
          </cell>
          <cell r="C83" t="str">
            <v>MA</v>
          </cell>
          <cell r="D83" t="str">
            <v>O0</v>
          </cell>
          <cell r="E83" t="str">
            <v>BD</v>
          </cell>
          <cell r="F83" t="str">
            <v>Autres mats inf. micro</v>
          </cell>
          <cell r="G83" t="str">
            <v>F</v>
          </cell>
          <cell r="H83" t="str">
            <v>PDT</v>
          </cell>
          <cell r="I83" t="str">
            <v>2 - Bureautique</v>
          </cell>
          <cell r="J83" t="str">
            <v>BU 2 PC / Serveurs Wintel</v>
          </cell>
          <cell r="K83" t="str">
            <v>Informatique</v>
          </cell>
          <cell r="L83" t="str">
            <v>BD</v>
          </cell>
          <cell r="M83" t="str">
            <v>BU - options &amp; accessoires</v>
          </cell>
          <cell r="N83">
            <v>1</v>
          </cell>
          <cell r="O83" t="str">
            <v>Matériel</v>
          </cell>
        </row>
        <row r="84">
          <cell r="A84" t="str">
            <v>BUMAO1</v>
          </cell>
          <cell r="B84" t="str">
            <v>BU</v>
          </cell>
          <cell r="C84" t="str">
            <v>MA</v>
          </cell>
          <cell r="D84" t="str">
            <v>O1</v>
          </cell>
          <cell r="E84" t="str">
            <v>BO</v>
          </cell>
          <cell r="F84" t="str">
            <v>Opt&amp;Acc / Mats inf. micro</v>
          </cell>
          <cell r="G84" t="str">
            <v>F</v>
          </cell>
          <cell r="H84" t="str">
            <v>PDT</v>
          </cell>
          <cell r="I84" t="str">
            <v>2 - Bureautique</v>
          </cell>
          <cell r="J84" t="str">
            <v>BU 2 PC / Serveurs Wintel</v>
          </cell>
          <cell r="K84" t="str">
            <v>Informatique</v>
          </cell>
          <cell r="L84" t="str">
            <v>BO</v>
          </cell>
          <cell r="M84" t="str">
            <v>BU - consommables</v>
          </cell>
          <cell r="N84">
            <v>1</v>
          </cell>
          <cell r="O84" t="str">
            <v>Matériel</v>
          </cell>
        </row>
        <row r="85">
          <cell r="A85" t="str">
            <v>BUMAO2</v>
          </cell>
          <cell r="B85" t="str">
            <v>BU</v>
          </cell>
          <cell r="C85" t="str">
            <v>MA</v>
          </cell>
          <cell r="D85" t="str">
            <v>O2</v>
          </cell>
          <cell r="E85" t="str">
            <v>BC</v>
          </cell>
          <cell r="F85" t="str">
            <v>Conso. /  Mats inf. micro</v>
          </cell>
          <cell r="G85" t="str">
            <v>F</v>
          </cell>
          <cell r="H85" t="str">
            <v>PDT</v>
          </cell>
          <cell r="I85" t="str">
            <v>2 - Bureautique</v>
          </cell>
          <cell r="J85" t="str">
            <v>BU 4 Consommables</v>
          </cell>
          <cell r="K85" t="str">
            <v>Bureautique</v>
          </cell>
          <cell r="L85" t="str">
            <v>BC</v>
          </cell>
          <cell r="M85" t="str">
            <v>BU - MO SAV</v>
          </cell>
          <cell r="N85">
            <v>1</v>
          </cell>
          <cell r="O85" t="str">
            <v>Matériel</v>
          </cell>
        </row>
        <row r="86">
          <cell r="A86" t="str">
            <v>BUMB02</v>
          </cell>
          <cell r="B86" t="str">
            <v>BU</v>
          </cell>
          <cell r="C86" t="str">
            <v>MB</v>
          </cell>
          <cell r="D86" t="str">
            <v>02</v>
          </cell>
          <cell r="E86" t="str">
            <v>BB</v>
          </cell>
          <cell r="F86" t="str">
            <v>Revient  ASP hors-stock</v>
          </cell>
          <cell r="G86" t="str">
            <v>N</v>
          </cell>
          <cell r="H86" t="str">
            <v>PDT</v>
          </cell>
          <cell r="I86" t="str">
            <v>2 - Bureautique</v>
          </cell>
          <cell r="J86" t="str">
            <v>BU 7 Autres services bur.</v>
          </cell>
          <cell r="K86" t="str">
            <v>Bureautique</v>
          </cell>
          <cell r="L86" t="str">
            <v>BB</v>
          </cell>
          <cell r="M86" t="str">
            <v>BU - MO SAV</v>
          </cell>
          <cell r="N86">
            <v>3</v>
          </cell>
          <cell r="O86" t="str">
            <v>Services</v>
          </cell>
        </row>
        <row r="87">
          <cell r="A87" t="str">
            <v>BUMO00</v>
          </cell>
          <cell r="B87" t="str">
            <v>BU</v>
          </cell>
          <cell r="C87" t="str">
            <v>MO</v>
          </cell>
          <cell r="D87" t="str">
            <v>00</v>
          </cell>
          <cell r="E87" t="str">
            <v>BM</v>
          </cell>
          <cell r="F87" t="str">
            <v>MO SAV photocop. num.</v>
          </cell>
          <cell r="G87" t="str">
            <v>N</v>
          </cell>
          <cell r="H87" t="str">
            <v>PDT</v>
          </cell>
          <cell r="I87" t="str">
            <v>2 - Bureautique</v>
          </cell>
          <cell r="J87" t="str">
            <v>BU 7 Autres services bur.</v>
          </cell>
          <cell r="K87" t="str">
            <v>Bureautique</v>
          </cell>
          <cell r="L87" t="str">
            <v>BM</v>
          </cell>
          <cell r="M87" t="str">
            <v>BU - MO SAV</v>
          </cell>
          <cell r="N87">
            <v>3</v>
          </cell>
          <cell r="O87" t="str">
            <v>Services</v>
          </cell>
        </row>
        <row r="88">
          <cell r="A88" t="str">
            <v>BUMO09</v>
          </cell>
          <cell r="B88" t="str">
            <v>BU</v>
          </cell>
          <cell r="C88" t="str">
            <v>MO</v>
          </cell>
          <cell r="D88" t="str">
            <v>09</v>
          </cell>
          <cell r="E88" t="str">
            <v>BM</v>
          </cell>
          <cell r="F88" t="str">
            <v>MO SAV photocop. num. TST</v>
          </cell>
          <cell r="G88" t="str">
            <v>N</v>
          </cell>
          <cell r="H88" t="str">
            <v>PDT</v>
          </cell>
          <cell r="I88" t="str">
            <v>2 - Bureautique</v>
          </cell>
          <cell r="J88" t="str">
            <v>BU 7 Autres services bur.</v>
          </cell>
          <cell r="K88" t="str">
            <v>Bureautique</v>
          </cell>
          <cell r="L88" t="str">
            <v>BM</v>
          </cell>
          <cell r="M88" t="str">
            <v>BU - MO SAV</v>
          </cell>
          <cell r="N88">
            <v>3</v>
          </cell>
          <cell r="O88" t="str">
            <v>Services</v>
          </cell>
        </row>
        <row r="89">
          <cell r="A89" t="str">
            <v>BUMO10</v>
          </cell>
          <cell r="B89" t="str">
            <v>BU</v>
          </cell>
          <cell r="C89" t="str">
            <v>MO</v>
          </cell>
          <cell r="D89" t="str">
            <v>10</v>
          </cell>
          <cell r="E89" t="str">
            <v>BM</v>
          </cell>
          <cell r="F89" t="str">
            <v>MO SAV photocop. ana.</v>
          </cell>
          <cell r="G89" t="str">
            <v>N</v>
          </cell>
          <cell r="H89" t="str">
            <v>PDT</v>
          </cell>
          <cell r="I89" t="str">
            <v>2 - Bureautique</v>
          </cell>
          <cell r="J89" t="str">
            <v>BU 7 Autres services bur.</v>
          </cell>
          <cell r="K89" t="str">
            <v>Bureautique</v>
          </cell>
          <cell r="L89" t="str">
            <v>BM</v>
          </cell>
          <cell r="M89" t="str">
            <v>BU - MO SAV</v>
          </cell>
          <cell r="N89">
            <v>3</v>
          </cell>
          <cell r="O89" t="str">
            <v>Services</v>
          </cell>
        </row>
        <row r="90">
          <cell r="A90" t="str">
            <v>BUMO19</v>
          </cell>
          <cell r="B90" t="str">
            <v>BU</v>
          </cell>
          <cell r="C90" t="str">
            <v>MO</v>
          </cell>
          <cell r="D90" t="str">
            <v>19</v>
          </cell>
          <cell r="E90" t="str">
            <v>BM</v>
          </cell>
          <cell r="F90" t="str">
            <v>MO SAV photocop. ana. TST</v>
          </cell>
          <cell r="G90" t="str">
            <v>N</v>
          </cell>
          <cell r="H90" t="str">
            <v>PDT</v>
          </cell>
          <cell r="I90" t="str">
            <v>2 - Bureautique</v>
          </cell>
          <cell r="J90" t="str">
            <v>BU 7 Autres services bur.</v>
          </cell>
          <cell r="K90" t="str">
            <v>Bureautique</v>
          </cell>
          <cell r="L90" t="str">
            <v>BM</v>
          </cell>
          <cell r="M90" t="str">
            <v>BU - MO SAV</v>
          </cell>
          <cell r="N90">
            <v>3</v>
          </cell>
          <cell r="O90" t="str">
            <v>Services</v>
          </cell>
        </row>
        <row r="91">
          <cell r="A91" t="str">
            <v>BUMO20</v>
          </cell>
          <cell r="B91" t="str">
            <v>BU</v>
          </cell>
          <cell r="C91" t="str">
            <v>MO</v>
          </cell>
          <cell r="D91" t="str">
            <v>20</v>
          </cell>
          <cell r="E91" t="str">
            <v>BM</v>
          </cell>
          <cell r="F91" t="str">
            <v>MO SAV fax</v>
          </cell>
          <cell r="G91" t="str">
            <v>N</v>
          </cell>
          <cell r="H91" t="str">
            <v>PDT</v>
          </cell>
          <cell r="I91" t="str">
            <v>2 - Bureautique</v>
          </cell>
          <cell r="J91" t="str">
            <v>BU 7 Autres services bur.</v>
          </cell>
          <cell r="K91" t="str">
            <v>Bureautique</v>
          </cell>
          <cell r="L91" t="str">
            <v>BM</v>
          </cell>
          <cell r="M91" t="str">
            <v>BU - MO SAV</v>
          </cell>
          <cell r="N91">
            <v>3</v>
          </cell>
          <cell r="O91" t="str">
            <v>Services</v>
          </cell>
        </row>
        <row r="92">
          <cell r="A92" t="str">
            <v>BUMO29</v>
          </cell>
          <cell r="B92" t="str">
            <v>BU</v>
          </cell>
          <cell r="C92" t="str">
            <v>MO</v>
          </cell>
          <cell r="D92" t="str">
            <v>29</v>
          </cell>
          <cell r="E92" t="str">
            <v>BM</v>
          </cell>
          <cell r="F92" t="str">
            <v>MO SAV fax TST</v>
          </cell>
          <cell r="G92" t="str">
            <v>N</v>
          </cell>
          <cell r="H92" t="str">
            <v>PDT</v>
          </cell>
          <cell r="I92" t="str">
            <v>2 - Bureautique</v>
          </cell>
          <cell r="J92" t="str">
            <v>BU 7 Autres services bur.</v>
          </cell>
          <cell r="K92" t="str">
            <v>Bureautique</v>
          </cell>
          <cell r="L92" t="str">
            <v>BM</v>
          </cell>
          <cell r="M92" t="str">
            <v>BU - MO SAV</v>
          </cell>
          <cell r="N92">
            <v>3</v>
          </cell>
          <cell r="O92" t="str">
            <v>Services</v>
          </cell>
        </row>
        <row r="93">
          <cell r="A93" t="str">
            <v>BUMO30</v>
          </cell>
          <cell r="B93" t="str">
            <v>BU</v>
          </cell>
          <cell r="C93" t="str">
            <v>MO</v>
          </cell>
          <cell r="D93" t="str">
            <v>30</v>
          </cell>
          <cell r="E93" t="str">
            <v>BM</v>
          </cell>
          <cell r="F93" t="str">
            <v>MO SAV duplicopieurs</v>
          </cell>
          <cell r="G93" t="str">
            <v>N</v>
          </cell>
          <cell r="H93" t="str">
            <v>PDT</v>
          </cell>
          <cell r="I93" t="str">
            <v>2 - Bureautique</v>
          </cell>
          <cell r="J93" t="str">
            <v>BU 7 Autres services bur.</v>
          </cell>
          <cell r="K93" t="str">
            <v>Informatique</v>
          </cell>
          <cell r="L93" t="str">
            <v>BM</v>
          </cell>
          <cell r="M93" t="str">
            <v>BU - MO SAV</v>
          </cell>
          <cell r="N93">
            <v>3</v>
          </cell>
          <cell r="O93" t="str">
            <v>Services</v>
          </cell>
        </row>
        <row r="94">
          <cell r="A94" t="str">
            <v>BUMO39</v>
          </cell>
          <cell r="B94" t="str">
            <v>BU</v>
          </cell>
          <cell r="C94" t="str">
            <v>MO</v>
          </cell>
          <cell r="D94" t="str">
            <v>39</v>
          </cell>
          <cell r="E94" t="str">
            <v>BM</v>
          </cell>
          <cell r="F94" t="str">
            <v>MO SAV duplicopieurs TST</v>
          </cell>
          <cell r="G94" t="str">
            <v>N</v>
          </cell>
          <cell r="H94" t="str">
            <v>PDT</v>
          </cell>
          <cell r="I94" t="str">
            <v>2 - Bureautique</v>
          </cell>
          <cell r="J94" t="str">
            <v>BU 7 Autres services bur.</v>
          </cell>
          <cell r="K94" t="str">
            <v>Informatique</v>
          </cell>
          <cell r="L94" t="str">
            <v>BM</v>
          </cell>
          <cell r="M94" t="str">
            <v>BU - MO SAV</v>
          </cell>
          <cell r="N94">
            <v>3</v>
          </cell>
          <cell r="O94" t="str">
            <v>Services</v>
          </cell>
        </row>
        <row r="95">
          <cell r="A95" t="str">
            <v>BUMO40</v>
          </cell>
          <cell r="B95" t="str">
            <v>BU</v>
          </cell>
          <cell r="C95" t="str">
            <v>MO</v>
          </cell>
          <cell r="D95" t="str">
            <v>40</v>
          </cell>
          <cell r="E95" t="str">
            <v>BM</v>
          </cell>
          <cell r="F95" t="str">
            <v>MO SAV PC/serveurs</v>
          </cell>
          <cell r="G95" t="str">
            <v>N</v>
          </cell>
          <cell r="H95" t="str">
            <v>PDT</v>
          </cell>
          <cell r="I95" t="str">
            <v>2 - Bureautique</v>
          </cell>
          <cell r="J95" t="str">
            <v>BU 7 Autres services bur.</v>
          </cell>
          <cell r="K95" t="str">
            <v>Informatique</v>
          </cell>
          <cell r="L95" t="str">
            <v>BM</v>
          </cell>
          <cell r="M95" t="str">
            <v>BU - MO SAV</v>
          </cell>
          <cell r="N95">
            <v>3</v>
          </cell>
          <cell r="O95" t="str">
            <v>Services</v>
          </cell>
        </row>
        <row r="96">
          <cell r="A96" t="str">
            <v>BUMO49</v>
          </cell>
          <cell r="B96" t="str">
            <v>BU</v>
          </cell>
          <cell r="C96" t="str">
            <v>MO</v>
          </cell>
          <cell r="D96" t="str">
            <v>49</v>
          </cell>
          <cell r="E96" t="str">
            <v>BM</v>
          </cell>
          <cell r="F96" t="str">
            <v>MO SAV PC/serveurs TST</v>
          </cell>
          <cell r="G96" t="str">
            <v>N</v>
          </cell>
          <cell r="H96" t="str">
            <v>PDT</v>
          </cell>
          <cell r="I96" t="str">
            <v>2 - Bureautique</v>
          </cell>
          <cell r="J96" t="str">
            <v>BU 7 Autres services bur.</v>
          </cell>
          <cell r="K96" t="str">
            <v>Informatique</v>
          </cell>
          <cell r="L96" t="str">
            <v>BM</v>
          </cell>
          <cell r="M96" t="str">
            <v>BU - MO SAV</v>
          </cell>
          <cell r="N96">
            <v>3</v>
          </cell>
          <cell r="O96" t="str">
            <v>Services</v>
          </cell>
        </row>
        <row r="97">
          <cell r="A97" t="str">
            <v>BUMO50</v>
          </cell>
          <cell r="B97" t="str">
            <v>BU</v>
          </cell>
          <cell r="C97" t="str">
            <v>MO</v>
          </cell>
          <cell r="D97" t="str">
            <v>50</v>
          </cell>
          <cell r="E97" t="str">
            <v>BM</v>
          </cell>
          <cell r="F97" t="str">
            <v>MO SAV imprimantes</v>
          </cell>
          <cell r="G97" t="str">
            <v>N</v>
          </cell>
          <cell r="H97" t="str">
            <v>PDT</v>
          </cell>
          <cell r="I97" t="str">
            <v>2 - Bureautique</v>
          </cell>
          <cell r="J97" t="str">
            <v>BU 7 Autres services bur.</v>
          </cell>
          <cell r="K97" t="str">
            <v>Informatique</v>
          </cell>
          <cell r="L97" t="str">
            <v>BM</v>
          </cell>
          <cell r="M97" t="str">
            <v>BU - MO SAV</v>
          </cell>
          <cell r="N97">
            <v>3</v>
          </cell>
          <cell r="O97" t="str">
            <v>Services</v>
          </cell>
        </row>
        <row r="98">
          <cell r="A98" t="str">
            <v>BUMO59</v>
          </cell>
          <cell r="B98" t="str">
            <v>BU</v>
          </cell>
          <cell r="C98" t="str">
            <v>MO</v>
          </cell>
          <cell r="D98" t="str">
            <v>59</v>
          </cell>
          <cell r="E98" t="str">
            <v>BM</v>
          </cell>
          <cell r="F98" t="str">
            <v>MO SAV imprimantes TST</v>
          </cell>
          <cell r="G98" t="str">
            <v>N</v>
          </cell>
          <cell r="H98" t="str">
            <v>PDT</v>
          </cell>
          <cell r="I98" t="str">
            <v>2 - Bureautique</v>
          </cell>
          <cell r="J98" t="str">
            <v>BU 7 Autres services bur.</v>
          </cell>
          <cell r="K98" t="str">
            <v>Informatique</v>
          </cell>
          <cell r="L98" t="str">
            <v>BM</v>
          </cell>
          <cell r="M98" t="str">
            <v>BU - MO SAV</v>
          </cell>
          <cell r="N98">
            <v>3</v>
          </cell>
          <cell r="O98" t="str">
            <v>Services</v>
          </cell>
        </row>
        <row r="99">
          <cell r="A99" t="str">
            <v>BUMO90</v>
          </cell>
          <cell r="B99" t="str">
            <v>BU</v>
          </cell>
          <cell r="C99" t="str">
            <v>MO</v>
          </cell>
          <cell r="D99" t="str">
            <v>90</v>
          </cell>
          <cell r="E99" t="str">
            <v>BM</v>
          </cell>
          <cell r="F99" t="str">
            <v>MO SAV autres bur.&amp; micro</v>
          </cell>
          <cell r="G99" t="str">
            <v>N</v>
          </cell>
          <cell r="H99" t="str">
            <v>PDT</v>
          </cell>
          <cell r="I99" t="str">
            <v>2 - Bureautique</v>
          </cell>
          <cell r="J99" t="str">
            <v>BU 7 Autres services bur.</v>
          </cell>
          <cell r="K99" t="str">
            <v>Bureautique</v>
          </cell>
          <cell r="L99" t="str">
            <v>BM</v>
          </cell>
          <cell r="M99" t="str">
            <v>BU - pièces de rechange</v>
          </cell>
          <cell r="N99">
            <v>3</v>
          </cell>
          <cell r="O99" t="str">
            <v>Services</v>
          </cell>
        </row>
        <row r="100">
          <cell r="A100" t="str">
            <v>BUMO99</v>
          </cell>
          <cell r="B100" t="str">
            <v>BU</v>
          </cell>
          <cell r="C100" t="str">
            <v>MO</v>
          </cell>
          <cell r="D100" t="str">
            <v>99</v>
          </cell>
          <cell r="E100" t="str">
            <v>BM</v>
          </cell>
          <cell r="F100" t="str">
            <v>MO SAV autre bur/mic. TST</v>
          </cell>
          <cell r="G100" t="str">
            <v>N</v>
          </cell>
          <cell r="H100" t="str">
            <v>PDT</v>
          </cell>
          <cell r="I100" t="str">
            <v>2 - Bureautique</v>
          </cell>
          <cell r="J100" t="str">
            <v>BU 7 Autres services bur.</v>
          </cell>
          <cell r="K100" t="str">
            <v>Bureautique</v>
          </cell>
          <cell r="L100" t="str">
            <v>BM</v>
          </cell>
          <cell r="M100" t="str">
            <v>BU - pièces de rechange</v>
          </cell>
          <cell r="N100">
            <v>3</v>
          </cell>
          <cell r="O100" t="str">
            <v>Services</v>
          </cell>
        </row>
        <row r="101">
          <cell r="A101" t="str">
            <v>BUPR00</v>
          </cell>
          <cell r="B101" t="str">
            <v>BU</v>
          </cell>
          <cell r="C101" t="str">
            <v>PR</v>
          </cell>
          <cell r="D101" t="str">
            <v>00</v>
          </cell>
          <cell r="E101" t="str">
            <v>BR</v>
          </cell>
          <cell r="F101" t="str">
            <v>PR photocop. num.</v>
          </cell>
          <cell r="G101" t="str">
            <v>F</v>
          </cell>
          <cell r="H101" t="str">
            <v>PDT</v>
          </cell>
          <cell r="I101" t="str">
            <v>2 - Bureautique</v>
          </cell>
          <cell r="J101" t="str">
            <v>BU 7 Autres services bur.</v>
          </cell>
          <cell r="K101" t="str">
            <v>Bureautique</v>
          </cell>
          <cell r="L101" t="str">
            <v>BR</v>
          </cell>
          <cell r="M101" t="str">
            <v>BU - pièces de rechange</v>
          </cell>
          <cell r="N101">
            <v>2</v>
          </cell>
          <cell r="O101" t="str">
            <v>Pièces</v>
          </cell>
        </row>
        <row r="102">
          <cell r="A102" t="str">
            <v>BUPR10</v>
          </cell>
          <cell r="B102" t="str">
            <v>BU</v>
          </cell>
          <cell r="C102" t="str">
            <v>PR</v>
          </cell>
          <cell r="D102" t="str">
            <v>10</v>
          </cell>
          <cell r="E102" t="str">
            <v>BR</v>
          </cell>
          <cell r="F102" t="str">
            <v>PR photocop. ana.</v>
          </cell>
          <cell r="G102" t="str">
            <v>F</v>
          </cell>
          <cell r="H102" t="str">
            <v>PDT</v>
          </cell>
          <cell r="I102" t="str">
            <v>2 - Bureautique</v>
          </cell>
          <cell r="J102" t="str">
            <v>BU 7 Autres services bur.</v>
          </cell>
          <cell r="K102" t="str">
            <v>Bureautique</v>
          </cell>
          <cell r="L102" t="str">
            <v>BR</v>
          </cell>
          <cell r="M102" t="str">
            <v>BU - pièces de rechange</v>
          </cell>
          <cell r="N102">
            <v>2</v>
          </cell>
          <cell r="O102" t="str">
            <v>Pièces</v>
          </cell>
        </row>
        <row r="103">
          <cell r="A103" t="str">
            <v>BUPR20</v>
          </cell>
          <cell r="B103" t="str">
            <v>BU</v>
          </cell>
          <cell r="C103" t="str">
            <v>PR</v>
          </cell>
          <cell r="D103" t="str">
            <v>20</v>
          </cell>
          <cell r="E103" t="str">
            <v>BR</v>
          </cell>
          <cell r="F103" t="str">
            <v>PR fax</v>
          </cell>
          <cell r="G103" t="str">
            <v>F</v>
          </cell>
          <cell r="H103" t="str">
            <v>PDT</v>
          </cell>
          <cell r="I103" t="str">
            <v>2 - Bureautique</v>
          </cell>
          <cell r="J103" t="str">
            <v>BU 7 Autres services bur.</v>
          </cell>
          <cell r="K103" t="str">
            <v>Informatique</v>
          </cell>
          <cell r="L103" t="str">
            <v>BR</v>
          </cell>
          <cell r="M103" t="str">
            <v>BU - pièces de rechange</v>
          </cell>
          <cell r="N103">
            <v>2</v>
          </cell>
          <cell r="O103" t="str">
            <v>Pièces</v>
          </cell>
        </row>
        <row r="104">
          <cell r="A104" t="str">
            <v>BUPR30</v>
          </cell>
          <cell r="B104" t="str">
            <v>BU</v>
          </cell>
          <cell r="C104" t="str">
            <v>PR</v>
          </cell>
          <cell r="D104" t="str">
            <v>30</v>
          </cell>
          <cell r="E104" t="str">
            <v>BR</v>
          </cell>
          <cell r="F104" t="str">
            <v>PR duplicopieurs</v>
          </cell>
          <cell r="G104" t="str">
            <v>F</v>
          </cell>
          <cell r="H104" t="str">
            <v>PDT</v>
          </cell>
          <cell r="I104" t="str">
            <v>2 - Bureautique</v>
          </cell>
          <cell r="J104" t="str">
            <v>BU 7 Autres services bur.</v>
          </cell>
          <cell r="K104" t="str">
            <v>Informatique</v>
          </cell>
          <cell r="L104" t="str">
            <v>BR</v>
          </cell>
          <cell r="M104" t="str">
            <v>BU - pièces de rechange</v>
          </cell>
          <cell r="N104">
            <v>2</v>
          </cell>
          <cell r="O104" t="str">
            <v>Pièces</v>
          </cell>
        </row>
        <row r="105">
          <cell r="A105" t="str">
            <v>BUPR40</v>
          </cell>
          <cell r="B105" t="str">
            <v>BU</v>
          </cell>
          <cell r="C105" t="str">
            <v>PR</v>
          </cell>
          <cell r="D105" t="str">
            <v>40</v>
          </cell>
          <cell r="E105" t="str">
            <v>BR</v>
          </cell>
          <cell r="F105" t="str">
            <v>PR PC/serveurs</v>
          </cell>
          <cell r="G105" t="str">
            <v>F</v>
          </cell>
          <cell r="H105" t="str">
            <v>PDT</v>
          </cell>
          <cell r="I105" t="str">
            <v>2 - Bureautique</v>
          </cell>
          <cell r="J105" t="str">
            <v>BU 7 Autres services bur.</v>
          </cell>
          <cell r="K105" t="str">
            <v>Informatique</v>
          </cell>
          <cell r="L105" t="str">
            <v>BR</v>
          </cell>
          <cell r="M105" t="str">
            <v>BU - pièces de rechange</v>
          </cell>
          <cell r="N105">
            <v>2</v>
          </cell>
          <cell r="O105" t="str">
            <v>Pièces</v>
          </cell>
        </row>
        <row r="106">
          <cell r="A106" t="str">
            <v>BUPR50</v>
          </cell>
          <cell r="B106" t="str">
            <v>BU</v>
          </cell>
          <cell r="C106" t="str">
            <v>PR</v>
          </cell>
          <cell r="D106" t="str">
            <v>50</v>
          </cell>
          <cell r="E106" t="str">
            <v>BR</v>
          </cell>
          <cell r="F106" t="str">
            <v>PR imprimantes</v>
          </cell>
          <cell r="G106" t="str">
            <v>F</v>
          </cell>
          <cell r="H106" t="str">
            <v>PDT</v>
          </cell>
          <cell r="I106" t="str">
            <v>2 - Bureautique</v>
          </cell>
          <cell r="J106" t="str">
            <v>BU 7 Autres services bur.</v>
          </cell>
          <cell r="K106" t="str">
            <v>Bureautique</v>
          </cell>
          <cell r="L106" t="str">
            <v>BR</v>
          </cell>
          <cell r="M106" t="str">
            <v>BU - MO Ingénierie</v>
          </cell>
          <cell r="N106">
            <v>2</v>
          </cell>
          <cell r="O106" t="str">
            <v>Pièces</v>
          </cell>
        </row>
        <row r="107">
          <cell r="A107" t="str">
            <v>BUPR90</v>
          </cell>
          <cell r="B107" t="str">
            <v>BU</v>
          </cell>
          <cell r="C107" t="str">
            <v>PR</v>
          </cell>
          <cell r="D107" t="str">
            <v>90</v>
          </cell>
          <cell r="E107" t="str">
            <v>BR</v>
          </cell>
          <cell r="F107" t="str">
            <v>PR mats bur. &amp; mats micro</v>
          </cell>
          <cell r="G107" t="str">
            <v>F</v>
          </cell>
          <cell r="H107" t="str">
            <v>PDT</v>
          </cell>
          <cell r="I107" t="str">
            <v>2 - Bureautique</v>
          </cell>
          <cell r="J107" t="str">
            <v>BU 7 Autres services bur.</v>
          </cell>
          <cell r="K107" t="str">
            <v>Bureautique</v>
          </cell>
          <cell r="L107" t="str">
            <v>BR</v>
          </cell>
          <cell r="M107" t="str">
            <v>BU - MO Ingénierie</v>
          </cell>
          <cell r="N107">
            <v>2</v>
          </cell>
          <cell r="O107" t="str">
            <v>Pièces</v>
          </cell>
        </row>
        <row r="108">
          <cell r="A108" t="str">
            <v>BUPS00</v>
          </cell>
          <cell r="B108" t="str">
            <v>BU</v>
          </cell>
          <cell r="C108" t="str">
            <v>PS</v>
          </cell>
          <cell r="D108" t="str">
            <v>00</v>
          </cell>
          <cell r="E108" t="str">
            <v>BP</v>
          </cell>
          <cell r="F108" t="str">
            <v>MO Ing. photocop. num.</v>
          </cell>
          <cell r="G108" t="str">
            <v>N</v>
          </cell>
          <cell r="H108" t="str">
            <v>PDT</v>
          </cell>
          <cell r="I108" t="str">
            <v>2 - Bureautique</v>
          </cell>
          <cell r="J108" t="str">
            <v>BU 7 Autres services bur.</v>
          </cell>
          <cell r="K108" t="str">
            <v>Bureautique</v>
          </cell>
          <cell r="L108" t="str">
            <v>BP</v>
          </cell>
          <cell r="M108" t="str">
            <v>BU - MO Ingénierie</v>
          </cell>
          <cell r="N108">
            <v>3</v>
          </cell>
          <cell r="O108" t="str">
            <v>Services</v>
          </cell>
        </row>
        <row r="109">
          <cell r="A109" t="str">
            <v>BUPS09</v>
          </cell>
          <cell r="B109" t="str">
            <v>BU</v>
          </cell>
          <cell r="C109" t="str">
            <v>PS</v>
          </cell>
          <cell r="D109" t="str">
            <v>09</v>
          </cell>
          <cell r="E109" t="str">
            <v>BP</v>
          </cell>
          <cell r="F109" t="str">
            <v>MO Ing. photocop num. TST</v>
          </cell>
          <cell r="G109" t="str">
            <v>N</v>
          </cell>
          <cell r="H109" t="str">
            <v>PDT</v>
          </cell>
          <cell r="I109" t="str">
            <v>2 - Bureautique</v>
          </cell>
          <cell r="J109" t="str">
            <v>BU 7 Autres services bur.</v>
          </cell>
          <cell r="K109" t="str">
            <v>Bureautique</v>
          </cell>
          <cell r="L109" t="str">
            <v>BP</v>
          </cell>
          <cell r="M109" t="str">
            <v>BU - MO Ingénierie</v>
          </cell>
          <cell r="N109">
            <v>3</v>
          </cell>
          <cell r="O109" t="str">
            <v>Services</v>
          </cell>
        </row>
        <row r="110">
          <cell r="A110" t="str">
            <v>BUPS10</v>
          </cell>
          <cell r="B110" t="str">
            <v>BU</v>
          </cell>
          <cell r="C110" t="str">
            <v>PS</v>
          </cell>
          <cell r="D110" t="str">
            <v>10</v>
          </cell>
          <cell r="E110" t="str">
            <v>BP</v>
          </cell>
          <cell r="F110" t="str">
            <v>MO Ing. photocop. ana.</v>
          </cell>
          <cell r="G110" t="str">
            <v>N</v>
          </cell>
          <cell r="H110" t="str">
            <v>PDT</v>
          </cell>
          <cell r="I110" t="str">
            <v>2 - Bureautique</v>
          </cell>
          <cell r="J110" t="str">
            <v>BU 7 Autres services bur.</v>
          </cell>
          <cell r="K110" t="str">
            <v>Bureautique</v>
          </cell>
          <cell r="L110" t="str">
            <v>BP</v>
          </cell>
          <cell r="M110" t="str">
            <v>BU - MO Ingénierie</v>
          </cell>
          <cell r="N110">
            <v>3</v>
          </cell>
          <cell r="O110" t="str">
            <v>Services</v>
          </cell>
        </row>
        <row r="111">
          <cell r="A111" t="str">
            <v>BUPS19</v>
          </cell>
          <cell r="B111" t="str">
            <v>BU</v>
          </cell>
          <cell r="C111" t="str">
            <v>PS</v>
          </cell>
          <cell r="D111" t="str">
            <v>19</v>
          </cell>
          <cell r="E111" t="str">
            <v>BP</v>
          </cell>
          <cell r="F111" t="str">
            <v>MO Ing. photocop ana. TST</v>
          </cell>
          <cell r="G111" t="str">
            <v>N</v>
          </cell>
          <cell r="H111" t="str">
            <v>PDT</v>
          </cell>
          <cell r="I111" t="str">
            <v>2 - Bureautique</v>
          </cell>
          <cell r="J111" t="str">
            <v>BU 7 Autres services bur.</v>
          </cell>
          <cell r="K111" t="str">
            <v>Bureautique</v>
          </cell>
          <cell r="L111" t="str">
            <v>BP</v>
          </cell>
          <cell r="M111" t="str">
            <v>BU - MO Ingénierie</v>
          </cell>
          <cell r="N111">
            <v>3</v>
          </cell>
          <cell r="O111" t="str">
            <v>Services</v>
          </cell>
        </row>
        <row r="112">
          <cell r="A112" t="str">
            <v>BUPS20</v>
          </cell>
          <cell r="B112" t="str">
            <v>BU</v>
          </cell>
          <cell r="C112" t="str">
            <v>PS</v>
          </cell>
          <cell r="D112" t="str">
            <v>20</v>
          </cell>
          <cell r="E112" t="str">
            <v>BP</v>
          </cell>
          <cell r="F112" t="str">
            <v>MO Ing. fax</v>
          </cell>
          <cell r="G112" t="str">
            <v>N</v>
          </cell>
          <cell r="H112" t="str">
            <v>PDT</v>
          </cell>
          <cell r="I112" t="str">
            <v>2 - Bureautique</v>
          </cell>
          <cell r="J112" t="str">
            <v>BU 7 Autres services bur.</v>
          </cell>
          <cell r="K112" t="str">
            <v>Bureautique</v>
          </cell>
          <cell r="L112" t="str">
            <v>BP</v>
          </cell>
          <cell r="M112" t="str">
            <v>BU - MO Ingénierie</v>
          </cell>
          <cell r="N112">
            <v>3</v>
          </cell>
          <cell r="O112" t="str">
            <v>Services</v>
          </cell>
        </row>
        <row r="113">
          <cell r="A113" t="str">
            <v>BUPS29</v>
          </cell>
          <cell r="B113" t="str">
            <v>BU</v>
          </cell>
          <cell r="C113" t="str">
            <v>PS</v>
          </cell>
          <cell r="D113" t="str">
            <v>29</v>
          </cell>
          <cell r="E113" t="str">
            <v>BP</v>
          </cell>
          <cell r="F113" t="str">
            <v>MO Ing. fax TST</v>
          </cell>
          <cell r="G113" t="str">
            <v>N</v>
          </cell>
          <cell r="H113" t="str">
            <v>PDT</v>
          </cell>
          <cell r="I113" t="str">
            <v>2 - Bureautique</v>
          </cell>
          <cell r="J113" t="str">
            <v>BU 7 Autres services bur.</v>
          </cell>
          <cell r="K113" t="str">
            <v>Bureautique</v>
          </cell>
          <cell r="L113" t="str">
            <v>BP</v>
          </cell>
          <cell r="M113" t="str">
            <v>BU - MO Ingénierie</v>
          </cell>
          <cell r="N113">
            <v>3</v>
          </cell>
          <cell r="O113" t="str">
            <v>Services</v>
          </cell>
        </row>
        <row r="114">
          <cell r="A114" t="str">
            <v>BUPS30</v>
          </cell>
          <cell r="B114" t="str">
            <v>BU</v>
          </cell>
          <cell r="C114" t="str">
            <v>PS</v>
          </cell>
          <cell r="D114" t="str">
            <v>30</v>
          </cell>
          <cell r="E114" t="str">
            <v>BP</v>
          </cell>
          <cell r="F114" t="str">
            <v>MO Ing. duplicopieurs</v>
          </cell>
          <cell r="G114" t="str">
            <v>N</v>
          </cell>
          <cell r="H114" t="str">
            <v>PDT</v>
          </cell>
          <cell r="I114" t="str">
            <v>2 - Bureautique</v>
          </cell>
          <cell r="J114" t="str">
            <v>BU 7 Autres services bur.</v>
          </cell>
          <cell r="K114" t="str">
            <v>Informatique</v>
          </cell>
          <cell r="L114" t="str">
            <v>BP</v>
          </cell>
          <cell r="M114" t="str">
            <v>BU - MO Ingénierie</v>
          </cell>
          <cell r="N114">
            <v>3</v>
          </cell>
          <cell r="O114" t="str">
            <v>Services</v>
          </cell>
        </row>
        <row r="115">
          <cell r="A115" t="str">
            <v>BUPS39</v>
          </cell>
          <cell r="B115" t="str">
            <v>BU</v>
          </cell>
          <cell r="C115" t="str">
            <v>PS</v>
          </cell>
          <cell r="D115" t="str">
            <v>39</v>
          </cell>
          <cell r="E115" t="str">
            <v>BP</v>
          </cell>
          <cell r="F115" t="str">
            <v>MO Ing. duplicopieurs TST</v>
          </cell>
          <cell r="G115" t="str">
            <v>N</v>
          </cell>
          <cell r="H115" t="str">
            <v>PDT</v>
          </cell>
          <cell r="I115" t="str">
            <v>2 - Bureautique</v>
          </cell>
          <cell r="J115" t="str">
            <v>BU 7 Autres services bur.</v>
          </cell>
          <cell r="K115" t="str">
            <v>Informatique</v>
          </cell>
          <cell r="L115" t="str">
            <v>BP</v>
          </cell>
          <cell r="M115" t="str">
            <v>BU - MO Ingénierie</v>
          </cell>
          <cell r="N115">
            <v>3</v>
          </cell>
          <cell r="O115" t="str">
            <v>Services</v>
          </cell>
        </row>
        <row r="116">
          <cell r="A116" t="str">
            <v>BUPS40</v>
          </cell>
          <cell r="B116" t="str">
            <v>BU</v>
          </cell>
          <cell r="C116" t="str">
            <v>PS</v>
          </cell>
          <cell r="D116" t="str">
            <v>40</v>
          </cell>
          <cell r="E116" t="str">
            <v>BP</v>
          </cell>
          <cell r="F116" t="str">
            <v>MO Ing. PC/serveurs</v>
          </cell>
          <cell r="G116" t="str">
            <v>N</v>
          </cell>
          <cell r="H116" t="str">
            <v>PDT</v>
          </cell>
          <cell r="I116" t="str">
            <v>2 - Bureautique</v>
          </cell>
          <cell r="J116" t="str">
            <v>BU 7 Autres services bur.</v>
          </cell>
          <cell r="K116" t="str">
            <v>Informatique</v>
          </cell>
          <cell r="L116" t="str">
            <v>BP</v>
          </cell>
          <cell r="M116" t="str">
            <v>BU - MO Ingénierie</v>
          </cell>
          <cell r="N116">
            <v>3</v>
          </cell>
          <cell r="O116" t="str">
            <v>Services</v>
          </cell>
        </row>
        <row r="117">
          <cell r="A117" t="str">
            <v>BUPS49</v>
          </cell>
          <cell r="B117" t="str">
            <v>BU</v>
          </cell>
          <cell r="C117" t="str">
            <v>PS</v>
          </cell>
          <cell r="D117" t="str">
            <v>49</v>
          </cell>
          <cell r="E117" t="str">
            <v>BP</v>
          </cell>
          <cell r="F117" t="str">
            <v>MO Ing. PC/serveur TST</v>
          </cell>
          <cell r="G117" t="str">
            <v>N</v>
          </cell>
          <cell r="H117" t="str">
            <v>PDT</v>
          </cell>
          <cell r="I117" t="str">
            <v>2 - Bureautique</v>
          </cell>
          <cell r="J117" t="str">
            <v>BU 7 Autres services bur.</v>
          </cell>
          <cell r="K117" t="str">
            <v>Informatique</v>
          </cell>
          <cell r="L117" t="str">
            <v>BP</v>
          </cell>
          <cell r="M117" t="str">
            <v>BU - MO Ingénierie</v>
          </cell>
          <cell r="N117">
            <v>3</v>
          </cell>
          <cell r="O117" t="str">
            <v>Services</v>
          </cell>
        </row>
        <row r="118">
          <cell r="A118" t="str">
            <v>BUPS50</v>
          </cell>
          <cell r="B118" t="str">
            <v>BU</v>
          </cell>
          <cell r="C118" t="str">
            <v>PS</v>
          </cell>
          <cell r="D118" t="str">
            <v>50</v>
          </cell>
          <cell r="E118" t="str">
            <v>BP</v>
          </cell>
          <cell r="F118" t="str">
            <v>MO Ing. imprimantes</v>
          </cell>
          <cell r="G118" t="str">
            <v>N</v>
          </cell>
          <cell r="H118" t="str">
            <v>PDT</v>
          </cell>
          <cell r="I118" t="str">
            <v>2 - Bureautique</v>
          </cell>
          <cell r="J118" t="str">
            <v>BU 7 Autres services bur.</v>
          </cell>
          <cell r="K118" t="str">
            <v>Informatique</v>
          </cell>
          <cell r="L118" t="str">
            <v>BP</v>
          </cell>
          <cell r="M118" t="str">
            <v>BU - MO Ingénierie</v>
          </cell>
          <cell r="N118">
            <v>3</v>
          </cell>
          <cell r="O118" t="str">
            <v>Services</v>
          </cell>
        </row>
        <row r="119">
          <cell r="A119" t="str">
            <v>BUPS59</v>
          </cell>
          <cell r="B119" t="str">
            <v>BU</v>
          </cell>
          <cell r="C119" t="str">
            <v>PS</v>
          </cell>
          <cell r="D119" t="str">
            <v>59</v>
          </cell>
          <cell r="E119" t="str">
            <v>BP</v>
          </cell>
          <cell r="F119" t="str">
            <v>MO Ing. imprimante TST</v>
          </cell>
          <cell r="G119" t="str">
            <v>N</v>
          </cell>
          <cell r="H119" t="str">
            <v>PDT</v>
          </cell>
          <cell r="I119" t="str">
            <v>2 - Bureautique</v>
          </cell>
          <cell r="J119" t="str">
            <v>BU 7 Autres services bur.</v>
          </cell>
          <cell r="K119" t="str">
            <v>Informatique</v>
          </cell>
          <cell r="L119" t="str">
            <v>BP</v>
          </cell>
          <cell r="M119" t="str">
            <v>BU - MO Ingénierie</v>
          </cell>
          <cell r="N119">
            <v>3</v>
          </cell>
          <cell r="O119" t="str">
            <v>Services</v>
          </cell>
        </row>
        <row r="120">
          <cell r="A120" t="str">
            <v>BUPS90</v>
          </cell>
          <cell r="B120" t="str">
            <v>BU</v>
          </cell>
          <cell r="C120" t="str">
            <v>PS</v>
          </cell>
          <cell r="D120" t="str">
            <v>90</v>
          </cell>
          <cell r="E120" t="str">
            <v>BP</v>
          </cell>
          <cell r="F120" t="str">
            <v>MO Ing. Autres</v>
          </cell>
          <cell r="G120" t="str">
            <v>N</v>
          </cell>
          <cell r="H120" t="str">
            <v>PDT</v>
          </cell>
          <cell r="I120" t="str">
            <v>2 - Bureautique</v>
          </cell>
          <cell r="J120" t="str">
            <v>BU 7 Autres services bur.</v>
          </cell>
          <cell r="K120" t="str">
            <v>Bureautique</v>
          </cell>
          <cell r="L120" t="str">
            <v>BP</v>
          </cell>
          <cell r="M120" t="str">
            <v>BU - Autres MB</v>
          </cell>
          <cell r="N120">
            <v>3</v>
          </cell>
          <cell r="O120" t="str">
            <v>Services</v>
          </cell>
        </row>
        <row r="121">
          <cell r="A121" t="str">
            <v>BUPS99</v>
          </cell>
          <cell r="B121" t="str">
            <v>BU</v>
          </cell>
          <cell r="C121" t="str">
            <v>PS</v>
          </cell>
          <cell r="D121" t="str">
            <v>99</v>
          </cell>
          <cell r="E121" t="str">
            <v>BP</v>
          </cell>
          <cell r="F121" t="str">
            <v>MO Ing. Autres TST</v>
          </cell>
          <cell r="G121" t="str">
            <v>N</v>
          </cell>
          <cell r="H121" t="str">
            <v>PDT</v>
          </cell>
          <cell r="I121" t="str">
            <v>2 - Bureautique</v>
          </cell>
          <cell r="J121" t="str">
            <v>BU 7 Autres services bur.</v>
          </cell>
          <cell r="K121" t="str">
            <v>Climatisation</v>
          </cell>
          <cell r="L121" t="str">
            <v>BP</v>
          </cell>
          <cell r="M121" t="str">
            <v>CP - Contrat d'entretien</v>
          </cell>
          <cell r="N121">
            <v>3</v>
          </cell>
          <cell r="O121" t="str">
            <v>Services</v>
          </cell>
        </row>
        <row r="122">
          <cell r="A122" t="str">
            <v>CPCE00</v>
          </cell>
          <cell r="B122" t="str">
            <v>CP</v>
          </cell>
          <cell r="C122" t="str">
            <v>CE</v>
          </cell>
          <cell r="D122" t="str">
            <v>00</v>
          </cell>
          <cell r="E122" t="str">
            <v>CE</v>
          </cell>
          <cell r="F122" t="str">
            <v>CE Windows</v>
          </cell>
          <cell r="G122" t="str">
            <v>N</v>
          </cell>
          <cell r="H122" t="str">
            <v>PDT</v>
          </cell>
          <cell r="I122" t="str">
            <v>3 - Clim/¨Protection</v>
          </cell>
          <cell r="J122" t="str">
            <v>CP 4 Contrats d'entretien C/P</v>
          </cell>
          <cell r="K122" t="str">
            <v>Climatisation</v>
          </cell>
          <cell r="L122" t="str">
            <v>CE</v>
          </cell>
          <cell r="M122" t="str">
            <v>CP - Contrat d'entretien</v>
          </cell>
          <cell r="N122">
            <v>3</v>
          </cell>
          <cell r="O122" t="str">
            <v>Services</v>
          </cell>
        </row>
        <row r="123">
          <cell r="A123" t="str">
            <v>CPCE01</v>
          </cell>
          <cell r="B123" t="str">
            <v>CP</v>
          </cell>
          <cell r="C123" t="str">
            <v>CE</v>
          </cell>
          <cell r="D123" t="str">
            <v>01</v>
          </cell>
          <cell r="E123" t="str">
            <v>CE</v>
          </cell>
          <cell r="F123" t="str">
            <v>CE Split</v>
          </cell>
          <cell r="G123" t="str">
            <v>N</v>
          </cell>
          <cell r="H123" t="str">
            <v>PDT</v>
          </cell>
          <cell r="I123" t="str">
            <v>3 - Clim/¨Protection</v>
          </cell>
          <cell r="J123" t="str">
            <v>CP 4 Contrats d'entretien C/P</v>
          </cell>
          <cell r="K123" t="str">
            <v>Climatisation</v>
          </cell>
          <cell r="L123" t="str">
            <v>CE</v>
          </cell>
          <cell r="M123" t="str">
            <v>CP - Contrat d'entretien</v>
          </cell>
          <cell r="N123">
            <v>3</v>
          </cell>
          <cell r="O123" t="str">
            <v>Services</v>
          </cell>
        </row>
        <row r="124">
          <cell r="A124" t="str">
            <v>CPCE02</v>
          </cell>
          <cell r="B124" t="str">
            <v>CP</v>
          </cell>
          <cell r="C124" t="str">
            <v>CE</v>
          </cell>
          <cell r="D124" t="str">
            <v>02</v>
          </cell>
          <cell r="E124" t="str">
            <v>CE</v>
          </cell>
          <cell r="F124" t="str">
            <v>Autres rubriques de la MB</v>
          </cell>
          <cell r="G124" t="str">
            <v>N</v>
          </cell>
          <cell r="H124" t="str">
            <v>PDT</v>
          </cell>
          <cell r="I124" t="str">
            <v>3 - Clim/¨Protection</v>
          </cell>
          <cell r="J124" t="str">
            <v>CP 4 Contrats d'entretien C/P</v>
          </cell>
          <cell r="K124" t="str">
            <v>Climatisation</v>
          </cell>
          <cell r="L124" t="str">
            <v>CE</v>
          </cell>
          <cell r="M124" t="str">
            <v>CP - Contrat d'entretien</v>
          </cell>
          <cell r="N124">
            <v>3</v>
          </cell>
          <cell r="O124" t="str">
            <v>Services</v>
          </cell>
        </row>
        <row r="125">
          <cell r="A125" t="str">
            <v>CPCE10</v>
          </cell>
          <cell r="B125" t="str">
            <v>CP</v>
          </cell>
          <cell r="C125" t="str">
            <v>CE</v>
          </cell>
          <cell r="D125" t="str">
            <v>10</v>
          </cell>
          <cell r="E125" t="str">
            <v>CE</v>
          </cell>
          <cell r="F125" t="str">
            <v>CE Prot. Vol</v>
          </cell>
          <cell r="G125" t="str">
            <v>N</v>
          </cell>
          <cell r="H125" t="str">
            <v>PDT</v>
          </cell>
          <cell r="I125" t="str">
            <v>3 - Clim/¨Protection</v>
          </cell>
          <cell r="J125" t="str">
            <v>CP 4 Contrats d'entretien C/P</v>
          </cell>
          <cell r="K125" t="str">
            <v>Climatisation</v>
          </cell>
          <cell r="L125" t="str">
            <v>CE</v>
          </cell>
          <cell r="M125" t="str">
            <v>CP - Contrat d'entretien</v>
          </cell>
          <cell r="N125">
            <v>3</v>
          </cell>
          <cell r="O125" t="str">
            <v>Services</v>
          </cell>
        </row>
        <row r="126">
          <cell r="A126" t="str">
            <v>CPCE20</v>
          </cell>
          <cell r="B126" t="str">
            <v>CP</v>
          </cell>
          <cell r="C126" t="str">
            <v>CE</v>
          </cell>
          <cell r="D126" t="str">
            <v>20</v>
          </cell>
          <cell r="E126" t="str">
            <v>CE</v>
          </cell>
          <cell r="F126" t="str">
            <v>CE Prot. Incendie</v>
          </cell>
          <cell r="G126" t="str">
            <v>N</v>
          </cell>
          <cell r="H126" t="str">
            <v>PDT</v>
          </cell>
          <cell r="I126" t="str">
            <v>3 - Clim/¨Protection</v>
          </cell>
          <cell r="J126" t="str">
            <v>CP 4 Contrats d'entretien C/P</v>
          </cell>
          <cell r="K126" t="str">
            <v>Informatique</v>
          </cell>
          <cell r="L126" t="str">
            <v>CE</v>
          </cell>
          <cell r="M126" t="str">
            <v>CP - Contrat d'entretien</v>
          </cell>
          <cell r="N126">
            <v>3</v>
          </cell>
          <cell r="O126" t="str">
            <v>Services</v>
          </cell>
        </row>
        <row r="127">
          <cell r="A127" t="str">
            <v>CPCE30</v>
          </cell>
          <cell r="B127" t="str">
            <v>CP</v>
          </cell>
          <cell r="C127" t="str">
            <v>CE</v>
          </cell>
          <cell r="D127" t="str">
            <v>30</v>
          </cell>
          <cell r="E127" t="str">
            <v>CE</v>
          </cell>
          <cell r="F127" t="str">
            <v>CE Prot. elec</v>
          </cell>
          <cell r="G127" t="str">
            <v>N</v>
          </cell>
          <cell r="H127" t="str">
            <v>PDT</v>
          </cell>
          <cell r="I127" t="str">
            <v>3 - Clim/¨Protection</v>
          </cell>
          <cell r="J127" t="str">
            <v>CP 4 Contrats d'entretien C/P</v>
          </cell>
          <cell r="K127" t="str">
            <v>Climatisation</v>
          </cell>
          <cell r="L127" t="str">
            <v>CE</v>
          </cell>
          <cell r="M127" t="str">
            <v>Climatiseurs</v>
          </cell>
          <cell r="N127">
            <v>3</v>
          </cell>
          <cell r="O127" t="str">
            <v>Services</v>
          </cell>
        </row>
        <row r="128">
          <cell r="A128" t="str">
            <v>CPCH00</v>
          </cell>
          <cell r="B128" t="str">
            <v>CP</v>
          </cell>
          <cell r="C128" t="str">
            <v>CH</v>
          </cell>
          <cell r="D128" t="str">
            <v>00</v>
          </cell>
          <cell r="E128" t="str">
            <v>99</v>
          </cell>
          <cell r="F128" t="str">
            <v>Affaires Clim°-Prot°</v>
          </cell>
          <cell r="G128" t="str">
            <v>N</v>
          </cell>
          <cell r="H128" t="str">
            <v>PDT</v>
          </cell>
          <cell r="I128" t="str">
            <v>3 - Clim/¨Protection</v>
          </cell>
          <cell r="J128" t="str">
            <v>CP 5 Chantiers</v>
          </cell>
          <cell r="K128" t="str">
            <v>Climatisation</v>
          </cell>
          <cell r="L128" t="str">
            <v>99</v>
          </cell>
          <cell r="M128" t="str">
            <v>Climatiseurs</v>
          </cell>
          <cell r="N128">
            <v>3</v>
          </cell>
          <cell r="O128" t="str">
            <v>Services</v>
          </cell>
        </row>
        <row r="129">
          <cell r="A129" t="str">
            <v>CPMA00</v>
          </cell>
          <cell r="B129" t="str">
            <v>CP</v>
          </cell>
          <cell r="C129" t="str">
            <v>MA</v>
          </cell>
          <cell r="D129" t="str">
            <v>00</v>
          </cell>
          <cell r="E129" t="str">
            <v>CL</v>
          </cell>
          <cell r="F129" t="str">
            <v>Windows</v>
          </cell>
          <cell r="G129" t="str">
            <v>F</v>
          </cell>
          <cell r="H129" t="str">
            <v>PDT</v>
          </cell>
          <cell r="I129" t="str">
            <v>3 - Clim/¨Protection</v>
          </cell>
          <cell r="J129" t="str">
            <v>CP 1 Climatiseurs</v>
          </cell>
          <cell r="K129" t="str">
            <v>Climatisation</v>
          </cell>
          <cell r="L129" t="str">
            <v>CL</v>
          </cell>
          <cell r="M129" t="str">
            <v>Climatiseurs</v>
          </cell>
          <cell r="N129">
            <v>1</v>
          </cell>
          <cell r="O129" t="str">
            <v>Matériel</v>
          </cell>
        </row>
        <row r="130">
          <cell r="A130" t="str">
            <v>CPMA01</v>
          </cell>
          <cell r="B130" t="str">
            <v>CP</v>
          </cell>
          <cell r="C130" t="str">
            <v>MA</v>
          </cell>
          <cell r="D130" t="str">
            <v>01</v>
          </cell>
          <cell r="E130" t="str">
            <v>CL</v>
          </cell>
          <cell r="F130" t="str">
            <v>Split</v>
          </cell>
          <cell r="G130" t="str">
            <v>F</v>
          </cell>
          <cell r="H130" t="str">
            <v>PDT</v>
          </cell>
          <cell r="I130" t="str">
            <v>3 - Clim/¨Protection</v>
          </cell>
          <cell r="J130" t="str">
            <v>CP 1 Climatiseurs</v>
          </cell>
          <cell r="K130" t="str">
            <v>Climatisation</v>
          </cell>
          <cell r="L130" t="str">
            <v>CL</v>
          </cell>
          <cell r="M130" t="str">
            <v>CP - consommables</v>
          </cell>
          <cell r="N130">
            <v>1</v>
          </cell>
          <cell r="O130" t="str">
            <v>Matériel</v>
          </cell>
        </row>
        <row r="131">
          <cell r="A131" t="str">
            <v>CPMA02</v>
          </cell>
          <cell r="B131" t="str">
            <v>CP</v>
          </cell>
          <cell r="C131" t="str">
            <v>MA</v>
          </cell>
          <cell r="D131" t="str">
            <v>02</v>
          </cell>
          <cell r="E131" t="str">
            <v>CL</v>
          </cell>
          <cell r="F131" t="str">
            <v>Autres mats climatisation</v>
          </cell>
          <cell r="G131" t="str">
            <v>F</v>
          </cell>
          <cell r="H131" t="str">
            <v>PDT</v>
          </cell>
          <cell r="I131" t="str">
            <v>3 - Clim/¨Protection</v>
          </cell>
          <cell r="J131" t="str">
            <v>CP 1 Climatiseurs</v>
          </cell>
          <cell r="K131" t="str">
            <v>Climatisation</v>
          </cell>
          <cell r="L131" t="str">
            <v>CL</v>
          </cell>
          <cell r="M131" t="str">
            <v>CP - divers matériels</v>
          </cell>
          <cell r="N131">
            <v>1</v>
          </cell>
          <cell r="O131" t="str">
            <v>Matériel</v>
          </cell>
        </row>
        <row r="132">
          <cell r="A132" t="str">
            <v>CPMA03</v>
          </cell>
          <cell r="B132" t="str">
            <v>CP</v>
          </cell>
          <cell r="C132" t="str">
            <v>MA</v>
          </cell>
          <cell r="D132" t="str">
            <v>03</v>
          </cell>
          <cell r="E132" t="str">
            <v>CC</v>
          </cell>
          <cell r="F132" t="str">
            <v>Conso. climatisation</v>
          </cell>
          <cell r="G132" t="str">
            <v>F</v>
          </cell>
          <cell r="H132" t="str">
            <v>PDT</v>
          </cell>
          <cell r="I132" t="str">
            <v>3 - Clim/¨Protection</v>
          </cell>
          <cell r="J132" t="str">
            <v>CP 1 Climatiseurs</v>
          </cell>
          <cell r="K132" t="str">
            <v>Climatisation</v>
          </cell>
          <cell r="L132" t="str">
            <v>CC</v>
          </cell>
          <cell r="M132" t="str">
            <v>CP - consommables</v>
          </cell>
          <cell r="N132">
            <v>1</v>
          </cell>
          <cell r="O132" t="str">
            <v>Matériel</v>
          </cell>
        </row>
        <row r="133">
          <cell r="A133" t="str">
            <v>CPMA10</v>
          </cell>
          <cell r="B133" t="str">
            <v>CP</v>
          </cell>
          <cell r="C133" t="str">
            <v>MA</v>
          </cell>
          <cell r="D133" t="str">
            <v>10</v>
          </cell>
          <cell r="E133" t="str">
            <v>CD</v>
          </cell>
          <cell r="F133" t="str">
            <v>Prot. Vol / Divers mats</v>
          </cell>
          <cell r="G133" t="str">
            <v>F</v>
          </cell>
          <cell r="H133" t="str">
            <v>PDT</v>
          </cell>
          <cell r="I133" t="str">
            <v>3 - Clim/¨Protection</v>
          </cell>
          <cell r="J133" t="str">
            <v>CP 3 Divers Prot. Extincteurs</v>
          </cell>
          <cell r="K133" t="str">
            <v>Protection</v>
          </cell>
          <cell r="L133" t="str">
            <v>CD</v>
          </cell>
          <cell r="M133" t="str">
            <v>Extincteurs</v>
          </cell>
          <cell r="N133">
            <v>1</v>
          </cell>
          <cell r="O133" t="str">
            <v>Matériel</v>
          </cell>
        </row>
        <row r="134">
          <cell r="A134" t="str">
            <v>CPMA11</v>
          </cell>
          <cell r="B134" t="str">
            <v>CP</v>
          </cell>
          <cell r="C134" t="str">
            <v>MA</v>
          </cell>
          <cell r="D134" t="str">
            <v>11</v>
          </cell>
          <cell r="E134" t="str">
            <v>CC</v>
          </cell>
          <cell r="F134" t="str">
            <v>Prot. Vol / Conso.</v>
          </cell>
          <cell r="G134" t="str">
            <v>F</v>
          </cell>
          <cell r="H134" t="str">
            <v>PDT</v>
          </cell>
          <cell r="I134" t="str">
            <v>3 - Clim/¨Protection</v>
          </cell>
          <cell r="J134" t="str">
            <v>CP 3 Divers Prot. Extincteurs</v>
          </cell>
          <cell r="K134" t="str">
            <v>Protection</v>
          </cell>
          <cell r="L134" t="str">
            <v>CC</v>
          </cell>
          <cell r="M134" t="str">
            <v>CP - consommables</v>
          </cell>
          <cell r="N134">
            <v>1</v>
          </cell>
          <cell r="O134" t="str">
            <v>Matériel</v>
          </cell>
        </row>
        <row r="135">
          <cell r="A135" t="str">
            <v>CPMA20</v>
          </cell>
          <cell r="B135" t="str">
            <v>CP</v>
          </cell>
          <cell r="C135" t="str">
            <v>MA</v>
          </cell>
          <cell r="D135" t="str">
            <v>20</v>
          </cell>
          <cell r="E135" t="str">
            <v>EX</v>
          </cell>
          <cell r="F135" t="str">
            <v>Prot. Incendie / Extinct</v>
          </cell>
          <cell r="G135" t="str">
            <v>F</v>
          </cell>
          <cell r="H135" t="str">
            <v>PDT</v>
          </cell>
          <cell r="I135" t="str">
            <v>3 - Clim/¨Protection</v>
          </cell>
          <cell r="J135" t="str">
            <v>CP 3 Divers Prot. Extincteurs</v>
          </cell>
          <cell r="K135" t="str">
            <v>Protection</v>
          </cell>
          <cell r="L135" t="str">
            <v>EX</v>
          </cell>
          <cell r="M135" t="str">
            <v>Onduleurs</v>
          </cell>
          <cell r="N135">
            <v>1</v>
          </cell>
          <cell r="O135" t="str">
            <v>Matériel</v>
          </cell>
        </row>
        <row r="136">
          <cell r="A136" t="str">
            <v>CPMA21</v>
          </cell>
          <cell r="B136" t="str">
            <v>CP</v>
          </cell>
          <cell r="C136" t="str">
            <v>MA</v>
          </cell>
          <cell r="D136" t="str">
            <v>21</v>
          </cell>
          <cell r="E136" t="str">
            <v>CC</v>
          </cell>
          <cell r="F136" t="str">
            <v>Prot. Incendie / Cons&amp;acc</v>
          </cell>
          <cell r="G136" t="str">
            <v>F</v>
          </cell>
          <cell r="H136" t="str">
            <v>PDT</v>
          </cell>
          <cell r="I136" t="str">
            <v>3 - Clim/¨Protection</v>
          </cell>
          <cell r="J136" t="str">
            <v>CP 3 Divers Prot. Extincteurs</v>
          </cell>
          <cell r="K136" t="str">
            <v>Protection</v>
          </cell>
          <cell r="L136" t="str">
            <v>CC</v>
          </cell>
          <cell r="M136" t="str">
            <v>CP - consommables</v>
          </cell>
          <cell r="N136">
            <v>1</v>
          </cell>
          <cell r="O136" t="str">
            <v>Matériel</v>
          </cell>
        </row>
        <row r="137">
          <cell r="A137" t="str">
            <v>CPMA30</v>
          </cell>
          <cell r="B137" t="str">
            <v>CP</v>
          </cell>
          <cell r="C137" t="str">
            <v>MA</v>
          </cell>
          <cell r="D137" t="str">
            <v>30</v>
          </cell>
          <cell r="E137" t="str">
            <v>ON</v>
          </cell>
          <cell r="F137" t="str">
            <v>Prot. elec / Onduleurs</v>
          </cell>
          <cell r="G137" t="str">
            <v>F</v>
          </cell>
          <cell r="H137" t="str">
            <v>PDT</v>
          </cell>
          <cell r="I137" t="str">
            <v>3 - Clim/¨Protection</v>
          </cell>
          <cell r="J137" t="str">
            <v>CP 2 Onduleurs</v>
          </cell>
          <cell r="K137" t="str">
            <v>Protection</v>
          </cell>
          <cell r="L137" t="str">
            <v>ON</v>
          </cell>
          <cell r="M137" t="str">
            <v>CP - Contrat d'entretien</v>
          </cell>
          <cell r="N137">
            <v>1</v>
          </cell>
          <cell r="O137" t="str">
            <v>Matériel</v>
          </cell>
        </row>
        <row r="138">
          <cell r="A138" t="str">
            <v>CPMA31</v>
          </cell>
          <cell r="B138" t="str">
            <v>CP</v>
          </cell>
          <cell r="C138" t="str">
            <v>MA</v>
          </cell>
          <cell r="D138" t="str">
            <v>31</v>
          </cell>
          <cell r="E138" t="str">
            <v>CC</v>
          </cell>
          <cell r="F138" t="str">
            <v>Prot. elec / Cons&amp;acc</v>
          </cell>
          <cell r="G138" t="str">
            <v>F</v>
          </cell>
          <cell r="H138" t="str">
            <v>PDT</v>
          </cell>
          <cell r="I138" t="str">
            <v>3 - Clim/¨Protection</v>
          </cell>
          <cell r="J138" t="str">
            <v>CP 2 Onduleurs</v>
          </cell>
          <cell r="K138" t="str">
            <v>Protection</v>
          </cell>
          <cell r="L138" t="str">
            <v>CC</v>
          </cell>
          <cell r="M138" t="str">
            <v>CP - Contrat d'entretien</v>
          </cell>
          <cell r="N138">
            <v>1</v>
          </cell>
          <cell r="O138" t="str">
            <v>Matériel</v>
          </cell>
        </row>
        <row r="139">
          <cell r="A139" t="str">
            <v>CPMB02</v>
          </cell>
          <cell r="B139" t="str">
            <v>CP</v>
          </cell>
          <cell r="C139" t="str">
            <v>MB</v>
          </cell>
          <cell r="D139" t="str">
            <v>02</v>
          </cell>
          <cell r="E139" t="str">
            <v>CB</v>
          </cell>
          <cell r="F139" t="str">
            <v>Revient  ASP hors-stock</v>
          </cell>
          <cell r="G139" t="str">
            <v>N</v>
          </cell>
          <cell r="H139" t="str">
            <v>PDT</v>
          </cell>
          <cell r="I139" t="str">
            <v>3 - Clim/¨Protection</v>
          </cell>
          <cell r="J139" t="str">
            <v>CP 3 Autres services C/P</v>
          </cell>
          <cell r="K139" t="str">
            <v>Protection</v>
          </cell>
          <cell r="L139" t="str">
            <v>CB</v>
          </cell>
          <cell r="M139" t="str">
            <v>CP - Contrat d'entretien</v>
          </cell>
          <cell r="N139">
            <v>3</v>
          </cell>
          <cell r="O139" t="str">
            <v>Services</v>
          </cell>
        </row>
        <row r="140">
          <cell r="A140" t="str">
            <v>CPMO00</v>
          </cell>
          <cell r="B140" t="str">
            <v>CP</v>
          </cell>
          <cell r="C140" t="str">
            <v>MO</v>
          </cell>
          <cell r="D140" t="str">
            <v>00</v>
          </cell>
          <cell r="E140" t="str">
            <v>C1</v>
          </cell>
          <cell r="F140" t="str">
            <v>MO SAV Clim</v>
          </cell>
          <cell r="G140" t="str">
            <v>N</v>
          </cell>
          <cell r="H140" t="str">
            <v>PDT</v>
          </cell>
          <cell r="I140" t="str">
            <v>3 - Clim/¨Protection</v>
          </cell>
          <cell r="J140" t="str">
            <v>CP 3 Autres services C/P</v>
          </cell>
          <cell r="K140" t="str">
            <v>Climatisation</v>
          </cell>
          <cell r="L140" t="str">
            <v>C1</v>
          </cell>
          <cell r="M140" t="str">
            <v>CP - Contrat d'entretien</v>
          </cell>
          <cell r="N140">
            <v>3</v>
          </cell>
          <cell r="O140" t="str">
            <v>Services</v>
          </cell>
        </row>
        <row r="141">
          <cell r="A141" t="str">
            <v>CPMO09</v>
          </cell>
          <cell r="B141" t="str">
            <v>CP</v>
          </cell>
          <cell r="C141" t="str">
            <v>MO</v>
          </cell>
          <cell r="D141" t="str">
            <v>09</v>
          </cell>
          <cell r="E141" t="str">
            <v>C1</v>
          </cell>
          <cell r="F141" t="str">
            <v>MO SAV Clim TST</v>
          </cell>
          <cell r="G141" t="str">
            <v>N</v>
          </cell>
          <cell r="H141" t="str">
            <v>PDT</v>
          </cell>
          <cell r="I141" t="str">
            <v>3 - Clim/¨Protection</v>
          </cell>
          <cell r="J141" t="str">
            <v>CP 3 Autres services C/P</v>
          </cell>
          <cell r="K141" t="str">
            <v>Climatisation</v>
          </cell>
          <cell r="L141" t="str">
            <v>C1</v>
          </cell>
          <cell r="M141" t="str">
            <v>CP - Contrat d'entretien</v>
          </cell>
          <cell r="N141">
            <v>3</v>
          </cell>
          <cell r="O141" t="str">
            <v>Services</v>
          </cell>
        </row>
        <row r="142">
          <cell r="A142" t="str">
            <v>CPMO10</v>
          </cell>
          <cell r="B142" t="str">
            <v>CP</v>
          </cell>
          <cell r="C142" t="str">
            <v>MO</v>
          </cell>
          <cell r="D142" t="str">
            <v>10</v>
          </cell>
          <cell r="E142" t="str">
            <v>C1</v>
          </cell>
          <cell r="F142" t="str">
            <v>MO SAV Prot. Vol</v>
          </cell>
          <cell r="G142" t="str">
            <v>N</v>
          </cell>
          <cell r="H142" t="str">
            <v>PDT</v>
          </cell>
          <cell r="I142" t="str">
            <v>3 - Clim/¨Protection</v>
          </cell>
          <cell r="J142" t="str">
            <v>CP 3 Autres services C/P</v>
          </cell>
          <cell r="K142" t="str">
            <v>Protection</v>
          </cell>
          <cell r="L142" t="str">
            <v>C1</v>
          </cell>
          <cell r="M142" t="str">
            <v>CP - Contrat d'entretien</v>
          </cell>
          <cell r="N142">
            <v>3</v>
          </cell>
          <cell r="O142" t="str">
            <v>Services</v>
          </cell>
        </row>
        <row r="143">
          <cell r="A143" t="str">
            <v>CPMO19</v>
          </cell>
          <cell r="B143" t="str">
            <v>CP</v>
          </cell>
          <cell r="C143" t="str">
            <v>MO</v>
          </cell>
          <cell r="D143" t="str">
            <v>19</v>
          </cell>
          <cell r="E143" t="str">
            <v>C1</v>
          </cell>
          <cell r="F143" t="str">
            <v>MO SAV Prot. Vol TST</v>
          </cell>
          <cell r="G143" t="str">
            <v>N</v>
          </cell>
          <cell r="H143" t="str">
            <v>PDT</v>
          </cell>
          <cell r="I143" t="str">
            <v>3 - Clim/¨Protection</v>
          </cell>
          <cell r="J143" t="str">
            <v>CP 3 Autres services C/P</v>
          </cell>
          <cell r="K143" t="str">
            <v>Protection</v>
          </cell>
          <cell r="L143" t="str">
            <v>C1</v>
          </cell>
          <cell r="M143" t="str">
            <v>CP - Contrat d'entretien</v>
          </cell>
          <cell r="N143">
            <v>3</v>
          </cell>
          <cell r="O143" t="str">
            <v>Services</v>
          </cell>
        </row>
        <row r="144">
          <cell r="A144" t="str">
            <v>CPMO20</v>
          </cell>
          <cell r="B144" t="str">
            <v>CP</v>
          </cell>
          <cell r="C144" t="str">
            <v>MO</v>
          </cell>
          <cell r="D144" t="str">
            <v>20</v>
          </cell>
          <cell r="E144" t="str">
            <v>C1</v>
          </cell>
          <cell r="F144" t="str">
            <v>MO SAV Prot. Incendie</v>
          </cell>
          <cell r="G144" t="str">
            <v>N</v>
          </cell>
          <cell r="H144" t="str">
            <v>PDT</v>
          </cell>
          <cell r="I144" t="str">
            <v>3 - Clim/¨Protection</v>
          </cell>
          <cell r="J144" t="str">
            <v>CP 3 Autres services C/P</v>
          </cell>
          <cell r="K144" t="str">
            <v>Protection</v>
          </cell>
          <cell r="L144" t="str">
            <v>C1</v>
          </cell>
          <cell r="M144" t="str">
            <v>CP - Contrat d'entretien</v>
          </cell>
          <cell r="N144">
            <v>3</v>
          </cell>
          <cell r="O144" t="str">
            <v>Services</v>
          </cell>
        </row>
        <row r="145">
          <cell r="A145" t="str">
            <v>CPMO29</v>
          </cell>
          <cell r="B145" t="str">
            <v>CP</v>
          </cell>
          <cell r="C145" t="str">
            <v>MO</v>
          </cell>
          <cell r="D145" t="str">
            <v>29</v>
          </cell>
          <cell r="E145" t="str">
            <v>C1</v>
          </cell>
          <cell r="F145" t="str">
            <v>MO SAV Prot. Incendie TST</v>
          </cell>
          <cell r="G145" t="str">
            <v>N</v>
          </cell>
          <cell r="H145" t="str">
            <v>PDT</v>
          </cell>
          <cell r="I145" t="str">
            <v>3 - Clim/¨Protection</v>
          </cell>
          <cell r="J145" t="str">
            <v>CP 3 Autres services C/P</v>
          </cell>
          <cell r="K145" t="str">
            <v>Protection</v>
          </cell>
          <cell r="L145" t="str">
            <v>C1</v>
          </cell>
          <cell r="M145" t="str">
            <v>CP - pièces de rechange</v>
          </cell>
          <cell r="N145">
            <v>3</v>
          </cell>
          <cell r="O145" t="str">
            <v>Services</v>
          </cell>
        </row>
        <row r="146">
          <cell r="A146" t="str">
            <v>CPMO30</v>
          </cell>
          <cell r="B146" t="str">
            <v>CP</v>
          </cell>
          <cell r="C146" t="str">
            <v>MO</v>
          </cell>
          <cell r="D146" t="str">
            <v>30</v>
          </cell>
          <cell r="E146" t="str">
            <v>C1</v>
          </cell>
          <cell r="F146" t="str">
            <v>MO SAV Prot. elec</v>
          </cell>
          <cell r="G146" t="str">
            <v>N</v>
          </cell>
          <cell r="H146" t="str">
            <v>PDT</v>
          </cell>
          <cell r="I146" t="str">
            <v>3 - Clim/¨Protection</v>
          </cell>
          <cell r="J146" t="str">
            <v>CP 3 Autres services C/P</v>
          </cell>
          <cell r="K146" t="str">
            <v>Protection</v>
          </cell>
          <cell r="L146" t="str">
            <v>C1</v>
          </cell>
          <cell r="M146" t="str">
            <v>CP - pièces de rechange</v>
          </cell>
          <cell r="N146">
            <v>3</v>
          </cell>
          <cell r="O146" t="str">
            <v>Services</v>
          </cell>
        </row>
        <row r="147">
          <cell r="A147" t="str">
            <v>CPMO39</v>
          </cell>
          <cell r="B147" t="str">
            <v>CP</v>
          </cell>
          <cell r="C147" t="str">
            <v>MO</v>
          </cell>
          <cell r="D147" t="str">
            <v>39</v>
          </cell>
          <cell r="E147" t="str">
            <v>C1</v>
          </cell>
          <cell r="F147" t="str">
            <v>MO SAV Prot. elec TST</v>
          </cell>
          <cell r="G147" t="str">
            <v>N</v>
          </cell>
          <cell r="H147" t="str">
            <v>PDT</v>
          </cell>
          <cell r="I147" t="str">
            <v>3 - Clim/¨Protection</v>
          </cell>
          <cell r="J147" t="str">
            <v>CP 3 Autres services C/P</v>
          </cell>
          <cell r="K147" t="str">
            <v>Protection</v>
          </cell>
          <cell r="L147" t="str">
            <v>C1</v>
          </cell>
          <cell r="M147" t="str">
            <v>CP - pièces de rechange</v>
          </cell>
          <cell r="N147">
            <v>3</v>
          </cell>
          <cell r="O147" t="str">
            <v>Services</v>
          </cell>
        </row>
        <row r="148">
          <cell r="A148" t="str">
            <v>CPPR00</v>
          </cell>
          <cell r="B148" t="str">
            <v>CP</v>
          </cell>
          <cell r="C148" t="str">
            <v>PR</v>
          </cell>
          <cell r="D148" t="str">
            <v>00</v>
          </cell>
          <cell r="E148" t="str">
            <v>CR</v>
          </cell>
          <cell r="F148" t="str">
            <v>PR Windows</v>
          </cell>
          <cell r="G148" t="str">
            <v>F</v>
          </cell>
          <cell r="H148" t="str">
            <v>PDT</v>
          </cell>
          <cell r="I148" t="str">
            <v>3 - Clim/¨Protection</v>
          </cell>
          <cell r="J148" t="str">
            <v>CP 3 Autres services C/P</v>
          </cell>
          <cell r="K148" t="str">
            <v>Climatisation</v>
          </cell>
          <cell r="L148" t="str">
            <v>CR</v>
          </cell>
          <cell r="M148" t="str">
            <v>CP - pièces de rechange</v>
          </cell>
          <cell r="N148">
            <v>2</v>
          </cell>
          <cell r="O148" t="str">
            <v>Pièces</v>
          </cell>
        </row>
        <row r="149">
          <cell r="A149" t="str">
            <v>CPPR01</v>
          </cell>
          <cell r="B149" t="str">
            <v>CP</v>
          </cell>
          <cell r="C149" t="str">
            <v>PR</v>
          </cell>
          <cell r="D149" t="str">
            <v>01</v>
          </cell>
          <cell r="E149" t="str">
            <v>CR</v>
          </cell>
          <cell r="F149" t="str">
            <v>PR Split</v>
          </cell>
          <cell r="G149" t="str">
            <v>F</v>
          </cell>
          <cell r="H149" t="str">
            <v>PDT</v>
          </cell>
          <cell r="I149" t="str">
            <v>3 - Clim/¨Protection</v>
          </cell>
          <cell r="J149" t="str">
            <v>CP 3 Autres services C/P</v>
          </cell>
          <cell r="K149" t="str">
            <v>Climatisation</v>
          </cell>
          <cell r="L149" t="str">
            <v>CR</v>
          </cell>
          <cell r="M149" t="str">
            <v>CP - pièces de rechange</v>
          </cell>
          <cell r="N149">
            <v>2</v>
          </cell>
          <cell r="O149" t="str">
            <v>Pièces</v>
          </cell>
        </row>
        <row r="150">
          <cell r="A150" t="str">
            <v>CPPR02</v>
          </cell>
          <cell r="B150" t="str">
            <v>CP</v>
          </cell>
          <cell r="C150" t="str">
            <v>PR</v>
          </cell>
          <cell r="D150" t="str">
            <v>02</v>
          </cell>
          <cell r="E150" t="str">
            <v>CR</v>
          </cell>
          <cell r="F150" t="str">
            <v>PR Autres mats clim</v>
          </cell>
          <cell r="G150" t="str">
            <v>F</v>
          </cell>
          <cell r="H150" t="str">
            <v>PDT</v>
          </cell>
          <cell r="I150" t="str">
            <v>3 - Clim/¨Protection</v>
          </cell>
          <cell r="J150" t="str">
            <v>CP 3 Autres services C/P</v>
          </cell>
          <cell r="K150" t="str">
            <v>Climatisation</v>
          </cell>
          <cell r="L150" t="str">
            <v>CR</v>
          </cell>
          <cell r="M150" t="str">
            <v>CP - pièces de rechange</v>
          </cell>
          <cell r="N150">
            <v>2</v>
          </cell>
          <cell r="O150" t="str">
            <v>Pièces</v>
          </cell>
        </row>
        <row r="151">
          <cell r="A151" t="str">
            <v>CPPR10</v>
          </cell>
          <cell r="B151" t="str">
            <v>CP</v>
          </cell>
          <cell r="C151" t="str">
            <v>PR</v>
          </cell>
          <cell r="D151" t="str">
            <v>10</v>
          </cell>
          <cell r="E151" t="str">
            <v>CR</v>
          </cell>
          <cell r="F151" t="str">
            <v>PR Prot. Vol</v>
          </cell>
          <cell r="G151" t="str">
            <v>F</v>
          </cell>
          <cell r="H151" t="str">
            <v>PDT</v>
          </cell>
          <cell r="I151" t="str">
            <v>3 - Clim/¨Protection</v>
          </cell>
          <cell r="J151" t="str">
            <v>CP 3 Autres services C/P</v>
          </cell>
          <cell r="K151" t="str">
            <v>Protection</v>
          </cell>
          <cell r="L151" t="str">
            <v>CR</v>
          </cell>
          <cell r="M151" t="str">
            <v>CP - MO Ingénierie</v>
          </cell>
          <cell r="N151">
            <v>2</v>
          </cell>
          <cell r="O151" t="str">
            <v>Pièces</v>
          </cell>
        </row>
        <row r="152">
          <cell r="A152" t="str">
            <v>CPPR20</v>
          </cell>
          <cell r="B152" t="str">
            <v>CP</v>
          </cell>
          <cell r="C152" t="str">
            <v>PR</v>
          </cell>
          <cell r="D152" t="str">
            <v>20</v>
          </cell>
          <cell r="E152" t="str">
            <v>CR</v>
          </cell>
          <cell r="F152" t="str">
            <v>PR Prot. Incendie</v>
          </cell>
          <cell r="G152" t="str">
            <v>F</v>
          </cell>
          <cell r="H152" t="str">
            <v>PDT</v>
          </cell>
          <cell r="I152" t="str">
            <v>3 - Clim/¨Protection</v>
          </cell>
          <cell r="J152" t="str">
            <v>CP 3 Autres services C/P</v>
          </cell>
          <cell r="K152" t="str">
            <v>Protection</v>
          </cell>
          <cell r="L152" t="str">
            <v>CR</v>
          </cell>
          <cell r="M152" t="str">
            <v>CP - MO Ingénierie</v>
          </cell>
          <cell r="N152">
            <v>2</v>
          </cell>
          <cell r="O152" t="str">
            <v>Pièces</v>
          </cell>
        </row>
        <row r="153">
          <cell r="A153" t="str">
            <v>CPPR30</v>
          </cell>
          <cell r="B153" t="str">
            <v>CP</v>
          </cell>
          <cell r="C153" t="str">
            <v>PR</v>
          </cell>
          <cell r="D153" t="str">
            <v>30</v>
          </cell>
          <cell r="E153" t="str">
            <v>CR</v>
          </cell>
          <cell r="F153" t="str">
            <v>PR Prot. elec</v>
          </cell>
          <cell r="G153" t="str">
            <v>F</v>
          </cell>
          <cell r="H153" t="str">
            <v>PDT</v>
          </cell>
          <cell r="I153" t="str">
            <v>3 - Clim/¨Protection</v>
          </cell>
          <cell r="J153" t="str">
            <v>CP 3 Autres services C/P</v>
          </cell>
          <cell r="K153" t="str">
            <v>Protection</v>
          </cell>
          <cell r="L153" t="str">
            <v>CR</v>
          </cell>
          <cell r="M153" t="str">
            <v>CP - MO Ingénierie</v>
          </cell>
          <cell r="N153">
            <v>2</v>
          </cell>
          <cell r="O153" t="str">
            <v>Pièces</v>
          </cell>
        </row>
        <row r="154">
          <cell r="A154" t="str">
            <v>CPPS00</v>
          </cell>
          <cell r="B154" t="str">
            <v>CP</v>
          </cell>
          <cell r="C154" t="str">
            <v>PS</v>
          </cell>
          <cell r="D154" t="str">
            <v>00</v>
          </cell>
          <cell r="E154" t="str">
            <v>CP</v>
          </cell>
          <cell r="F154" t="str">
            <v>MO Ing. Clim</v>
          </cell>
          <cell r="G154" t="str">
            <v>N</v>
          </cell>
          <cell r="H154" t="str">
            <v>PDT</v>
          </cell>
          <cell r="I154" t="str">
            <v>3 - Clim/¨Protection</v>
          </cell>
          <cell r="J154" t="str">
            <v>CP 3 Autres services C/P</v>
          </cell>
          <cell r="K154" t="str">
            <v>Climatisation</v>
          </cell>
          <cell r="L154" t="str">
            <v>CP</v>
          </cell>
          <cell r="M154" t="str">
            <v>CP - MO Ingénierie</v>
          </cell>
          <cell r="N154">
            <v>3</v>
          </cell>
          <cell r="O154" t="str">
            <v>Services</v>
          </cell>
        </row>
        <row r="155">
          <cell r="A155" t="str">
            <v>CPPS09</v>
          </cell>
          <cell r="B155" t="str">
            <v>CP</v>
          </cell>
          <cell r="C155" t="str">
            <v>PS</v>
          </cell>
          <cell r="D155" t="str">
            <v>09</v>
          </cell>
          <cell r="E155" t="str">
            <v>CP</v>
          </cell>
          <cell r="F155" t="str">
            <v>MO Ing. Clim TST</v>
          </cell>
          <cell r="G155" t="str">
            <v>N</v>
          </cell>
          <cell r="H155" t="str">
            <v>PDT</v>
          </cell>
          <cell r="I155" t="str">
            <v>3 - Clim/¨Protection</v>
          </cell>
          <cell r="J155" t="str">
            <v>CP 3 Autres services C/P</v>
          </cell>
          <cell r="K155" t="str">
            <v>Climatisation</v>
          </cell>
          <cell r="L155" t="str">
            <v>CP</v>
          </cell>
          <cell r="M155" t="str">
            <v>CP - MO Ingénierie</v>
          </cell>
          <cell r="N155">
            <v>3</v>
          </cell>
          <cell r="O155" t="str">
            <v>Services</v>
          </cell>
        </row>
        <row r="156">
          <cell r="A156" t="str">
            <v>CPPS10</v>
          </cell>
          <cell r="B156" t="str">
            <v>CP</v>
          </cell>
          <cell r="C156" t="str">
            <v>PS</v>
          </cell>
          <cell r="D156" t="str">
            <v>10</v>
          </cell>
          <cell r="E156" t="str">
            <v>CP</v>
          </cell>
          <cell r="F156" t="str">
            <v>MO Ing. Prot. Vol</v>
          </cell>
          <cell r="G156" t="str">
            <v>N</v>
          </cell>
          <cell r="H156" t="str">
            <v>PDT</v>
          </cell>
          <cell r="I156" t="str">
            <v>3 - Clim/¨Protection</v>
          </cell>
          <cell r="J156" t="str">
            <v>CP 3 Autres services C/P</v>
          </cell>
          <cell r="K156" t="str">
            <v>Protection</v>
          </cell>
          <cell r="L156" t="str">
            <v>CP</v>
          </cell>
          <cell r="M156" t="str">
            <v>CP - MO Ingénierie</v>
          </cell>
          <cell r="N156">
            <v>3</v>
          </cell>
          <cell r="O156" t="str">
            <v>Services</v>
          </cell>
        </row>
        <row r="157">
          <cell r="A157" t="str">
            <v>CPPS19</v>
          </cell>
          <cell r="B157" t="str">
            <v>CP</v>
          </cell>
          <cell r="C157" t="str">
            <v>PS</v>
          </cell>
          <cell r="D157" t="str">
            <v>19</v>
          </cell>
          <cell r="E157" t="str">
            <v>CP</v>
          </cell>
          <cell r="F157" t="str">
            <v>MO Ing. Prot. Vol TST</v>
          </cell>
          <cell r="G157" t="str">
            <v>N</v>
          </cell>
          <cell r="H157" t="str">
            <v>PDT</v>
          </cell>
          <cell r="I157" t="str">
            <v>3 - Clim/¨Protection</v>
          </cell>
          <cell r="J157" t="str">
            <v>CP 3 Autres services C/P</v>
          </cell>
          <cell r="K157" t="str">
            <v>Protection</v>
          </cell>
          <cell r="L157" t="str">
            <v>CP</v>
          </cell>
          <cell r="M157" t="str">
            <v>CP - MO Ingénierie</v>
          </cell>
          <cell r="N157">
            <v>3</v>
          </cell>
          <cell r="O157" t="str">
            <v>Services</v>
          </cell>
        </row>
        <row r="158">
          <cell r="A158" t="str">
            <v>CPPS20</v>
          </cell>
          <cell r="B158" t="str">
            <v>CP</v>
          </cell>
          <cell r="C158" t="str">
            <v>PS</v>
          </cell>
          <cell r="D158" t="str">
            <v>20</v>
          </cell>
          <cell r="E158" t="str">
            <v>CP</v>
          </cell>
          <cell r="F158" t="str">
            <v>MO Ing. Prot.Incendie</v>
          </cell>
          <cell r="G158" t="str">
            <v>N</v>
          </cell>
          <cell r="H158" t="str">
            <v>PDT</v>
          </cell>
          <cell r="I158" t="str">
            <v>3 - Clim/¨Protection</v>
          </cell>
          <cell r="J158" t="str">
            <v>CP 3 Autres services C/P</v>
          </cell>
          <cell r="K158" t="str">
            <v>Protection</v>
          </cell>
          <cell r="L158" t="str">
            <v>CP</v>
          </cell>
          <cell r="M158" t="str">
            <v>CP - MO Ingénierie</v>
          </cell>
          <cell r="N158">
            <v>3</v>
          </cell>
          <cell r="O158" t="str">
            <v>Services</v>
          </cell>
        </row>
        <row r="159">
          <cell r="A159" t="str">
            <v>CPPS29</v>
          </cell>
          <cell r="B159" t="str">
            <v>CP</v>
          </cell>
          <cell r="C159" t="str">
            <v>PS</v>
          </cell>
          <cell r="D159" t="str">
            <v>29</v>
          </cell>
          <cell r="E159" t="str">
            <v>CP</v>
          </cell>
          <cell r="F159" t="str">
            <v>MO Ing. Prot.Incendie TST</v>
          </cell>
          <cell r="G159" t="str">
            <v>N</v>
          </cell>
          <cell r="H159" t="str">
            <v>PDT</v>
          </cell>
          <cell r="I159" t="str">
            <v>3 - Clim/¨Protection</v>
          </cell>
          <cell r="J159" t="str">
            <v>CP 3 Autres services C/P</v>
          </cell>
          <cell r="K159" t="str">
            <v>Protection</v>
          </cell>
          <cell r="L159" t="str">
            <v>CP</v>
          </cell>
          <cell r="M159" t="str">
            <v>CP - Autres MB</v>
          </cell>
          <cell r="N159">
            <v>3</v>
          </cell>
          <cell r="O159" t="str">
            <v>Services</v>
          </cell>
        </row>
        <row r="160">
          <cell r="A160" t="str">
            <v>CPPS30</v>
          </cell>
          <cell r="B160" t="str">
            <v>CP</v>
          </cell>
          <cell r="C160" t="str">
            <v>PS</v>
          </cell>
          <cell r="D160" t="str">
            <v>30</v>
          </cell>
          <cell r="E160" t="str">
            <v>CP</v>
          </cell>
          <cell r="F160" t="str">
            <v>MO Ing. Prot. elec</v>
          </cell>
          <cell r="G160" t="str">
            <v>N</v>
          </cell>
          <cell r="H160" t="str">
            <v>PDT</v>
          </cell>
          <cell r="I160" t="str">
            <v>3 - Clim/¨Protection</v>
          </cell>
          <cell r="J160" t="str">
            <v>CP 3 Autres services C/P</v>
          </cell>
          <cell r="K160" t="str">
            <v>Protection</v>
          </cell>
          <cell r="L160" t="str">
            <v>CP</v>
          </cell>
          <cell r="M160" t="str">
            <v>IN - Contrat d'entretien</v>
          </cell>
          <cell r="N160">
            <v>3</v>
          </cell>
          <cell r="O160" t="str">
            <v>Services</v>
          </cell>
        </row>
        <row r="161">
          <cell r="A161" t="str">
            <v>CPPS39</v>
          </cell>
          <cell r="B161" t="str">
            <v>CP</v>
          </cell>
          <cell r="C161" t="str">
            <v>PS</v>
          </cell>
          <cell r="D161" t="str">
            <v>39</v>
          </cell>
          <cell r="E161" t="str">
            <v>CP</v>
          </cell>
          <cell r="F161" t="str">
            <v>MO Ing. Prot. elec TST</v>
          </cell>
          <cell r="G161" t="str">
            <v>N</v>
          </cell>
          <cell r="H161" t="str">
            <v>PDT</v>
          </cell>
          <cell r="I161" t="str">
            <v>3 - Clim/¨Protection</v>
          </cell>
          <cell r="J161" t="str">
            <v>CP 3 Autres services C/P</v>
          </cell>
          <cell r="K161" t="str">
            <v>Protection</v>
          </cell>
          <cell r="L161" t="str">
            <v>CP</v>
          </cell>
          <cell r="M161" t="str">
            <v>IN - Contrat d'entretien</v>
          </cell>
          <cell r="N161">
            <v>3</v>
          </cell>
          <cell r="O161" t="str">
            <v>Services</v>
          </cell>
        </row>
        <row r="162">
          <cell r="A162" t="str">
            <v>INCE00</v>
          </cell>
          <cell r="B162" t="str">
            <v>IN</v>
          </cell>
          <cell r="C162" t="str">
            <v>CE</v>
          </cell>
          <cell r="D162" t="str">
            <v>00</v>
          </cell>
          <cell r="E162" t="str">
            <v>IE</v>
          </cell>
          <cell r="F162" t="str">
            <v>CE autres mainf ou mini</v>
          </cell>
          <cell r="G162" t="str">
            <v>N</v>
          </cell>
          <cell r="H162" t="str">
            <v>SOL</v>
          </cell>
          <cell r="I162" t="str">
            <v>4 - Informatique</v>
          </cell>
          <cell r="J162" t="str">
            <v>IN 5 Contrats d'entretien info.</v>
          </cell>
          <cell r="K162" t="str">
            <v>Midrange Systems</v>
          </cell>
          <cell r="L162" t="str">
            <v>IE</v>
          </cell>
          <cell r="M162" t="str">
            <v>IN - Contrat d'entretien</v>
          </cell>
          <cell r="N162">
            <v>3</v>
          </cell>
          <cell r="O162" t="str">
            <v>Services</v>
          </cell>
        </row>
        <row r="163">
          <cell r="A163" t="str">
            <v>INCE01</v>
          </cell>
          <cell r="B163" t="str">
            <v>IN</v>
          </cell>
          <cell r="C163" t="str">
            <v>CE</v>
          </cell>
          <cell r="D163" t="str">
            <v>01</v>
          </cell>
          <cell r="E163" t="str">
            <v>IE</v>
          </cell>
          <cell r="F163" t="str">
            <v>CE SWS pour IBM zSeries</v>
          </cell>
          <cell r="G163" t="str">
            <v>N</v>
          </cell>
          <cell r="H163" t="str">
            <v>SOL</v>
          </cell>
          <cell r="I163" t="str">
            <v>4 - Informatique</v>
          </cell>
          <cell r="J163" t="str">
            <v>IN 5 Contrats d'entretien info.</v>
          </cell>
          <cell r="K163" t="str">
            <v>Midrange Systems</v>
          </cell>
          <cell r="L163" t="str">
            <v>IE</v>
          </cell>
          <cell r="M163" t="str">
            <v>IN - Contrat d'entretien</v>
          </cell>
          <cell r="N163">
            <v>3</v>
          </cell>
          <cell r="O163" t="str">
            <v>Services</v>
          </cell>
        </row>
        <row r="164">
          <cell r="A164" t="str">
            <v>INCE10</v>
          </cell>
          <cell r="B164" t="str">
            <v>IN</v>
          </cell>
          <cell r="C164" t="str">
            <v>CE</v>
          </cell>
          <cell r="D164" t="str">
            <v>10</v>
          </cell>
          <cell r="E164" t="str">
            <v>IE</v>
          </cell>
          <cell r="F164" t="str">
            <v>CE HW pour IBM pSeries</v>
          </cell>
          <cell r="G164" t="str">
            <v>N</v>
          </cell>
          <cell r="H164" t="str">
            <v>SOL</v>
          </cell>
          <cell r="I164" t="str">
            <v>4 - Informatique</v>
          </cell>
          <cell r="J164" t="str">
            <v>IN 5 Contrats d'entretien info.</v>
          </cell>
          <cell r="K164" t="str">
            <v>Midrange Systems</v>
          </cell>
          <cell r="L164" t="str">
            <v>IE</v>
          </cell>
          <cell r="M164" t="str">
            <v>IN - Contrat d'entretien</v>
          </cell>
          <cell r="N164">
            <v>3</v>
          </cell>
          <cell r="O164" t="str">
            <v>Services</v>
          </cell>
        </row>
        <row r="165">
          <cell r="A165" t="str">
            <v>INCE11</v>
          </cell>
          <cell r="B165" t="str">
            <v>IN</v>
          </cell>
          <cell r="C165" t="str">
            <v>CE</v>
          </cell>
          <cell r="D165" t="str">
            <v>11</v>
          </cell>
          <cell r="E165" t="str">
            <v>IE</v>
          </cell>
          <cell r="F165" t="str">
            <v>CE SWS pour IBM pSeries</v>
          </cell>
          <cell r="G165" t="str">
            <v>N</v>
          </cell>
          <cell r="H165" t="str">
            <v>SOL</v>
          </cell>
          <cell r="I165" t="str">
            <v>4 - Informatique</v>
          </cell>
          <cell r="J165" t="str">
            <v>IN 5 Contrats d'entretien info.</v>
          </cell>
          <cell r="K165" t="str">
            <v>Midrange Systems</v>
          </cell>
          <cell r="L165" t="str">
            <v>IE</v>
          </cell>
          <cell r="M165" t="str">
            <v>IN - Contrat d'entretien</v>
          </cell>
          <cell r="N165">
            <v>3</v>
          </cell>
          <cell r="O165" t="str">
            <v>Services</v>
          </cell>
        </row>
        <row r="166">
          <cell r="A166" t="str">
            <v>INCE20</v>
          </cell>
          <cell r="B166" t="str">
            <v>IN</v>
          </cell>
          <cell r="C166" t="str">
            <v>CE</v>
          </cell>
          <cell r="D166" t="str">
            <v>20</v>
          </cell>
          <cell r="E166" t="str">
            <v>IE</v>
          </cell>
          <cell r="F166" t="str">
            <v>CE HW pour IBM iSeries</v>
          </cell>
          <cell r="G166" t="str">
            <v>N</v>
          </cell>
          <cell r="H166" t="str">
            <v>SOL</v>
          </cell>
          <cell r="I166" t="str">
            <v>4 - Informatique</v>
          </cell>
          <cell r="J166" t="str">
            <v>IN 5 Contrats d'entretien info.</v>
          </cell>
          <cell r="K166" t="str">
            <v>Midrange Systems</v>
          </cell>
          <cell r="L166" t="str">
            <v>IE</v>
          </cell>
          <cell r="M166" t="str">
            <v>IN - Contrat d'entretien</v>
          </cell>
          <cell r="N166">
            <v>3</v>
          </cell>
          <cell r="O166" t="str">
            <v>Services</v>
          </cell>
        </row>
        <row r="167">
          <cell r="A167" t="str">
            <v>INCE21</v>
          </cell>
          <cell r="B167" t="str">
            <v>IN</v>
          </cell>
          <cell r="C167" t="str">
            <v>CE</v>
          </cell>
          <cell r="D167" t="str">
            <v>21</v>
          </cell>
          <cell r="E167" t="str">
            <v>IE</v>
          </cell>
          <cell r="F167" t="str">
            <v>CE SWS pour IBM iSeries</v>
          </cell>
          <cell r="G167" t="str">
            <v>N</v>
          </cell>
          <cell r="H167" t="str">
            <v>SOL</v>
          </cell>
          <cell r="I167" t="str">
            <v>4 - Informatique</v>
          </cell>
          <cell r="J167" t="str">
            <v>IN 5 Contrats d'entretien info.</v>
          </cell>
          <cell r="K167" t="str">
            <v>Midrange Systems</v>
          </cell>
          <cell r="L167" t="str">
            <v>IE</v>
          </cell>
          <cell r="M167" t="str">
            <v>IN - Contrat d'entretien</v>
          </cell>
          <cell r="N167">
            <v>3</v>
          </cell>
          <cell r="O167" t="str">
            <v>Services</v>
          </cell>
        </row>
        <row r="168">
          <cell r="A168" t="str">
            <v>INCE30</v>
          </cell>
          <cell r="B168" t="str">
            <v>IN</v>
          </cell>
          <cell r="C168" t="str">
            <v>CE</v>
          </cell>
          <cell r="D168" t="str">
            <v>30</v>
          </cell>
          <cell r="E168" t="str">
            <v>IE</v>
          </cell>
          <cell r="F168" t="str">
            <v>CE imp -systeme- IBM</v>
          </cell>
          <cell r="G168" t="str">
            <v>N</v>
          </cell>
          <cell r="H168" t="str">
            <v>SOL</v>
          </cell>
          <cell r="I168" t="str">
            <v>4 - Informatique</v>
          </cell>
          <cell r="J168" t="str">
            <v>IN 5 Contrats d'entretien info.</v>
          </cell>
          <cell r="K168" t="str">
            <v>Midrange Systems</v>
          </cell>
          <cell r="L168" t="str">
            <v>IE</v>
          </cell>
          <cell r="M168" t="str">
            <v>IN - MO Formation</v>
          </cell>
          <cell r="N168">
            <v>3</v>
          </cell>
          <cell r="O168" t="str">
            <v>Services</v>
          </cell>
        </row>
        <row r="169">
          <cell r="A169" t="str">
            <v>INCE40</v>
          </cell>
          <cell r="B169" t="str">
            <v>IN</v>
          </cell>
          <cell r="C169" t="str">
            <v>CE</v>
          </cell>
          <cell r="D169" t="str">
            <v>40</v>
          </cell>
          <cell r="E169" t="str">
            <v>IE</v>
          </cell>
          <cell r="F169" t="str">
            <v>CE HW pour IBM zSeries</v>
          </cell>
          <cell r="G169" t="str">
            <v>N</v>
          </cell>
          <cell r="H169" t="str">
            <v>SOL</v>
          </cell>
          <cell r="I169" t="str">
            <v>4 - Informatique</v>
          </cell>
          <cell r="J169" t="str">
            <v>IN 5 Contrats d'entretien info.</v>
          </cell>
          <cell r="K169" t="str">
            <v>Midrange Systems</v>
          </cell>
          <cell r="L169" t="str">
            <v>IE</v>
          </cell>
          <cell r="M169" t="str">
            <v>IN - MO Formation</v>
          </cell>
          <cell r="N169">
            <v>3</v>
          </cell>
          <cell r="O169" t="str">
            <v>Services</v>
          </cell>
        </row>
        <row r="170">
          <cell r="A170" t="str">
            <v>INCH00</v>
          </cell>
          <cell r="B170" t="str">
            <v>IN</v>
          </cell>
          <cell r="C170" t="str">
            <v>CH</v>
          </cell>
          <cell r="D170" t="str">
            <v>00</v>
          </cell>
          <cell r="E170" t="str">
            <v>99</v>
          </cell>
          <cell r="F170" t="str">
            <v>Affaires Informatique</v>
          </cell>
          <cell r="G170" t="str">
            <v>N</v>
          </cell>
          <cell r="H170" t="str">
            <v>SOL</v>
          </cell>
          <cell r="I170" t="str">
            <v>4 - Informatique</v>
          </cell>
          <cell r="J170" t="str">
            <v>IN 8 Chantiers</v>
          </cell>
          <cell r="K170" t="str">
            <v>Midrange Systems</v>
          </cell>
          <cell r="L170" t="str">
            <v>99</v>
          </cell>
          <cell r="M170" t="str">
            <v>IN - MO Formation</v>
          </cell>
          <cell r="N170">
            <v>3</v>
          </cell>
          <cell r="O170" t="str">
            <v>Services</v>
          </cell>
        </row>
        <row r="171">
          <cell r="A171" t="str">
            <v>INFM00</v>
          </cell>
          <cell r="B171" t="str">
            <v>IN</v>
          </cell>
          <cell r="C171" t="str">
            <v>FM</v>
          </cell>
          <cell r="D171" t="str">
            <v>00</v>
          </cell>
          <cell r="E171" t="str">
            <v>IF</v>
          </cell>
          <cell r="F171" t="str">
            <v>Form HW/SWS IBM zSeries</v>
          </cell>
          <cell r="G171" t="str">
            <v>N</v>
          </cell>
          <cell r="H171" t="str">
            <v>SOL</v>
          </cell>
          <cell r="I171" t="str">
            <v>4 - Informatique</v>
          </cell>
          <cell r="J171" t="str">
            <v>IN 6 Formation</v>
          </cell>
          <cell r="K171" t="str">
            <v>Midrange Systems</v>
          </cell>
          <cell r="L171" t="str">
            <v>IF</v>
          </cell>
          <cell r="M171" t="str">
            <v>IN - MO Formation</v>
          </cell>
          <cell r="N171">
            <v>3</v>
          </cell>
          <cell r="O171" t="str">
            <v>Services</v>
          </cell>
        </row>
        <row r="172">
          <cell r="A172" t="str">
            <v>INFM09</v>
          </cell>
          <cell r="B172" t="str">
            <v>IN</v>
          </cell>
          <cell r="C172" t="str">
            <v>FM</v>
          </cell>
          <cell r="D172" t="str">
            <v>09</v>
          </cell>
          <cell r="E172" t="str">
            <v>IF</v>
          </cell>
          <cell r="F172" t="str">
            <v>Form HW/SWS strt zSerie</v>
          </cell>
          <cell r="G172" t="str">
            <v>N</v>
          </cell>
          <cell r="H172" t="str">
            <v>SOL</v>
          </cell>
          <cell r="I172" t="str">
            <v>4 - Informatique</v>
          </cell>
          <cell r="J172" t="str">
            <v>IN 6 Formation</v>
          </cell>
          <cell r="K172" t="str">
            <v>Midrange Systems</v>
          </cell>
          <cell r="L172" t="str">
            <v>IF</v>
          </cell>
          <cell r="M172" t="str">
            <v>IN - MO Formation</v>
          </cell>
          <cell r="N172">
            <v>3</v>
          </cell>
          <cell r="O172" t="str">
            <v>Services</v>
          </cell>
        </row>
        <row r="173">
          <cell r="A173" t="str">
            <v>INFM10</v>
          </cell>
          <cell r="B173" t="str">
            <v>IN</v>
          </cell>
          <cell r="C173" t="str">
            <v>FM</v>
          </cell>
          <cell r="D173" t="str">
            <v>10</v>
          </cell>
          <cell r="E173" t="str">
            <v>IF</v>
          </cell>
          <cell r="F173" t="str">
            <v>Form HW/SWS IBM pSeries</v>
          </cell>
          <cell r="G173" t="str">
            <v>N</v>
          </cell>
          <cell r="H173" t="str">
            <v>SOL</v>
          </cell>
          <cell r="I173" t="str">
            <v>4 - Informatique</v>
          </cell>
          <cell r="J173" t="str">
            <v>IN 6 Formation</v>
          </cell>
          <cell r="K173" t="str">
            <v>Midrange Systems</v>
          </cell>
          <cell r="L173" t="str">
            <v>IF</v>
          </cell>
          <cell r="M173" t="str">
            <v>IN - MO Formation</v>
          </cell>
          <cell r="N173">
            <v>3</v>
          </cell>
          <cell r="O173" t="str">
            <v>Services</v>
          </cell>
        </row>
        <row r="174">
          <cell r="A174" t="str">
            <v>INFM19</v>
          </cell>
          <cell r="B174" t="str">
            <v>IN</v>
          </cell>
          <cell r="C174" t="str">
            <v>FM</v>
          </cell>
          <cell r="D174" t="str">
            <v>19</v>
          </cell>
          <cell r="E174" t="str">
            <v>IF</v>
          </cell>
          <cell r="F174" t="str">
            <v>Form HW/SWS strt pSeries</v>
          </cell>
          <cell r="G174" t="str">
            <v>N</v>
          </cell>
          <cell r="H174" t="str">
            <v>SOL</v>
          </cell>
          <cell r="I174" t="str">
            <v>4 - Informatique</v>
          </cell>
          <cell r="J174" t="str">
            <v>IN 6 Formation</v>
          </cell>
          <cell r="K174" t="str">
            <v>Midrange Systems</v>
          </cell>
          <cell r="L174" t="str">
            <v>IF</v>
          </cell>
          <cell r="M174" t="str">
            <v>IN - MO Formation</v>
          </cell>
          <cell r="N174">
            <v>3</v>
          </cell>
          <cell r="O174" t="str">
            <v>Services</v>
          </cell>
        </row>
        <row r="175">
          <cell r="A175" t="str">
            <v>INFM20</v>
          </cell>
          <cell r="B175" t="str">
            <v>IN</v>
          </cell>
          <cell r="C175" t="str">
            <v>FM</v>
          </cell>
          <cell r="D175" t="str">
            <v>20</v>
          </cell>
          <cell r="E175" t="str">
            <v>IF</v>
          </cell>
          <cell r="F175" t="str">
            <v>Form HW/SWS IBM iSeries</v>
          </cell>
          <cell r="G175" t="str">
            <v>N</v>
          </cell>
          <cell r="H175" t="str">
            <v>SOL</v>
          </cell>
          <cell r="I175" t="str">
            <v>4 - Informatique</v>
          </cell>
          <cell r="J175" t="str">
            <v>IN 6 Formation</v>
          </cell>
          <cell r="K175" t="str">
            <v>Midrange Systems</v>
          </cell>
          <cell r="L175" t="str">
            <v>IF</v>
          </cell>
          <cell r="M175" t="str">
            <v>IN - MO Formation</v>
          </cell>
          <cell r="N175">
            <v>3</v>
          </cell>
          <cell r="O175" t="str">
            <v>Services</v>
          </cell>
        </row>
        <row r="176">
          <cell r="A176" t="str">
            <v>INFM29</v>
          </cell>
          <cell r="B176" t="str">
            <v>IN</v>
          </cell>
          <cell r="C176" t="str">
            <v>FM</v>
          </cell>
          <cell r="D176" t="str">
            <v>29</v>
          </cell>
          <cell r="E176" t="str">
            <v>IF</v>
          </cell>
          <cell r="F176" t="str">
            <v>Form HW/SWS strt iSeries</v>
          </cell>
          <cell r="G176" t="str">
            <v>N</v>
          </cell>
          <cell r="H176" t="str">
            <v>SOL</v>
          </cell>
          <cell r="I176" t="str">
            <v>4 - Informatique</v>
          </cell>
          <cell r="J176" t="str">
            <v>IN 6 Formation</v>
          </cell>
          <cell r="K176" t="str">
            <v>Midrange Systems</v>
          </cell>
          <cell r="L176" t="str">
            <v>IF</v>
          </cell>
          <cell r="M176" t="str">
            <v>IN - MO Formation</v>
          </cell>
          <cell r="N176">
            <v>3</v>
          </cell>
          <cell r="O176" t="str">
            <v>Services</v>
          </cell>
        </row>
        <row r="177">
          <cell r="A177" t="str">
            <v>INFM30</v>
          </cell>
          <cell r="B177" t="str">
            <v>IN</v>
          </cell>
          <cell r="C177" t="str">
            <v>FM</v>
          </cell>
          <cell r="D177" t="str">
            <v>30</v>
          </cell>
          <cell r="E177" t="str">
            <v>IF</v>
          </cell>
          <cell r="F177" t="str">
            <v>Form HW/SWS imp sys IBM</v>
          </cell>
          <cell r="G177" t="str">
            <v>N</v>
          </cell>
          <cell r="H177" t="str">
            <v>SOL</v>
          </cell>
          <cell r="I177" t="str">
            <v>4 - Informatique</v>
          </cell>
          <cell r="J177" t="str">
            <v>IN 6 Formation</v>
          </cell>
          <cell r="K177" t="str">
            <v>Midrange Systems</v>
          </cell>
          <cell r="L177" t="str">
            <v>IF</v>
          </cell>
          <cell r="M177" t="str">
            <v>IN - MO Formation</v>
          </cell>
          <cell r="N177">
            <v>3</v>
          </cell>
          <cell r="O177" t="str">
            <v>Services</v>
          </cell>
        </row>
        <row r="178">
          <cell r="A178" t="str">
            <v>INFM39</v>
          </cell>
          <cell r="B178" t="str">
            <v>IN</v>
          </cell>
          <cell r="C178" t="str">
            <v>FM</v>
          </cell>
          <cell r="D178" t="str">
            <v>39</v>
          </cell>
          <cell r="E178" t="str">
            <v>IF</v>
          </cell>
          <cell r="F178" t="str">
            <v>Form HW/SWS strt impsys I</v>
          </cell>
          <cell r="G178" t="str">
            <v>N</v>
          </cell>
          <cell r="H178" t="str">
            <v>SOL</v>
          </cell>
          <cell r="I178" t="str">
            <v>4 - Informatique</v>
          </cell>
          <cell r="J178" t="str">
            <v>IN 6 Formation</v>
          </cell>
          <cell r="K178" t="str">
            <v>Midrange Systems</v>
          </cell>
          <cell r="L178" t="str">
            <v>IF</v>
          </cell>
          <cell r="M178" t="str">
            <v>OS mini/mainframe</v>
          </cell>
          <cell r="N178">
            <v>3</v>
          </cell>
          <cell r="O178" t="str">
            <v>Services</v>
          </cell>
        </row>
        <row r="179">
          <cell r="A179" t="str">
            <v>INFM90</v>
          </cell>
          <cell r="B179" t="str">
            <v>IN</v>
          </cell>
          <cell r="C179" t="str">
            <v>FM</v>
          </cell>
          <cell r="D179" t="str">
            <v>90</v>
          </cell>
          <cell r="E179" t="str">
            <v>IF</v>
          </cell>
          <cell r="F179" t="str">
            <v>Form HW/SWS autres mats</v>
          </cell>
          <cell r="G179" t="str">
            <v>N</v>
          </cell>
          <cell r="H179" t="str">
            <v>SOL</v>
          </cell>
          <cell r="I179" t="str">
            <v>4 - Informatique</v>
          </cell>
          <cell r="J179" t="str">
            <v>IN 6 Formation</v>
          </cell>
          <cell r="K179" t="str">
            <v>Midrange Systems</v>
          </cell>
          <cell r="L179" t="str">
            <v>IF</v>
          </cell>
          <cell r="M179" t="str">
            <v>Logiciels mini hors-système</v>
          </cell>
          <cell r="N179">
            <v>3</v>
          </cell>
          <cell r="O179" t="str">
            <v>Services</v>
          </cell>
        </row>
        <row r="180">
          <cell r="A180" t="str">
            <v>INFM99</v>
          </cell>
          <cell r="B180" t="str">
            <v>IN</v>
          </cell>
          <cell r="C180" t="str">
            <v>FM</v>
          </cell>
          <cell r="D180" t="str">
            <v>99</v>
          </cell>
          <cell r="E180" t="str">
            <v>IF</v>
          </cell>
          <cell r="F180" t="str">
            <v>Form HW/SWS autres ma TST</v>
          </cell>
          <cell r="G180" t="str">
            <v>N</v>
          </cell>
          <cell r="H180" t="str">
            <v>SOL</v>
          </cell>
          <cell r="I180" t="str">
            <v>4 - Informatique</v>
          </cell>
          <cell r="J180" t="str">
            <v>IN 6 Formation</v>
          </cell>
          <cell r="K180" t="str">
            <v>Midrange Systems</v>
          </cell>
          <cell r="L180" t="str">
            <v>IF</v>
          </cell>
          <cell r="M180" t="str">
            <v>Logiciels mini hors-système</v>
          </cell>
          <cell r="N180">
            <v>3</v>
          </cell>
          <cell r="O180" t="str">
            <v>Services</v>
          </cell>
        </row>
        <row r="181">
          <cell r="A181" t="str">
            <v>INLO00</v>
          </cell>
          <cell r="B181" t="str">
            <v>IN</v>
          </cell>
          <cell r="C181" t="str">
            <v>LO</v>
          </cell>
          <cell r="D181" t="str">
            <v>00</v>
          </cell>
          <cell r="E181" t="str">
            <v>LS</v>
          </cell>
          <cell r="F181" t="str">
            <v>Systeme exploitation</v>
          </cell>
          <cell r="G181" t="str">
            <v>F</v>
          </cell>
          <cell r="H181" t="str">
            <v>SOL</v>
          </cell>
          <cell r="I181" t="str">
            <v>4 - Informatique</v>
          </cell>
          <cell r="J181" t="str">
            <v>IN 1 Hardware &amp; OS</v>
          </cell>
          <cell r="K181" t="str">
            <v>Midrange Systems</v>
          </cell>
          <cell r="L181" t="str">
            <v>LS</v>
          </cell>
          <cell r="M181" t="str">
            <v>Logiciels mini hors-système</v>
          </cell>
          <cell r="N181">
            <v>1</v>
          </cell>
          <cell r="O181" t="str">
            <v>Matériel</v>
          </cell>
        </row>
        <row r="182">
          <cell r="A182" t="str">
            <v>INLO10</v>
          </cell>
          <cell r="B182" t="str">
            <v>IN</v>
          </cell>
          <cell r="C182" t="str">
            <v>LO</v>
          </cell>
          <cell r="D182" t="str">
            <v>10</v>
          </cell>
          <cell r="E182" t="str">
            <v>LO</v>
          </cell>
          <cell r="F182" t="str">
            <v>Gestion</v>
          </cell>
          <cell r="G182" t="str">
            <v>F</v>
          </cell>
          <cell r="H182" t="str">
            <v>SOL</v>
          </cell>
          <cell r="I182" t="str">
            <v>4 - Informatique</v>
          </cell>
          <cell r="J182" t="str">
            <v>IN 3 Solutions Applicatives</v>
          </cell>
          <cell r="K182" t="str">
            <v>Développement</v>
          </cell>
          <cell r="L182" t="str">
            <v>LO</v>
          </cell>
          <cell r="M182" t="str">
            <v>Logiciels mini hors-système</v>
          </cell>
          <cell r="N182">
            <v>1</v>
          </cell>
          <cell r="O182" t="str">
            <v>Matériel</v>
          </cell>
        </row>
        <row r="183">
          <cell r="A183" t="str">
            <v>INLO20</v>
          </cell>
          <cell r="B183" t="str">
            <v>IN</v>
          </cell>
          <cell r="C183" t="str">
            <v>LO</v>
          </cell>
          <cell r="D183" t="str">
            <v>20</v>
          </cell>
          <cell r="E183" t="str">
            <v>LO</v>
          </cell>
          <cell r="F183" t="str">
            <v>Paie - RH</v>
          </cell>
          <cell r="G183" t="str">
            <v>F</v>
          </cell>
          <cell r="H183" t="str">
            <v>SOL</v>
          </cell>
          <cell r="I183" t="str">
            <v>4 - Informatique</v>
          </cell>
          <cell r="J183" t="str">
            <v>IN 3 Solutions Applicatives</v>
          </cell>
          <cell r="K183" t="str">
            <v>Midrange Systems</v>
          </cell>
          <cell r="L183" t="str">
            <v>LO</v>
          </cell>
          <cell r="M183" t="str">
            <v>Divers matériels mini/mainframe</v>
          </cell>
          <cell r="N183">
            <v>1</v>
          </cell>
          <cell r="O183" t="str">
            <v>Matériel</v>
          </cell>
        </row>
        <row r="184">
          <cell r="A184" t="str">
            <v>INLO30</v>
          </cell>
          <cell r="B184" t="str">
            <v>IN</v>
          </cell>
          <cell r="C184" t="str">
            <v>LO</v>
          </cell>
          <cell r="D184" t="str">
            <v>30</v>
          </cell>
          <cell r="E184" t="str">
            <v>LO</v>
          </cell>
          <cell r="F184" t="str">
            <v>Securite - Haute dispo</v>
          </cell>
          <cell r="G184" t="str">
            <v>F</v>
          </cell>
          <cell r="H184" t="str">
            <v>SOL</v>
          </cell>
          <cell r="I184" t="str">
            <v>4 - Informatique</v>
          </cell>
          <cell r="J184" t="str">
            <v>IN 2 Middleware</v>
          </cell>
          <cell r="K184" t="str">
            <v>Midrange Systems</v>
          </cell>
          <cell r="L184" t="str">
            <v>LO</v>
          </cell>
          <cell r="M184" t="str">
            <v>Divers matériels mini/mainframe</v>
          </cell>
          <cell r="N184">
            <v>1</v>
          </cell>
          <cell r="O184" t="str">
            <v>Matériel</v>
          </cell>
        </row>
        <row r="185">
          <cell r="A185" t="str">
            <v>INLO40</v>
          </cell>
          <cell r="B185" t="str">
            <v>IN</v>
          </cell>
          <cell r="C185" t="str">
            <v>LO</v>
          </cell>
          <cell r="D185" t="str">
            <v>40</v>
          </cell>
          <cell r="E185" t="str">
            <v>LO</v>
          </cell>
          <cell r="F185" t="str">
            <v>Autres logiciels</v>
          </cell>
          <cell r="G185" t="str">
            <v>F</v>
          </cell>
          <cell r="H185" t="str">
            <v>SOL</v>
          </cell>
          <cell r="I185" t="str">
            <v>4 - Informatique</v>
          </cell>
          <cell r="J185" t="str">
            <v>IN 3 Solutions Applicatives</v>
          </cell>
          <cell r="K185" t="str">
            <v>Midrange Systems</v>
          </cell>
          <cell r="L185" t="str">
            <v>LO</v>
          </cell>
          <cell r="M185" t="str">
            <v>Divers matériels mini/mainframe</v>
          </cell>
          <cell r="N185">
            <v>1</v>
          </cell>
          <cell r="O185" t="str">
            <v>Matériel</v>
          </cell>
        </row>
        <row r="186">
          <cell r="A186" t="str">
            <v>INMA00</v>
          </cell>
          <cell r="B186" t="str">
            <v>IN</v>
          </cell>
          <cell r="C186" t="str">
            <v>MA</v>
          </cell>
          <cell r="D186" t="str">
            <v>00</v>
          </cell>
          <cell r="E186" t="str">
            <v>ID</v>
          </cell>
          <cell r="F186" t="str">
            <v>IBM zSeries</v>
          </cell>
          <cell r="G186" t="str">
            <v>F</v>
          </cell>
          <cell r="H186" t="str">
            <v>SOL</v>
          </cell>
          <cell r="I186" t="str">
            <v>4 - Informatique</v>
          </cell>
          <cell r="J186" t="str">
            <v>IN 1 Hardware &amp; OS</v>
          </cell>
          <cell r="K186" t="str">
            <v>Midrange Systems</v>
          </cell>
          <cell r="L186" t="str">
            <v>ID</v>
          </cell>
          <cell r="M186" t="str">
            <v>Divers matériels mini/mainframe</v>
          </cell>
          <cell r="N186">
            <v>1</v>
          </cell>
          <cell r="O186" t="str">
            <v>Matériel</v>
          </cell>
        </row>
        <row r="187">
          <cell r="A187" t="str">
            <v>INMA01</v>
          </cell>
          <cell r="B187" t="str">
            <v>IN</v>
          </cell>
          <cell r="C187" t="str">
            <v>MA</v>
          </cell>
          <cell r="D187" t="str">
            <v>01</v>
          </cell>
          <cell r="E187" t="str">
            <v>ID</v>
          </cell>
          <cell r="F187" t="str">
            <v>IBM Options zSeries</v>
          </cell>
          <cell r="G187" t="str">
            <v>F</v>
          </cell>
          <cell r="H187" t="str">
            <v>SOL</v>
          </cell>
          <cell r="I187" t="str">
            <v>4 - Informatique</v>
          </cell>
          <cell r="J187" t="str">
            <v>IN 1 Hardware &amp; OS</v>
          </cell>
          <cell r="K187" t="str">
            <v>Midrange Systems</v>
          </cell>
          <cell r="L187" t="str">
            <v>ID</v>
          </cell>
          <cell r="M187" t="str">
            <v>Divers matériels mini/mainframe</v>
          </cell>
          <cell r="N187">
            <v>1</v>
          </cell>
          <cell r="O187" t="str">
            <v>Matériel</v>
          </cell>
        </row>
        <row r="188">
          <cell r="A188" t="str">
            <v>INMA10</v>
          </cell>
          <cell r="B188" t="str">
            <v>IN</v>
          </cell>
          <cell r="C188" t="str">
            <v>MA</v>
          </cell>
          <cell r="D188" t="str">
            <v>10</v>
          </cell>
          <cell r="E188" t="str">
            <v>ID</v>
          </cell>
          <cell r="F188" t="str">
            <v>IBM pSeries</v>
          </cell>
          <cell r="G188" t="str">
            <v>F</v>
          </cell>
          <cell r="H188" t="str">
            <v>SOL</v>
          </cell>
          <cell r="I188" t="str">
            <v>4 - Informatique</v>
          </cell>
          <cell r="J188" t="str">
            <v>IN 1 Hardware &amp; OS</v>
          </cell>
          <cell r="K188" t="str">
            <v>Midrange Systems</v>
          </cell>
          <cell r="L188" t="str">
            <v>ID</v>
          </cell>
          <cell r="M188" t="str">
            <v>Divers matériels mini/mainframe</v>
          </cell>
          <cell r="N188">
            <v>1</v>
          </cell>
          <cell r="O188" t="str">
            <v>Matériel</v>
          </cell>
        </row>
        <row r="189">
          <cell r="A189" t="str">
            <v>INMA11</v>
          </cell>
          <cell r="B189" t="str">
            <v>IN</v>
          </cell>
          <cell r="C189" t="str">
            <v>MA</v>
          </cell>
          <cell r="D189" t="str">
            <v>11</v>
          </cell>
          <cell r="E189" t="str">
            <v>ID</v>
          </cell>
          <cell r="F189" t="str">
            <v>IBM Options pSeries</v>
          </cell>
          <cell r="G189" t="str">
            <v>F</v>
          </cell>
          <cell r="H189" t="str">
            <v>SOL</v>
          </cell>
          <cell r="I189" t="str">
            <v>4 - Informatique</v>
          </cell>
          <cell r="J189" t="str">
            <v>IN 1 Hardware &amp; OS</v>
          </cell>
          <cell r="K189" t="str">
            <v>Midrange Systems</v>
          </cell>
          <cell r="L189" t="str">
            <v>ID</v>
          </cell>
          <cell r="M189" t="str">
            <v>Divers matériels mini/mainframe</v>
          </cell>
          <cell r="N189">
            <v>1</v>
          </cell>
          <cell r="O189" t="str">
            <v>Matériel</v>
          </cell>
        </row>
        <row r="190">
          <cell r="A190" t="str">
            <v>INMA20</v>
          </cell>
          <cell r="B190" t="str">
            <v>IN</v>
          </cell>
          <cell r="C190" t="str">
            <v>MA</v>
          </cell>
          <cell r="D190" t="str">
            <v>20</v>
          </cell>
          <cell r="E190" t="str">
            <v>ID</v>
          </cell>
          <cell r="F190" t="str">
            <v>IBM iSeries</v>
          </cell>
          <cell r="G190" t="str">
            <v>F</v>
          </cell>
          <cell r="H190" t="str">
            <v>SOL</v>
          </cell>
          <cell r="I190" t="str">
            <v>4 - Informatique</v>
          </cell>
          <cell r="J190" t="str">
            <v>IN 1 Hardware &amp; OS</v>
          </cell>
          <cell r="K190" t="str">
            <v>Midrange Systems</v>
          </cell>
          <cell r="L190" t="str">
            <v>ID</v>
          </cell>
          <cell r="M190" t="str">
            <v>Divers matériels mini/mainframe</v>
          </cell>
          <cell r="N190">
            <v>1</v>
          </cell>
          <cell r="O190" t="str">
            <v>Matériel</v>
          </cell>
        </row>
        <row r="191">
          <cell r="A191" t="str">
            <v>INMA21</v>
          </cell>
          <cell r="B191" t="str">
            <v>IN</v>
          </cell>
          <cell r="C191" t="str">
            <v>MA</v>
          </cell>
          <cell r="D191" t="str">
            <v>21</v>
          </cell>
          <cell r="E191" t="str">
            <v>ID</v>
          </cell>
          <cell r="F191" t="str">
            <v>IBM Options iSeries</v>
          </cell>
          <cell r="G191" t="str">
            <v>F</v>
          </cell>
          <cell r="H191" t="str">
            <v>SOL</v>
          </cell>
          <cell r="I191" t="str">
            <v>4 - Informatique</v>
          </cell>
          <cell r="J191" t="str">
            <v>IN 1 Hardware &amp; OS</v>
          </cell>
          <cell r="K191" t="str">
            <v>Midrange Systems</v>
          </cell>
          <cell r="L191" t="str">
            <v>ID</v>
          </cell>
          <cell r="M191" t="str">
            <v>Divers matériels mini/mainframe</v>
          </cell>
          <cell r="N191">
            <v>1</v>
          </cell>
          <cell r="O191" t="str">
            <v>Matériel</v>
          </cell>
        </row>
        <row r="192">
          <cell r="A192" t="str">
            <v>INMA30</v>
          </cell>
          <cell r="B192" t="str">
            <v>IN</v>
          </cell>
          <cell r="C192" t="str">
            <v>MA</v>
          </cell>
          <cell r="D192" t="str">
            <v>30</v>
          </cell>
          <cell r="E192" t="str">
            <v>ID</v>
          </cell>
          <cell r="F192" t="str">
            <v>IBM imprimantes -systeme-</v>
          </cell>
          <cell r="G192" t="str">
            <v>F</v>
          </cell>
          <cell r="H192" t="str">
            <v>SOL</v>
          </cell>
          <cell r="I192" t="str">
            <v>4 - Informatique</v>
          </cell>
          <cell r="J192" t="str">
            <v>IN 1 Hardware &amp; OS</v>
          </cell>
          <cell r="K192" t="str">
            <v>Midrange Systems</v>
          </cell>
          <cell r="L192" t="str">
            <v>ID</v>
          </cell>
          <cell r="M192" t="str">
            <v>IN - MO SAV</v>
          </cell>
          <cell r="N192">
            <v>1</v>
          </cell>
          <cell r="O192" t="str">
            <v>Matériel</v>
          </cell>
        </row>
        <row r="193">
          <cell r="A193" t="str">
            <v>INMA31</v>
          </cell>
          <cell r="B193" t="str">
            <v>IN</v>
          </cell>
          <cell r="C193" t="str">
            <v>MA</v>
          </cell>
          <cell r="D193" t="str">
            <v>31</v>
          </cell>
          <cell r="E193" t="str">
            <v>ID</v>
          </cell>
          <cell r="F193" t="str">
            <v>IBM Opt pour imp systeme</v>
          </cell>
          <cell r="G193" t="str">
            <v>F</v>
          </cell>
          <cell r="H193" t="str">
            <v>SOL</v>
          </cell>
          <cell r="I193" t="str">
            <v>4 - Informatique</v>
          </cell>
          <cell r="J193" t="str">
            <v>IN 1 Hardware &amp; OS</v>
          </cell>
          <cell r="K193" t="str">
            <v>Midrange Systems</v>
          </cell>
          <cell r="L193" t="str">
            <v>ID</v>
          </cell>
          <cell r="M193" t="str">
            <v>IN - MO SAV</v>
          </cell>
          <cell r="N193">
            <v>1</v>
          </cell>
          <cell r="O193" t="str">
            <v>Matériel</v>
          </cell>
        </row>
        <row r="194">
          <cell r="A194" t="str">
            <v>INMA90</v>
          </cell>
          <cell r="B194" t="str">
            <v>IN</v>
          </cell>
          <cell r="C194" t="str">
            <v>MA</v>
          </cell>
          <cell r="D194" t="str">
            <v>90</v>
          </cell>
          <cell r="E194" t="str">
            <v>ID</v>
          </cell>
          <cell r="F194" t="str">
            <v>Autres mat &amp; Opt&amp;Acc &amp; OS</v>
          </cell>
          <cell r="G194" t="str">
            <v>F</v>
          </cell>
          <cell r="H194" t="str">
            <v>SOL</v>
          </cell>
          <cell r="I194" t="str">
            <v>4 - Informatique</v>
          </cell>
          <cell r="J194" t="str">
            <v>IN 1 Hardware &amp; OS</v>
          </cell>
          <cell r="K194" t="str">
            <v>Midrange Systems</v>
          </cell>
          <cell r="L194" t="str">
            <v>ID</v>
          </cell>
          <cell r="M194" t="str">
            <v>IN - MO SAV</v>
          </cell>
          <cell r="N194">
            <v>1</v>
          </cell>
          <cell r="O194" t="str">
            <v>Matériel</v>
          </cell>
        </row>
        <row r="195">
          <cell r="A195" t="str">
            <v>INMB02</v>
          </cell>
          <cell r="B195" t="str">
            <v>IN</v>
          </cell>
          <cell r="C195" t="str">
            <v>MB</v>
          </cell>
          <cell r="D195" t="str">
            <v>02</v>
          </cell>
          <cell r="E195" t="str">
            <v>IB</v>
          </cell>
          <cell r="F195" t="str">
            <v>Revient  ASP hors-stock</v>
          </cell>
          <cell r="G195" t="str">
            <v>N</v>
          </cell>
          <cell r="H195" t="str">
            <v>SOL</v>
          </cell>
          <cell r="I195" t="str">
            <v>4 - Informatique</v>
          </cell>
          <cell r="J195" t="str">
            <v>IN 7 Autres services info.</v>
          </cell>
          <cell r="K195" t="str">
            <v>Midrange Systems</v>
          </cell>
          <cell r="L195" t="str">
            <v>IB</v>
          </cell>
          <cell r="M195" t="str">
            <v>IN - MO SAV</v>
          </cell>
          <cell r="N195">
            <v>3</v>
          </cell>
          <cell r="O195" t="str">
            <v>Services</v>
          </cell>
        </row>
        <row r="196">
          <cell r="A196" t="str">
            <v>INMO00</v>
          </cell>
          <cell r="B196" t="str">
            <v>IN</v>
          </cell>
          <cell r="C196" t="str">
            <v>MO</v>
          </cell>
          <cell r="D196" t="str">
            <v>00</v>
          </cell>
          <cell r="E196" t="str">
            <v>IM</v>
          </cell>
          <cell r="F196" t="str">
            <v>MO SAV/HW sur IBM zSeries</v>
          </cell>
          <cell r="G196" t="str">
            <v>N</v>
          </cell>
          <cell r="H196" t="str">
            <v>SOL</v>
          </cell>
          <cell r="I196" t="str">
            <v>4 - Informatique</v>
          </cell>
          <cell r="J196" t="str">
            <v>IN 7 Autres services info.</v>
          </cell>
          <cell r="K196" t="str">
            <v>Midrange Systems</v>
          </cell>
          <cell r="L196" t="str">
            <v>IM</v>
          </cell>
          <cell r="M196" t="str">
            <v>IN - MO SAV</v>
          </cell>
          <cell r="N196">
            <v>3</v>
          </cell>
          <cell r="O196" t="str">
            <v>Services</v>
          </cell>
        </row>
        <row r="197">
          <cell r="A197" t="str">
            <v>INMO09</v>
          </cell>
          <cell r="B197" t="str">
            <v>IN</v>
          </cell>
          <cell r="C197" t="str">
            <v>MO</v>
          </cell>
          <cell r="D197" t="str">
            <v>09</v>
          </cell>
          <cell r="E197" t="str">
            <v>IM</v>
          </cell>
          <cell r="F197" t="str">
            <v>MO SAV/HW IBM zSerie TST</v>
          </cell>
          <cell r="G197" t="str">
            <v>N</v>
          </cell>
          <cell r="H197" t="str">
            <v>SOL</v>
          </cell>
          <cell r="I197" t="str">
            <v>4 - Informatique</v>
          </cell>
          <cell r="J197" t="str">
            <v>IN 7 Autres services info.</v>
          </cell>
          <cell r="K197" t="str">
            <v>Midrange Systems</v>
          </cell>
          <cell r="L197" t="str">
            <v>IM</v>
          </cell>
          <cell r="M197" t="str">
            <v>IN - MO SAV</v>
          </cell>
          <cell r="N197">
            <v>3</v>
          </cell>
          <cell r="O197" t="str">
            <v>Services</v>
          </cell>
        </row>
        <row r="198">
          <cell r="A198" t="str">
            <v>INMO10</v>
          </cell>
          <cell r="B198" t="str">
            <v>IN</v>
          </cell>
          <cell r="C198" t="str">
            <v>MO</v>
          </cell>
          <cell r="D198" t="str">
            <v>10</v>
          </cell>
          <cell r="E198" t="str">
            <v>IM</v>
          </cell>
          <cell r="F198" t="str">
            <v>MO SAV/HW IBM pSeries</v>
          </cell>
          <cell r="G198" t="str">
            <v>N</v>
          </cell>
          <cell r="H198" t="str">
            <v>SOL</v>
          </cell>
          <cell r="I198" t="str">
            <v>4 - Informatique</v>
          </cell>
          <cell r="J198" t="str">
            <v>IN 7 Autres services info.</v>
          </cell>
          <cell r="K198" t="str">
            <v>Midrange Systems</v>
          </cell>
          <cell r="L198" t="str">
            <v>IM</v>
          </cell>
          <cell r="M198" t="str">
            <v>IN - MO SAV</v>
          </cell>
          <cell r="N198">
            <v>3</v>
          </cell>
          <cell r="O198" t="str">
            <v>Services</v>
          </cell>
        </row>
        <row r="199">
          <cell r="A199" t="str">
            <v>INMO19</v>
          </cell>
          <cell r="B199" t="str">
            <v>IN</v>
          </cell>
          <cell r="C199" t="str">
            <v>MO</v>
          </cell>
          <cell r="D199" t="str">
            <v>19</v>
          </cell>
          <cell r="E199" t="str">
            <v>IM</v>
          </cell>
          <cell r="F199" t="str">
            <v>MO SAV/HW IBM pSerie TST</v>
          </cell>
          <cell r="G199" t="str">
            <v>N</v>
          </cell>
          <cell r="H199" t="str">
            <v>SOL</v>
          </cell>
          <cell r="I199" t="str">
            <v>4 - Informatique</v>
          </cell>
          <cell r="J199" t="str">
            <v>IN 7 Autres services info.</v>
          </cell>
          <cell r="K199" t="str">
            <v>Midrange Systems</v>
          </cell>
          <cell r="L199" t="str">
            <v>IM</v>
          </cell>
          <cell r="M199" t="str">
            <v>IN - MO SAV</v>
          </cell>
          <cell r="N199">
            <v>3</v>
          </cell>
          <cell r="O199" t="str">
            <v>Services</v>
          </cell>
        </row>
        <row r="200">
          <cell r="A200" t="str">
            <v>INMO20</v>
          </cell>
          <cell r="B200" t="str">
            <v>IN</v>
          </cell>
          <cell r="C200" t="str">
            <v>MO</v>
          </cell>
          <cell r="D200" t="str">
            <v>20</v>
          </cell>
          <cell r="E200" t="str">
            <v>IM</v>
          </cell>
          <cell r="F200" t="str">
            <v>MO SAV/HW IBM iSeries</v>
          </cell>
          <cell r="G200" t="str">
            <v>N</v>
          </cell>
          <cell r="H200" t="str">
            <v>SOL</v>
          </cell>
          <cell r="I200" t="str">
            <v>4 - Informatique</v>
          </cell>
          <cell r="J200" t="str">
            <v>IN 7 Autres services info.</v>
          </cell>
          <cell r="K200" t="str">
            <v>Midrange Systems</v>
          </cell>
          <cell r="L200" t="str">
            <v>IM</v>
          </cell>
          <cell r="M200" t="str">
            <v>IN - MO SAV</v>
          </cell>
          <cell r="N200">
            <v>3</v>
          </cell>
          <cell r="O200" t="str">
            <v>Services</v>
          </cell>
        </row>
        <row r="201">
          <cell r="A201" t="str">
            <v>INMO29</v>
          </cell>
          <cell r="B201" t="str">
            <v>IN</v>
          </cell>
          <cell r="C201" t="str">
            <v>MO</v>
          </cell>
          <cell r="D201" t="str">
            <v>29</v>
          </cell>
          <cell r="E201" t="str">
            <v>IM</v>
          </cell>
          <cell r="F201" t="str">
            <v>MO SAV/HW IBM iSerie TST</v>
          </cell>
          <cell r="G201" t="str">
            <v>N</v>
          </cell>
          <cell r="H201" t="str">
            <v>SOL</v>
          </cell>
          <cell r="I201" t="str">
            <v>4 - Informatique</v>
          </cell>
          <cell r="J201" t="str">
            <v>IN 7 Autres services info.</v>
          </cell>
          <cell r="K201" t="str">
            <v>Midrange Systems</v>
          </cell>
          <cell r="L201" t="str">
            <v>IM</v>
          </cell>
          <cell r="M201" t="str">
            <v>IN - MO SAV</v>
          </cell>
          <cell r="N201">
            <v>3</v>
          </cell>
          <cell r="O201" t="str">
            <v>Services</v>
          </cell>
        </row>
        <row r="202">
          <cell r="A202" t="str">
            <v>INMO30</v>
          </cell>
          <cell r="B202" t="str">
            <v>IN</v>
          </cell>
          <cell r="C202" t="str">
            <v>MO</v>
          </cell>
          <cell r="D202" t="str">
            <v>30</v>
          </cell>
          <cell r="E202" t="str">
            <v>IM</v>
          </cell>
          <cell r="F202" t="str">
            <v>MO SAV/HW imp sys IBM</v>
          </cell>
          <cell r="G202" t="str">
            <v>N</v>
          </cell>
          <cell r="H202" t="str">
            <v>SOL</v>
          </cell>
          <cell r="I202" t="str">
            <v>4 - Informatique</v>
          </cell>
          <cell r="J202" t="str">
            <v>IN 7 Autres services info.</v>
          </cell>
          <cell r="K202" t="str">
            <v>Midrange Systems</v>
          </cell>
          <cell r="L202" t="str">
            <v>IM</v>
          </cell>
          <cell r="M202" t="str">
            <v>IN - pièces de rechange</v>
          </cell>
          <cell r="N202">
            <v>3</v>
          </cell>
          <cell r="O202" t="str">
            <v>Services</v>
          </cell>
        </row>
        <row r="203">
          <cell r="A203" t="str">
            <v>INMO39</v>
          </cell>
          <cell r="B203" t="str">
            <v>IN</v>
          </cell>
          <cell r="C203" t="str">
            <v>MO</v>
          </cell>
          <cell r="D203" t="str">
            <v>39</v>
          </cell>
          <cell r="E203" t="str">
            <v>IM</v>
          </cell>
          <cell r="F203" t="str">
            <v>MO SAV/HW imp sys IBM TST</v>
          </cell>
          <cell r="G203" t="str">
            <v>N</v>
          </cell>
          <cell r="H203" t="str">
            <v>SOL</v>
          </cell>
          <cell r="I203" t="str">
            <v>4 - Informatique</v>
          </cell>
          <cell r="J203" t="str">
            <v>IN 7 Autres services info.</v>
          </cell>
          <cell r="K203" t="str">
            <v>Midrange Systems</v>
          </cell>
          <cell r="L203" t="str">
            <v>IM</v>
          </cell>
          <cell r="M203" t="str">
            <v>IN - pièces de rechange</v>
          </cell>
          <cell r="N203">
            <v>3</v>
          </cell>
          <cell r="O203" t="str">
            <v>Services</v>
          </cell>
        </row>
        <row r="204">
          <cell r="A204" t="str">
            <v>INMO90</v>
          </cell>
          <cell r="B204" t="str">
            <v>IN</v>
          </cell>
          <cell r="C204" t="str">
            <v>MO</v>
          </cell>
          <cell r="D204" t="str">
            <v>90</v>
          </cell>
          <cell r="E204" t="str">
            <v>IM</v>
          </cell>
          <cell r="F204" t="str">
            <v>MO SAV/HW autres mats</v>
          </cell>
          <cell r="G204" t="str">
            <v>N</v>
          </cell>
          <cell r="H204" t="str">
            <v>SOL</v>
          </cell>
          <cell r="I204" t="str">
            <v>4 - Informatique</v>
          </cell>
          <cell r="J204" t="str">
            <v>IN 7 Autres services info.</v>
          </cell>
          <cell r="K204" t="str">
            <v>Midrange Systems</v>
          </cell>
          <cell r="L204" t="str">
            <v>IM</v>
          </cell>
          <cell r="M204" t="str">
            <v>IN - pièces de rechange</v>
          </cell>
          <cell r="N204">
            <v>3</v>
          </cell>
          <cell r="O204" t="str">
            <v>Services</v>
          </cell>
        </row>
        <row r="205">
          <cell r="A205" t="str">
            <v>INMO99</v>
          </cell>
          <cell r="B205" t="str">
            <v>IN</v>
          </cell>
          <cell r="C205" t="str">
            <v>MO</v>
          </cell>
          <cell r="D205" t="str">
            <v>99</v>
          </cell>
          <cell r="E205" t="str">
            <v>IM</v>
          </cell>
          <cell r="F205" t="str">
            <v>MO SAV/HW autres mat TST</v>
          </cell>
          <cell r="G205" t="str">
            <v>N</v>
          </cell>
          <cell r="H205" t="str">
            <v>SOL</v>
          </cell>
          <cell r="I205" t="str">
            <v>4 - Informatique</v>
          </cell>
          <cell r="J205" t="str">
            <v>IN 7 Autres services info.</v>
          </cell>
          <cell r="K205" t="str">
            <v>Midrange Systems</v>
          </cell>
          <cell r="L205" t="str">
            <v>IM</v>
          </cell>
          <cell r="M205" t="str">
            <v>IN - pièces de rechange</v>
          </cell>
          <cell r="N205">
            <v>3</v>
          </cell>
          <cell r="O205" t="str">
            <v>Services</v>
          </cell>
        </row>
        <row r="206">
          <cell r="A206" t="str">
            <v>INPR00</v>
          </cell>
          <cell r="B206" t="str">
            <v>IN</v>
          </cell>
          <cell r="C206" t="str">
            <v>PR</v>
          </cell>
          <cell r="D206" t="str">
            <v>00</v>
          </cell>
          <cell r="E206" t="str">
            <v>IR</v>
          </cell>
          <cell r="F206" t="str">
            <v>PR pour IBM zSeries</v>
          </cell>
          <cell r="G206" t="str">
            <v>F</v>
          </cell>
          <cell r="H206" t="str">
            <v>SOL</v>
          </cell>
          <cell r="I206" t="str">
            <v>4 - Informatique</v>
          </cell>
          <cell r="J206" t="str">
            <v>IN 7 Autres services info.</v>
          </cell>
          <cell r="K206" t="str">
            <v>Midrange Systems</v>
          </cell>
          <cell r="L206" t="str">
            <v>IR</v>
          </cell>
          <cell r="M206" t="str">
            <v>IN - pièces de rechange</v>
          </cell>
          <cell r="N206">
            <v>2</v>
          </cell>
          <cell r="O206" t="str">
            <v>Pièces</v>
          </cell>
        </row>
        <row r="207">
          <cell r="A207" t="str">
            <v>INPR10</v>
          </cell>
          <cell r="B207" t="str">
            <v>IN</v>
          </cell>
          <cell r="C207" t="str">
            <v>PR</v>
          </cell>
          <cell r="D207" t="str">
            <v>10</v>
          </cell>
          <cell r="E207" t="str">
            <v>IR</v>
          </cell>
          <cell r="F207" t="str">
            <v>PR pour IBM pSeries</v>
          </cell>
          <cell r="G207" t="str">
            <v>F</v>
          </cell>
          <cell r="H207" t="str">
            <v>SOL</v>
          </cell>
          <cell r="I207" t="str">
            <v>4 - Informatique</v>
          </cell>
          <cell r="J207" t="str">
            <v>IN 7 Autres services info.</v>
          </cell>
          <cell r="K207" t="str">
            <v>Midrange Systems</v>
          </cell>
          <cell r="L207" t="str">
            <v>IR</v>
          </cell>
          <cell r="M207" t="str">
            <v>IN - MO Ingénierie</v>
          </cell>
          <cell r="N207">
            <v>2</v>
          </cell>
          <cell r="O207" t="str">
            <v>Pièces</v>
          </cell>
        </row>
        <row r="208">
          <cell r="A208" t="str">
            <v>INPR20</v>
          </cell>
          <cell r="B208" t="str">
            <v>IN</v>
          </cell>
          <cell r="C208" t="str">
            <v>PR</v>
          </cell>
          <cell r="D208" t="str">
            <v>20</v>
          </cell>
          <cell r="E208" t="str">
            <v>IR</v>
          </cell>
          <cell r="F208" t="str">
            <v>PR pour IBM iSeries</v>
          </cell>
          <cell r="G208" t="str">
            <v>F</v>
          </cell>
          <cell r="H208" t="str">
            <v>SOL</v>
          </cell>
          <cell r="I208" t="str">
            <v>4 - Informatique</v>
          </cell>
          <cell r="J208" t="str">
            <v>IN 7 Autres services info.</v>
          </cell>
          <cell r="K208" t="str">
            <v>Midrange Systems</v>
          </cell>
          <cell r="L208" t="str">
            <v>IR</v>
          </cell>
          <cell r="M208" t="str">
            <v>IN - MO Ingénierie</v>
          </cell>
          <cell r="N208">
            <v>2</v>
          </cell>
          <cell r="O208" t="str">
            <v>Pièces</v>
          </cell>
        </row>
        <row r="209">
          <cell r="A209" t="str">
            <v>INPR30</v>
          </cell>
          <cell r="B209" t="str">
            <v>IN</v>
          </cell>
          <cell r="C209" t="str">
            <v>PR</v>
          </cell>
          <cell r="D209" t="str">
            <v>30</v>
          </cell>
          <cell r="E209" t="str">
            <v>IR</v>
          </cell>
          <cell r="F209" t="str">
            <v>PR pour imp -systeme- IBM</v>
          </cell>
          <cell r="G209" t="str">
            <v>F</v>
          </cell>
          <cell r="H209" t="str">
            <v>SOL</v>
          </cell>
          <cell r="I209" t="str">
            <v>4 - Informatique</v>
          </cell>
          <cell r="J209" t="str">
            <v>IN 7 Autres services info.</v>
          </cell>
          <cell r="K209" t="str">
            <v>Midrange Systems</v>
          </cell>
          <cell r="L209" t="str">
            <v>IR</v>
          </cell>
          <cell r="M209" t="str">
            <v>IN - MO Ingénierie</v>
          </cell>
          <cell r="N209">
            <v>2</v>
          </cell>
          <cell r="O209" t="str">
            <v>Pièces</v>
          </cell>
        </row>
        <row r="210">
          <cell r="A210" t="str">
            <v>INPR90</v>
          </cell>
          <cell r="B210" t="str">
            <v>IN</v>
          </cell>
          <cell r="C210" t="str">
            <v>PR</v>
          </cell>
          <cell r="D210" t="str">
            <v>90</v>
          </cell>
          <cell r="E210" t="str">
            <v>IR</v>
          </cell>
          <cell r="F210" t="str">
            <v>PR autres mats mini&amp;mainf</v>
          </cell>
          <cell r="G210" t="str">
            <v>F</v>
          </cell>
          <cell r="H210" t="str">
            <v>SOL</v>
          </cell>
          <cell r="I210" t="str">
            <v>4 - Informatique</v>
          </cell>
          <cell r="J210" t="str">
            <v>IN 7 Autres services info.</v>
          </cell>
          <cell r="K210" t="str">
            <v>Midrange Systems</v>
          </cell>
          <cell r="L210" t="str">
            <v>IR</v>
          </cell>
          <cell r="M210" t="str">
            <v>IN - MO Ingénierie</v>
          </cell>
          <cell r="N210">
            <v>2</v>
          </cell>
          <cell r="O210" t="str">
            <v>Pièces</v>
          </cell>
        </row>
        <row r="211">
          <cell r="A211" t="str">
            <v>INPS00</v>
          </cell>
          <cell r="B211" t="str">
            <v>IN</v>
          </cell>
          <cell r="C211" t="str">
            <v>PS</v>
          </cell>
          <cell r="D211" t="str">
            <v>00</v>
          </cell>
          <cell r="E211" t="str">
            <v>IP</v>
          </cell>
          <cell r="F211" t="str">
            <v>MO Ing. IBM zSeries</v>
          </cell>
          <cell r="G211" t="str">
            <v>N</v>
          </cell>
          <cell r="H211" t="str">
            <v>SOL</v>
          </cell>
          <cell r="I211" t="str">
            <v>4 - Informatique</v>
          </cell>
          <cell r="J211" t="str">
            <v>IN 7 Autres services info.</v>
          </cell>
          <cell r="K211" t="str">
            <v>Midrange Systems</v>
          </cell>
          <cell r="L211" t="str">
            <v>IP</v>
          </cell>
          <cell r="M211" t="str">
            <v>IN - MO Ingénierie</v>
          </cell>
          <cell r="N211">
            <v>3</v>
          </cell>
          <cell r="O211" t="str">
            <v>Services</v>
          </cell>
        </row>
        <row r="212">
          <cell r="A212" t="str">
            <v>INPS09</v>
          </cell>
          <cell r="B212" t="str">
            <v>IN</v>
          </cell>
          <cell r="C212" t="str">
            <v>PS</v>
          </cell>
          <cell r="D212" t="str">
            <v>09</v>
          </cell>
          <cell r="E212" t="str">
            <v>IP</v>
          </cell>
          <cell r="F212" t="str">
            <v>MO Ing. IBM zSeries TST</v>
          </cell>
          <cell r="G212" t="str">
            <v>N</v>
          </cell>
          <cell r="H212" t="str">
            <v>SOL</v>
          </cell>
          <cell r="I212" t="str">
            <v>4 - Informatique</v>
          </cell>
          <cell r="J212" t="str">
            <v>IN 7 Autres services info.</v>
          </cell>
          <cell r="K212" t="str">
            <v>Midrange Systems</v>
          </cell>
          <cell r="L212" t="str">
            <v>IP</v>
          </cell>
          <cell r="M212" t="str">
            <v>IN - MO Ingénierie</v>
          </cell>
          <cell r="N212">
            <v>3</v>
          </cell>
          <cell r="O212" t="str">
            <v>Services</v>
          </cell>
        </row>
        <row r="213">
          <cell r="A213" t="str">
            <v>INPS10</v>
          </cell>
          <cell r="B213" t="str">
            <v>IN</v>
          </cell>
          <cell r="C213" t="str">
            <v>PS</v>
          </cell>
          <cell r="D213" t="str">
            <v>10</v>
          </cell>
          <cell r="E213" t="str">
            <v>IP</v>
          </cell>
          <cell r="F213" t="str">
            <v>MO Ing. IBM pSeries</v>
          </cell>
          <cell r="G213" t="str">
            <v>N</v>
          </cell>
          <cell r="H213" t="str">
            <v>SOL</v>
          </cell>
          <cell r="I213" t="str">
            <v>4 - Informatique</v>
          </cell>
          <cell r="J213" t="str">
            <v>IN 7 Autres services info.</v>
          </cell>
          <cell r="K213" t="str">
            <v>Midrange Systems</v>
          </cell>
          <cell r="L213" t="str">
            <v>IP</v>
          </cell>
          <cell r="M213" t="str">
            <v>IN - MO Ingénierie</v>
          </cell>
          <cell r="N213">
            <v>3</v>
          </cell>
          <cell r="O213" t="str">
            <v>Services</v>
          </cell>
        </row>
        <row r="214">
          <cell r="A214" t="str">
            <v>INPS19</v>
          </cell>
          <cell r="B214" t="str">
            <v>IN</v>
          </cell>
          <cell r="C214" t="str">
            <v>PS</v>
          </cell>
          <cell r="D214" t="str">
            <v>19</v>
          </cell>
          <cell r="E214" t="str">
            <v>IP</v>
          </cell>
          <cell r="F214" t="str">
            <v>MO Ing. IBM pSeries TST</v>
          </cell>
          <cell r="G214" t="str">
            <v>N</v>
          </cell>
          <cell r="H214" t="str">
            <v>SOL</v>
          </cell>
          <cell r="I214" t="str">
            <v>4 - Informatique</v>
          </cell>
          <cell r="J214" t="str">
            <v>IN 7 Autres services info.</v>
          </cell>
          <cell r="K214" t="str">
            <v>Midrange Systems</v>
          </cell>
          <cell r="L214" t="str">
            <v>IP</v>
          </cell>
          <cell r="M214" t="str">
            <v>IN - MO Ingénierie</v>
          </cell>
          <cell r="N214">
            <v>3</v>
          </cell>
          <cell r="O214" t="str">
            <v>Services</v>
          </cell>
        </row>
        <row r="215">
          <cell r="A215" t="str">
            <v>INPS20</v>
          </cell>
          <cell r="B215" t="str">
            <v>IN</v>
          </cell>
          <cell r="C215" t="str">
            <v>PS</v>
          </cell>
          <cell r="D215" t="str">
            <v>20</v>
          </cell>
          <cell r="E215" t="str">
            <v>IP</v>
          </cell>
          <cell r="F215" t="str">
            <v>MO Ing. IBM iSeries</v>
          </cell>
          <cell r="G215" t="str">
            <v>N</v>
          </cell>
          <cell r="H215" t="str">
            <v>SOL</v>
          </cell>
          <cell r="I215" t="str">
            <v>4 - Informatique</v>
          </cell>
          <cell r="J215" t="str">
            <v>IN 7 Autres services info.</v>
          </cell>
          <cell r="K215" t="str">
            <v>Développement</v>
          </cell>
          <cell r="L215" t="str">
            <v>IP</v>
          </cell>
          <cell r="M215" t="str">
            <v>IN - MO Ingénierie</v>
          </cell>
          <cell r="N215">
            <v>3</v>
          </cell>
          <cell r="O215" t="str">
            <v>Services</v>
          </cell>
        </row>
        <row r="216">
          <cell r="A216" t="str">
            <v>INPS29</v>
          </cell>
          <cell r="B216" t="str">
            <v>IN</v>
          </cell>
          <cell r="C216" t="str">
            <v>PS</v>
          </cell>
          <cell r="D216" t="str">
            <v>29</v>
          </cell>
          <cell r="E216" t="str">
            <v>IP</v>
          </cell>
          <cell r="F216" t="str">
            <v>MO Ing. IBM iSeries TST</v>
          </cell>
          <cell r="G216" t="str">
            <v>N</v>
          </cell>
          <cell r="H216" t="str">
            <v>SOL</v>
          </cell>
          <cell r="I216" t="str">
            <v>4 - Informatique</v>
          </cell>
          <cell r="J216" t="str">
            <v>IN 7 Autres services info.</v>
          </cell>
          <cell r="K216" t="str">
            <v>Développement</v>
          </cell>
          <cell r="L216" t="str">
            <v>IP</v>
          </cell>
          <cell r="M216" t="str">
            <v>IN - MO Ingénierie</v>
          </cell>
          <cell r="N216">
            <v>3</v>
          </cell>
          <cell r="O216" t="str">
            <v>Services</v>
          </cell>
        </row>
        <row r="217">
          <cell r="A217" t="str">
            <v>INPS30</v>
          </cell>
          <cell r="B217" t="str">
            <v>IN</v>
          </cell>
          <cell r="C217" t="str">
            <v>PS</v>
          </cell>
          <cell r="D217" t="str">
            <v>30</v>
          </cell>
          <cell r="E217" t="str">
            <v>IP</v>
          </cell>
          <cell r="F217" t="str">
            <v>MO Ing. imp sys IBM</v>
          </cell>
          <cell r="G217" t="str">
            <v>N</v>
          </cell>
          <cell r="H217" t="str">
            <v>SOL</v>
          </cell>
          <cell r="I217" t="str">
            <v>4 - Informatique</v>
          </cell>
          <cell r="J217" t="str">
            <v>IN 7 Autres services info.</v>
          </cell>
          <cell r="K217" t="str">
            <v>Midrange Systems</v>
          </cell>
          <cell r="L217" t="str">
            <v>IP</v>
          </cell>
          <cell r="M217" t="str">
            <v>IN - Autres MB</v>
          </cell>
          <cell r="N217">
            <v>3</v>
          </cell>
          <cell r="O217" t="str">
            <v>Services</v>
          </cell>
        </row>
        <row r="218">
          <cell r="A218" t="str">
            <v>INPS39</v>
          </cell>
          <cell r="B218" t="str">
            <v>IN</v>
          </cell>
          <cell r="C218" t="str">
            <v>PS</v>
          </cell>
          <cell r="D218" t="str">
            <v>39</v>
          </cell>
          <cell r="E218" t="str">
            <v>IP</v>
          </cell>
          <cell r="F218" t="str">
            <v>MO Ing. imp sys IBM TST</v>
          </cell>
          <cell r="G218" t="str">
            <v>N</v>
          </cell>
          <cell r="H218" t="str">
            <v>SOL</v>
          </cell>
          <cell r="I218" t="str">
            <v>4 - Informatique</v>
          </cell>
          <cell r="J218" t="str">
            <v>IN 7 Autres services info.</v>
          </cell>
          <cell r="K218" t="str">
            <v>Télécom</v>
          </cell>
          <cell r="L218" t="str">
            <v>IP</v>
          </cell>
          <cell r="M218" t="str">
            <v>TD - Contrat d'entretien</v>
          </cell>
          <cell r="N218">
            <v>3</v>
          </cell>
          <cell r="O218" t="str">
            <v>Services</v>
          </cell>
        </row>
        <row r="219">
          <cell r="A219" t="str">
            <v>INPS90</v>
          </cell>
          <cell r="B219" t="str">
            <v>IN</v>
          </cell>
          <cell r="C219" t="str">
            <v>PS</v>
          </cell>
          <cell r="D219" t="str">
            <v>90</v>
          </cell>
          <cell r="E219" t="str">
            <v>IP</v>
          </cell>
          <cell r="F219" t="str">
            <v>MO Ing. autres mats</v>
          </cell>
          <cell r="G219" t="str">
            <v>N</v>
          </cell>
          <cell r="H219" t="str">
            <v>SOL</v>
          </cell>
          <cell r="I219" t="str">
            <v>4 - Informatique</v>
          </cell>
          <cell r="J219" t="str">
            <v>IN 7 Autres services info.</v>
          </cell>
          <cell r="K219" t="str">
            <v>Réseau</v>
          </cell>
          <cell r="L219" t="str">
            <v>IP</v>
          </cell>
          <cell r="M219" t="str">
            <v>TD - Contrat d'entretien</v>
          </cell>
          <cell r="N219">
            <v>3</v>
          </cell>
          <cell r="O219" t="str">
            <v>Services</v>
          </cell>
        </row>
        <row r="220">
          <cell r="A220" t="str">
            <v>INPS99</v>
          </cell>
          <cell r="B220" t="str">
            <v>IN</v>
          </cell>
          <cell r="C220" t="str">
            <v>PS</v>
          </cell>
          <cell r="D220" t="str">
            <v>99</v>
          </cell>
          <cell r="E220" t="str">
            <v>IP</v>
          </cell>
          <cell r="F220" t="str">
            <v>MO Ing. autres mats TST</v>
          </cell>
          <cell r="G220" t="str">
            <v>N</v>
          </cell>
          <cell r="H220" t="str">
            <v>SOL</v>
          </cell>
          <cell r="I220" t="str">
            <v>4 - Informatique</v>
          </cell>
          <cell r="J220" t="str">
            <v>IN 7 Autres services info.</v>
          </cell>
          <cell r="K220" t="str">
            <v>Radio</v>
          </cell>
          <cell r="L220" t="str">
            <v>IP</v>
          </cell>
          <cell r="M220" t="str">
            <v>TD - Contrat d'entretien</v>
          </cell>
          <cell r="N220">
            <v>3</v>
          </cell>
          <cell r="O220" t="str">
            <v>Services</v>
          </cell>
        </row>
        <row r="221">
          <cell r="A221" t="str">
            <v>SCCH00</v>
          </cell>
          <cell r="B221" t="str">
            <v>SC</v>
          </cell>
          <cell r="C221" t="str">
            <v>CH</v>
          </cell>
          <cell r="D221" t="str">
            <v>00</v>
          </cell>
          <cell r="E221" t="str">
            <v>99</v>
          </cell>
          <cell r="F221" t="str">
            <v>Affaires Services</v>
          </cell>
          <cell r="G221" t="str">
            <v>N</v>
          </cell>
          <cell r="H221" t="str">
            <v>SOL</v>
          </cell>
          <cell r="I221" t="str">
            <v>6 - Services</v>
          </cell>
          <cell r="J221" t="str">
            <v>IN 8 Chantiers</v>
          </cell>
          <cell r="K221" t="str">
            <v>Informatique</v>
          </cell>
          <cell r="L221" t="str">
            <v>99</v>
          </cell>
          <cell r="M221" t="str">
            <v>TD - Contrat d'entretien</v>
          </cell>
          <cell r="N221">
            <v>3</v>
          </cell>
          <cell r="O221" t="str">
            <v>Services</v>
          </cell>
        </row>
        <row r="222">
          <cell r="A222" t="str">
            <v>TDCE00</v>
          </cell>
          <cell r="B222" t="str">
            <v>TD</v>
          </cell>
          <cell r="C222" t="str">
            <v>CE</v>
          </cell>
          <cell r="D222" t="str">
            <v>00</v>
          </cell>
          <cell r="E222" t="str">
            <v>TE</v>
          </cell>
          <cell r="F222" t="str">
            <v>CE TEL PABX</v>
          </cell>
          <cell r="G222" t="str">
            <v>N</v>
          </cell>
          <cell r="H222" t="str">
            <v>SOL</v>
          </cell>
          <cell r="I222" t="str">
            <v>5 - Télécom</v>
          </cell>
          <cell r="J222" t="str">
            <v>TD 6 Contrats d'entretien tél.</v>
          </cell>
          <cell r="K222" t="str">
            <v>Réseau</v>
          </cell>
          <cell r="L222" t="str">
            <v>TE</v>
          </cell>
          <cell r="M222" t="str">
            <v>TD - Contrat d'entretien</v>
          </cell>
          <cell r="N222">
            <v>3</v>
          </cell>
          <cell r="O222" t="str">
            <v>Services</v>
          </cell>
        </row>
        <row r="223">
          <cell r="A223" t="str">
            <v>TDCE10</v>
          </cell>
          <cell r="B223" t="str">
            <v>TD</v>
          </cell>
          <cell r="C223" t="str">
            <v>CE</v>
          </cell>
          <cell r="D223" t="str">
            <v>10</v>
          </cell>
          <cell r="E223" t="str">
            <v>TE</v>
          </cell>
          <cell r="F223" t="str">
            <v>CE DAT</v>
          </cell>
          <cell r="G223" t="str">
            <v>N</v>
          </cell>
          <cell r="H223" t="str">
            <v>SOL</v>
          </cell>
          <cell r="I223" t="str">
            <v>5 - Télécom</v>
          </cell>
          <cell r="J223" t="str">
            <v>TD 6 Contrats d'entretien tél.</v>
          </cell>
          <cell r="K223" t="str">
            <v>Télécom</v>
          </cell>
          <cell r="L223" t="str">
            <v>TE</v>
          </cell>
          <cell r="M223" t="str">
            <v>TD - Contrat d'entretien</v>
          </cell>
          <cell r="N223">
            <v>3</v>
          </cell>
          <cell r="O223" t="str">
            <v>Services</v>
          </cell>
        </row>
        <row r="224">
          <cell r="A224" t="str">
            <v>TDCE20</v>
          </cell>
          <cell r="B224" t="str">
            <v>TD</v>
          </cell>
          <cell r="C224" t="str">
            <v>CE</v>
          </cell>
          <cell r="D224" t="str">
            <v>20</v>
          </cell>
          <cell r="E224" t="str">
            <v>TE</v>
          </cell>
          <cell r="F224" t="str">
            <v>CE RAD</v>
          </cell>
          <cell r="G224" t="str">
            <v>N</v>
          </cell>
          <cell r="H224" t="str">
            <v>SOL</v>
          </cell>
          <cell r="I224" t="str">
            <v>5 - Télécom</v>
          </cell>
          <cell r="J224" t="str">
            <v>TD 6 Contrats d'entretien tél.</v>
          </cell>
          <cell r="K224" t="str">
            <v>Télécom</v>
          </cell>
          <cell r="L224" t="str">
            <v>TE</v>
          </cell>
          <cell r="M224" t="str">
            <v>TD - Contrat d'entretien</v>
          </cell>
          <cell r="N224">
            <v>3</v>
          </cell>
          <cell r="O224" t="str">
            <v>Services</v>
          </cell>
        </row>
        <row r="225">
          <cell r="A225" t="str">
            <v>TDCE30</v>
          </cell>
          <cell r="B225" t="str">
            <v>TD</v>
          </cell>
          <cell r="C225" t="str">
            <v>CE</v>
          </cell>
          <cell r="D225" t="str">
            <v>30</v>
          </cell>
          <cell r="E225" t="str">
            <v>TE</v>
          </cell>
          <cell r="F225" t="str">
            <v>CE INS</v>
          </cell>
          <cell r="G225" t="str">
            <v>N</v>
          </cell>
          <cell r="H225" t="str">
            <v>SOL</v>
          </cell>
          <cell r="I225" t="str">
            <v>5 - Télécom</v>
          </cell>
          <cell r="J225" t="str">
            <v>TD 6 Contrats d'entretien tél.</v>
          </cell>
          <cell r="K225" t="str">
            <v>Télécom</v>
          </cell>
          <cell r="L225" t="str">
            <v>TE</v>
          </cell>
          <cell r="M225" t="str">
            <v>TD - Contrat d'entretien</v>
          </cell>
          <cell r="N225">
            <v>3</v>
          </cell>
          <cell r="O225" t="str">
            <v>Services</v>
          </cell>
        </row>
        <row r="226">
          <cell r="A226" t="str">
            <v>TDCE40</v>
          </cell>
          <cell r="B226" t="str">
            <v>TD</v>
          </cell>
          <cell r="C226" t="str">
            <v>CE</v>
          </cell>
          <cell r="D226" t="str">
            <v>40</v>
          </cell>
          <cell r="E226" t="str">
            <v>TE</v>
          </cell>
          <cell r="F226" t="str">
            <v>CE DI/CA</v>
          </cell>
          <cell r="G226" t="str">
            <v>N</v>
          </cell>
          <cell r="H226" t="str">
            <v>SOL</v>
          </cell>
          <cell r="I226" t="str">
            <v>5 - Télécom</v>
          </cell>
          <cell r="J226" t="str">
            <v>TD 6 Contrats d'entretien tél.</v>
          </cell>
          <cell r="K226" t="str">
            <v>Télécom</v>
          </cell>
          <cell r="L226" t="str">
            <v>TE</v>
          </cell>
          <cell r="M226" t="str">
            <v>TD - MO Formation</v>
          </cell>
          <cell r="N226">
            <v>3</v>
          </cell>
          <cell r="O226" t="str">
            <v>Services</v>
          </cell>
        </row>
        <row r="227">
          <cell r="A227" t="str">
            <v>TDCE50</v>
          </cell>
          <cell r="B227" t="str">
            <v>TD</v>
          </cell>
          <cell r="C227" t="str">
            <v>CE</v>
          </cell>
          <cell r="D227" t="str">
            <v>50</v>
          </cell>
          <cell r="E227" t="str">
            <v>TE</v>
          </cell>
          <cell r="F227" t="str">
            <v>CE INC</v>
          </cell>
          <cell r="G227" t="str">
            <v>N</v>
          </cell>
          <cell r="H227" t="str">
            <v>SOL</v>
          </cell>
          <cell r="I227" t="str">
            <v>5 - Télécom</v>
          </cell>
          <cell r="J227" t="str">
            <v>TD 6 Contrats d'entretien tél.</v>
          </cell>
          <cell r="K227" t="str">
            <v>Télécom</v>
          </cell>
          <cell r="L227" t="str">
            <v>TE</v>
          </cell>
          <cell r="M227" t="str">
            <v>TD - MO Formation</v>
          </cell>
          <cell r="N227">
            <v>3</v>
          </cell>
          <cell r="O227" t="str">
            <v>Services</v>
          </cell>
        </row>
        <row r="228">
          <cell r="A228" t="str">
            <v>TDCE60</v>
          </cell>
          <cell r="B228" t="str">
            <v>TD</v>
          </cell>
          <cell r="C228" t="str">
            <v>CE</v>
          </cell>
          <cell r="D228" t="str">
            <v>60</v>
          </cell>
          <cell r="E228" t="str">
            <v>TE</v>
          </cell>
          <cell r="F228" t="str">
            <v>CE SON</v>
          </cell>
          <cell r="G228" t="str">
            <v>N</v>
          </cell>
          <cell r="H228" t="str">
            <v>SOL</v>
          </cell>
          <cell r="I228" t="str">
            <v>5 - Télécom</v>
          </cell>
          <cell r="J228" t="str">
            <v>TD 6 Contrats d'entretien tél.</v>
          </cell>
          <cell r="K228" t="str">
            <v>Réseau</v>
          </cell>
          <cell r="L228" t="str">
            <v>TE</v>
          </cell>
          <cell r="M228" t="str">
            <v>TD - MO Formation</v>
          </cell>
          <cell r="N228">
            <v>3</v>
          </cell>
          <cell r="O228" t="str">
            <v>Services</v>
          </cell>
        </row>
        <row r="229">
          <cell r="A229" t="str">
            <v>TDCE90</v>
          </cell>
          <cell r="B229" t="str">
            <v>TD</v>
          </cell>
          <cell r="C229" t="str">
            <v>CE</v>
          </cell>
          <cell r="D229" t="str">
            <v>90</v>
          </cell>
          <cell r="E229" t="str">
            <v>TE</v>
          </cell>
          <cell r="F229" t="str">
            <v>CE Autres mats TELDATAS</v>
          </cell>
          <cell r="G229" t="str">
            <v>N</v>
          </cell>
          <cell r="H229" t="str">
            <v>SOL</v>
          </cell>
          <cell r="I229" t="str">
            <v>5 - Télécom</v>
          </cell>
          <cell r="J229" t="str">
            <v>TD 6 Contrats d'entretien tél.</v>
          </cell>
          <cell r="K229" t="str">
            <v>Réseau</v>
          </cell>
          <cell r="L229" t="str">
            <v>TE</v>
          </cell>
          <cell r="M229" t="str">
            <v>TD - MO Formation</v>
          </cell>
          <cell r="N229">
            <v>3</v>
          </cell>
          <cell r="O229" t="str">
            <v>Services</v>
          </cell>
        </row>
        <row r="230">
          <cell r="A230" t="str">
            <v>TDCH00</v>
          </cell>
          <cell r="B230" t="str">
            <v>TD</v>
          </cell>
          <cell r="C230" t="str">
            <v>CH</v>
          </cell>
          <cell r="D230" t="str">
            <v>00</v>
          </cell>
          <cell r="E230" t="str">
            <v>99</v>
          </cell>
          <cell r="F230" t="str">
            <v>Affaires Télécoms</v>
          </cell>
          <cell r="G230" t="str">
            <v>N</v>
          </cell>
          <cell r="H230" t="str">
            <v>SOL</v>
          </cell>
          <cell r="I230" t="str">
            <v>5 - Télécom</v>
          </cell>
          <cell r="J230" t="str">
            <v>TD 8 Chantiers</v>
          </cell>
          <cell r="K230" t="str">
            <v>Radio</v>
          </cell>
          <cell r="L230" t="str">
            <v>99</v>
          </cell>
          <cell r="M230" t="str">
            <v>TD - MO Formation</v>
          </cell>
          <cell r="N230">
            <v>3</v>
          </cell>
          <cell r="O230" t="str">
            <v>Services</v>
          </cell>
        </row>
        <row r="231">
          <cell r="A231" t="str">
            <v>TDFM00</v>
          </cell>
          <cell r="B231" t="str">
            <v>TD</v>
          </cell>
          <cell r="C231" t="str">
            <v>FM</v>
          </cell>
          <cell r="D231" t="str">
            <v>00</v>
          </cell>
          <cell r="E231" t="str">
            <v>TF</v>
          </cell>
          <cell r="F231" t="str">
            <v>TEL PABX MO Form</v>
          </cell>
          <cell r="G231" t="str">
            <v>N</v>
          </cell>
          <cell r="H231" t="str">
            <v>SOL</v>
          </cell>
          <cell r="I231" t="str">
            <v>5 - Télécom</v>
          </cell>
          <cell r="J231" t="str">
            <v>TD 7 Autres services tél.</v>
          </cell>
          <cell r="K231" t="str">
            <v>Radio</v>
          </cell>
          <cell r="L231" t="str">
            <v>TF</v>
          </cell>
          <cell r="M231" t="str">
            <v>TD - MO Formation</v>
          </cell>
          <cell r="N231">
            <v>3</v>
          </cell>
          <cell r="O231" t="str">
            <v>Services</v>
          </cell>
        </row>
        <row r="232">
          <cell r="A232" t="str">
            <v>TDFM09</v>
          </cell>
          <cell r="B232" t="str">
            <v>TD</v>
          </cell>
          <cell r="C232" t="str">
            <v>FM</v>
          </cell>
          <cell r="D232" t="str">
            <v>09</v>
          </cell>
          <cell r="E232" t="str">
            <v>TF</v>
          </cell>
          <cell r="F232" t="str">
            <v>TEL PABX MO Form TST</v>
          </cell>
          <cell r="G232" t="str">
            <v>N</v>
          </cell>
          <cell r="H232" t="str">
            <v>SOL</v>
          </cell>
          <cell r="I232" t="str">
            <v>5 - Télécom</v>
          </cell>
          <cell r="J232" t="str">
            <v>TD 7 Autres services tél.</v>
          </cell>
          <cell r="K232" t="str">
            <v>Télécom</v>
          </cell>
          <cell r="L232" t="str">
            <v>TF</v>
          </cell>
          <cell r="M232" t="str">
            <v>TD - MO Formation</v>
          </cell>
          <cell r="N232">
            <v>3</v>
          </cell>
          <cell r="O232" t="str">
            <v>Services</v>
          </cell>
        </row>
        <row r="233">
          <cell r="A233" t="str">
            <v>TDFM10</v>
          </cell>
          <cell r="B233" t="str">
            <v>TD</v>
          </cell>
          <cell r="C233" t="str">
            <v>FM</v>
          </cell>
          <cell r="D233" t="str">
            <v>10</v>
          </cell>
          <cell r="E233" t="str">
            <v>TF</v>
          </cell>
          <cell r="F233" t="str">
            <v>DAT MO Form</v>
          </cell>
          <cell r="G233" t="str">
            <v>N</v>
          </cell>
          <cell r="H233" t="str">
            <v>SOL</v>
          </cell>
          <cell r="I233" t="str">
            <v>5 - Télécom</v>
          </cell>
          <cell r="J233" t="str">
            <v>TD 7 Autres services tél.</v>
          </cell>
          <cell r="K233" t="str">
            <v>Télécom</v>
          </cell>
          <cell r="L233" t="str">
            <v>TF</v>
          </cell>
          <cell r="M233" t="str">
            <v>TD - MO Formation</v>
          </cell>
          <cell r="N233">
            <v>3</v>
          </cell>
          <cell r="O233" t="str">
            <v>Services</v>
          </cell>
        </row>
        <row r="234">
          <cell r="A234" t="str">
            <v>TDFM19</v>
          </cell>
          <cell r="B234" t="str">
            <v>TD</v>
          </cell>
          <cell r="C234" t="str">
            <v>FM</v>
          </cell>
          <cell r="D234" t="str">
            <v>19</v>
          </cell>
          <cell r="E234" t="str">
            <v>TF</v>
          </cell>
          <cell r="F234" t="str">
            <v>DAT MO Form TST</v>
          </cell>
          <cell r="G234" t="str">
            <v>N</v>
          </cell>
          <cell r="H234" t="str">
            <v>SOL</v>
          </cell>
          <cell r="I234" t="str">
            <v>5 - Télécom</v>
          </cell>
          <cell r="J234" t="str">
            <v>TD 7 Autres services tél.</v>
          </cell>
          <cell r="K234" t="str">
            <v>Réseau</v>
          </cell>
          <cell r="L234" t="str">
            <v>TF</v>
          </cell>
          <cell r="M234" t="str">
            <v>TD - MO Formation</v>
          </cell>
          <cell r="N234">
            <v>3</v>
          </cell>
          <cell r="O234" t="str">
            <v>Services</v>
          </cell>
        </row>
        <row r="235">
          <cell r="A235" t="str">
            <v>TDFM20</v>
          </cell>
          <cell r="B235" t="str">
            <v>TD</v>
          </cell>
          <cell r="C235" t="str">
            <v>FM</v>
          </cell>
          <cell r="D235" t="str">
            <v>20</v>
          </cell>
          <cell r="E235" t="str">
            <v>TF</v>
          </cell>
          <cell r="F235" t="str">
            <v>RAD MO Form</v>
          </cell>
          <cell r="G235" t="str">
            <v>N</v>
          </cell>
          <cell r="H235" t="str">
            <v>SOL</v>
          </cell>
          <cell r="I235" t="str">
            <v>5 - Télécom</v>
          </cell>
          <cell r="J235" t="str">
            <v>TD 7 Autres services tél.</v>
          </cell>
          <cell r="K235" t="str">
            <v>Réseau</v>
          </cell>
          <cell r="L235" t="str">
            <v>TF</v>
          </cell>
          <cell r="M235" t="str">
            <v>TD - MO Formation</v>
          </cell>
          <cell r="N235">
            <v>3</v>
          </cell>
          <cell r="O235" t="str">
            <v>Services</v>
          </cell>
        </row>
        <row r="236">
          <cell r="A236" t="str">
            <v>TDFM29</v>
          </cell>
          <cell r="B236" t="str">
            <v>TD</v>
          </cell>
          <cell r="C236" t="str">
            <v>FM</v>
          </cell>
          <cell r="D236" t="str">
            <v>29</v>
          </cell>
          <cell r="E236" t="str">
            <v>TF</v>
          </cell>
          <cell r="F236" t="str">
            <v>RAD MO Form TST</v>
          </cell>
          <cell r="G236" t="str">
            <v>N</v>
          </cell>
          <cell r="H236" t="str">
            <v>SOL</v>
          </cell>
          <cell r="I236" t="str">
            <v>5 - Télécom</v>
          </cell>
          <cell r="J236" t="str">
            <v>TD 7 Autres services tél.</v>
          </cell>
          <cell r="K236" t="str">
            <v>Télécom</v>
          </cell>
          <cell r="L236" t="str">
            <v>TF</v>
          </cell>
          <cell r="M236" t="str">
            <v>TD - MO Formation</v>
          </cell>
          <cell r="N236">
            <v>3</v>
          </cell>
          <cell r="O236" t="str">
            <v>Services</v>
          </cell>
        </row>
        <row r="237">
          <cell r="A237" t="str">
            <v>TDFM30</v>
          </cell>
          <cell r="B237" t="str">
            <v>TD</v>
          </cell>
          <cell r="C237" t="str">
            <v>FM</v>
          </cell>
          <cell r="D237" t="str">
            <v>30</v>
          </cell>
          <cell r="E237" t="str">
            <v>TF</v>
          </cell>
          <cell r="F237" t="str">
            <v>INS MO Form</v>
          </cell>
          <cell r="G237" t="str">
            <v>N</v>
          </cell>
          <cell r="H237" t="str">
            <v>SOL</v>
          </cell>
          <cell r="I237" t="str">
            <v>5 - Télécom</v>
          </cell>
          <cell r="J237" t="str">
            <v>TD 7 Autres services tél.</v>
          </cell>
          <cell r="K237" t="str">
            <v>Télécom</v>
          </cell>
          <cell r="L237" t="str">
            <v>TF</v>
          </cell>
          <cell r="M237" t="str">
            <v>TD - MO Formation</v>
          </cell>
          <cell r="N237">
            <v>3</v>
          </cell>
          <cell r="O237" t="str">
            <v>Services</v>
          </cell>
        </row>
        <row r="238">
          <cell r="A238" t="str">
            <v>TDFM39</v>
          </cell>
          <cell r="B238" t="str">
            <v>TD</v>
          </cell>
          <cell r="C238" t="str">
            <v>FM</v>
          </cell>
          <cell r="D238" t="str">
            <v>39</v>
          </cell>
          <cell r="E238" t="str">
            <v>TF</v>
          </cell>
          <cell r="F238" t="str">
            <v>INS MO Form TST</v>
          </cell>
          <cell r="G238" t="str">
            <v>N</v>
          </cell>
          <cell r="H238" t="str">
            <v>SOL</v>
          </cell>
          <cell r="I238" t="str">
            <v>5 - Télécom</v>
          </cell>
          <cell r="J238" t="str">
            <v>TD 7 Autres services tél.</v>
          </cell>
          <cell r="K238" t="str">
            <v>Télécom</v>
          </cell>
          <cell r="L238" t="str">
            <v>TF</v>
          </cell>
          <cell r="M238" t="str">
            <v>TD - MO Formation</v>
          </cell>
          <cell r="N238">
            <v>3</v>
          </cell>
          <cell r="O238" t="str">
            <v>Services</v>
          </cell>
        </row>
        <row r="239">
          <cell r="A239" t="str">
            <v>TDFM40</v>
          </cell>
          <cell r="B239" t="str">
            <v>TD</v>
          </cell>
          <cell r="C239" t="str">
            <v>FM</v>
          </cell>
          <cell r="D239" t="str">
            <v>40</v>
          </cell>
          <cell r="E239" t="str">
            <v>TF</v>
          </cell>
          <cell r="F239" t="str">
            <v>DI/CA MO Form</v>
          </cell>
          <cell r="G239" t="str">
            <v>N</v>
          </cell>
          <cell r="H239" t="str">
            <v>SOL</v>
          </cell>
          <cell r="I239" t="str">
            <v>5 - Télécom</v>
          </cell>
          <cell r="J239" t="str">
            <v>TD 7 Autres services tél.</v>
          </cell>
          <cell r="K239" t="str">
            <v>Télécom</v>
          </cell>
          <cell r="L239" t="str">
            <v>TF</v>
          </cell>
          <cell r="M239" t="str">
            <v>TD - MO Formation</v>
          </cell>
          <cell r="N239">
            <v>3</v>
          </cell>
          <cell r="O239" t="str">
            <v>Services</v>
          </cell>
        </row>
        <row r="240">
          <cell r="A240" t="str">
            <v>TDFM49</v>
          </cell>
          <cell r="B240" t="str">
            <v>TD</v>
          </cell>
          <cell r="C240" t="str">
            <v>FM</v>
          </cell>
          <cell r="D240" t="str">
            <v>49</v>
          </cell>
          <cell r="E240" t="str">
            <v>TF</v>
          </cell>
          <cell r="F240" t="str">
            <v>DI/CA MO Form TST</v>
          </cell>
          <cell r="G240" t="str">
            <v>N</v>
          </cell>
          <cell r="H240" t="str">
            <v>SOL</v>
          </cell>
          <cell r="I240" t="str">
            <v>5 - Télécom</v>
          </cell>
          <cell r="J240" t="str">
            <v>TD 7 Autres services tél.</v>
          </cell>
          <cell r="K240" t="str">
            <v>Télécom</v>
          </cell>
          <cell r="L240" t="str">
            <v>TF</v>
          </cell>
          <cell r="M240" t="str">
            <v>TD - MO Formation</v>
          </cell>
          <cell r="N240">
            <v>3</v>
          </cell>
          <cell r="O240" t="str">
            <v>Services</v>
          </cell>
        </row>
        <row r="241">
          <cell r="A241" t="str">
            <v>TDFM50</v>
          </cell>
          <cell r="B241" t="str">
            <v>TD</v>
          </cell>
          <cell r="C241" t="str">
            <v>FM</v>
          </cell>
          <cell r="D241" t="str">
            <v>50</v>
          </cell>
          <cell r="E241" t="str">
            <v>TF</v>
          </cell>
          <cell r="F241" t="str">
            <v>INC MO Form</v>
          </cell>
          <cell r="G241" t="str">
            <v>N</v>
          </cell>
          <cell r="H241" t="str">
            <v>SOL</v>
          </cell>
          <cell r="I241" t="str">
            <v>5 - Télécom</v>
          </cell>
          <cell r="J241" t="str">
            <v>TD 7 Autres services tél.</v>
          </cell>
          <cell r="K241" t="str">
            <v>Télécom</v>
          </cell>
          <cell r="L241" t="str">
            <v>TF</v>
          </cell>
          <cell r="M241" t="str">
            <v>TD - MO Formation</v>
          </cell>
          <cell r="N241">
            <v>3</v>
          </cell>
          <cell r="O241" t="str">
            <v>Services</v>
          </cell>
        </row>
        <row r="242">
          <cell r="A242" t="str">
            <v>TDFM59</v>
          </cell>
          <cell r="B242" t="str">
            <v>TD</v>
          </cell>
          <cell r="C242" t="str">
            <v>FM</v>
          </cell>
          <cell r="D242" t="str">
            <v>59</v>
          </cell>
          <cell r="E242" t="str">
            <v>TF</v>
          </cell>
          <cell r="F242" t="str">
            <v>INC MO Form TST</v>
          </cell>
          <cell r="G242" t="str">
            <v>N</v>
          </cell>
          <cell r="H242" t="str">
            <v>SOL</v>
          </cell>
          <cell r="I242" t="str">
            <v>5 - Télécom</v>
          </cell>
          <cell r="J242" t="str">
            <v>TD 7 Autres services tél.</v>
          </cell>
          <cell r="K242" t="str">
            <v>Télécom</v>
          </cell>
          <cell r="L242" t="str">
            <v>TF</v>
          </cell>
          <cell r="M242" t="str">
            <v>Autocoms</v>
          </cell>
          <cell r="N242">
            <v>3</v>
          </cell>
          <cell r="O242" t="str">
            <v>Services</v>
          </cell>
        </row>
        <row r="243">
          <cell r="A243" t="str">
            <v>TDFM60</v>
          </cell>
          <cell r="B243" t="str">
            <v>TD</v>
          </cell>
          <cell r="C243" t="str">
            <v>FM</v>
          </cell>
          <cell r="D243" t="str">
            <v>60</v>
          </cell>
          <cell r="E243" t="str">
            <v>TF</v>
          </cell>
          <cell r="F243" t="str">
            <v>SON MO Form</v>
          </cell>
          <cell r="G243" t="str">
            <v>N</v>
          </cell>
          <cell r="H243" t="str">
            <v>SOL</v>
          </cell>
          <cell r="I243" t="str">
            <v>5 - Télécom</v>
          </cell>
          <cell r="J243" t="str">
            <v>TD 7 Autres services tél.</v>
          </cell>
          <cell r="K243" t="str">
            <v>Télécom</v>
          </cell>
          <cell r="L243" t="str">
            <v>TF</v>
          </cell>
          <cell r="M243" t="str">
            <v>Autocoms</v>
          </cell>
          <cell r="N243">
            <v>3</v>
          </cell>
          <cell r="O243" t="str">
            <v>Services</v>
          </cell>
        </row>
        <row r="244">
          <cell r="A244" t="str">
            <v>TDFM69</v>
          </cell>
          <cell r="B244" t="str">
            <v>TD</v>
          </cell>
          <cell r="C244" t="str">
            <v>FM</v>
          </cell>
          <cell r="D244" t="str">
            <v>69</v>
          </cell>
          <cell r="E244" t="str">
            <v>TF</v>
          </cell>
          <cell r="F244" t="str">
            <v>SON MO Form TST</v>
          </cell>
          <cell r="G244" t="str">
            <v>N</v>
          </cell>
          <cell r="H244" t="str">
            <v>SOL</v>
          </cell>
          <cell r="I244" t="str">
            <v>5 - Télécom</v>
          </cell>
          <cell r="J244" t="str">
            <v>TD 7 Autres services tél.</v>
          </cell>
          <cell r="K244" t="str">
            <v>Télécom</v>
          </cell>
          <cell r="L244" t="str">
            <v>TF</v>
          </cell>
          <cell r="M244" t="str">
            <v>TD - divers matériels</v>
          </cell>
          <cell r="N244">
            <v>3</v>
          </cell>
          <cell r="O244" t="str">
            <v>Services</v>
          </cell>
        </row>
        <row r="245">
          <cell r="A245" t="str">
            <v>TDFM90</v>
          </cell>
          <cell r="B245" t="str">
            <v>TD</v>
          </cell>
          <cell r="C245" t="str">
            <v>FM</v>
          </cell>
          <cell r="D245" t="str">
            <v>90</v>
          </cell>
          <cell r="E245" t="str">
            <v>TF</v>
          </cell>
          <cell r="F245" t="str">
            <v>Autre TELDATA MO Form</v>
          </cell>
          <cell r="G245" t="str">
            <v>N</v>
          </cell>
          <cell r="H245" t="str">
            <v>SOL</v>
          </cell>
          <cell r="I245" t="str">
            <v>5 - Télécom</v>
          </cell>
          <cell r="J245" t="str">
            <v>TD 7 Autres services tél.</v>
          </cell>
          <cell r="K245" t="str">
            <v>Télécom</v>
          </cell>
          <cell r="L245" t="str">
            <v>TF</v>
          </cell>
          <cell r="M245" t="str">
            <v>TD - divers matériels</v>
          </cell>
          <cell r="N245">
            <v>3</v>
          </cell>
          <cell r="O245" t="str">
            <v>Services</v>
          </cell>
        </row>
        <row r="246">
          <cell r="A246" t="str">
            <v>TDFM99</v>
          </cell>
          <cell r="B246" t="str">
            <v>TD</v>
          </cell>
          <cell r="C246" t="str">
            <v>FM</v>
          </cell>
          <cell r="D246" t="str">
            <v>99</v>
          </cell>
          <cell r="E246" t="str">
            <v>TF</v>
          </cell>
          <cell r="F246" t="str">
            <v>Autre TELDATA MO Form TST</v>
          </cell>
          <cell r="G246" t="str">
            <v>N</v>
          </cell>
          <cell r="H246" t="str">
            <v>SOL</v>
          </cell>
          <cell r="I246" t="str">
            <v>5 - Télécom</v>
          </cell>
          <cell r="J246" t="str">
            <v>TD 7 Autres services tél.</v>
          </cell>
          <cell r="K246" t="str">
            <v>Télécom</v>
          </cell>
          <cell r="L246" t="str">
            <v>TF</v>
          </cell>
          <cell r="M246" t="str">
            <v>TD - divers matériels</v>
          </cell>
          <cell r="N246">
            <v>3</v>
          </cell>
          <cell r="O246" t="str">
            <v>Services</v>
          </cell>
        </row>
        <row r="247">
          <cell r="A247" t="str">
            <v>TDMA00</v>
          </cell>
          <cell r="B247" t="str">
            <v>TD</v>
          </cell>
          <cell r="C247" t="str">
            <v>MA</v>
          </cell>
          <cell r="D247" t="str">
            <v>00</v>
          </cell>
          <cell r="E247" t="str">
            <v>AU</v>
          </cell>
          <cell r="F247" t="str">
            <v>TEL PABX traditionnel</v>
          </cell>
          <cell r="G247" t="str">
            <v>F</v>
          </cell>
          <cell r="H247" t="str">
            <v>SOL</v>
          </cell>
          <cell r="I247" t="str">
            <v>5 - Télécom</v>
          </cell>
          <cell r="J247" t="str">
            <v>TD 3 Autocoms</v>
          </cell>
          <cell r="K247" t="str">
            <v>Télécom</v>
          </cell>
          <cell r="L247" t="str">
            <v>AU</v>
          </cell>
          <cell r="M247" t="str">
            <v>TD - divers matériels</v>
          </cell>
          <cell r="N247">
            <v>1</v>
          </cell>
          <cell r="O247" t="str">
            <v>Matériel</v>
          </cell>
        </row>
        <row r="248">
          <cell r="A248" t="str">
            <v>TDMA01</v>
          </cell>
          <cell r="B248" t="str">
            <v>TD</v>
          </cell>
          <cell r="C248" t="str">
            <v>MA</v>
          </cell>
          <cell r="D248" t="str">
            <v>01</v>
          </cell>
          <cell r="E248" t="str">
            <v>AU</v>
          </cell>
          <cell r="F248" t="str">
            <v>TEL PABX IP</v>
          </cell>
          <cell r="G248" t="str">
            <v>F</v>
          </cell>
          <cell r="H248" t="str">
            <v>SOL</v>
          </cell>
          <cell r="I248" t="str">
            <v>5 - Télécom</v>
          </cell>
          <cell r="J248" t="str">
            <v>TD 3 Autocoms</v>
          </cell>
          <cell r="K248" t="str">
            <v>Réseau</v>
          </cell>
          <cell r="L248" t="str">
            <v>AU</v>
          </cell>
          <cell r="M248" t="str">
            <v>Télécoms / divers matériels réseau</v>
          </cell>
          <cell r="N248">
            <v>1</v>
          </cell>
          <cell r="O248" t="str">
            <v>Matériel</v>
          </cell>
        </row>
        <row r="249">
          <cell r="A249" t="str">
            <v>TDMA02</v>
          </cell>
          <cell r="B249" t="str">
            <v>TD</v>
          </cell>
          <cell r="C249" t="str">
            <v>MA</v>
          </cell>
          <cell r="D249" t="str">
            <v>02</v>
          </cell>
          <cell r="E249" t="str">
            <v>TD</v>
          </cell>
          <cell r="F249" t="str">
            <v>TEL Postes IP</v>
          </cell>
          <cell r="G249" t="str">
            <v>F</v>
          </cell>
          <cell r="H249" t="str">
            <v>SOL</v>
          </cell>
          <cell r="I249" t="str">
            <v>5 - Télécom</v>
          </cell>
          <cell r="J249" t="str">
            <v>TD 3 Autocoms</v>
          </cell>
          <cell r="K249" t="str">
            <v>Réseau</v>
          </cell>
          <cell r="L249" t="str">
            <v>TD</v>
          </cell>
          <cell r="M249" t="str">
            <v>Télécoms / divers matériels réseau</v>
          </cell>
          <cell r="N249">
            <v>1</v>
          </cell>
          <cell r="O249" t="str">
            <v>Matériel</v>
          </cell>
        </row>
        <row r="250">
          <cell r="A250" t="str">
            <v>TDMA03</v>
          </cell>
          <cell r="B250" t="str">
            <v>TD</v>
          </cell>
          <cell r="C250" t="str">
            <v>MA</v>
          </cell>
          <cell r="D250" t="str">
            <v>03</v>
          </cell>
          <cell r="E250" t="str">
            <v>TD</v>
          </cell>
          <cell r="F250" t="str">
            <v>TEL Postes cellulaires</v>
          </cell>
          <cell r="G250" t="str">
            <v>F</v>
          </cell>
          <cell r="H250" t="str">
            <v>SOL</v>
          </cell>
          <cell r="I250" t="str">
            <v>5 - Télécom</v>
          </cell>
          <cell r="J250" t="str">
            <v>TD 3 Autocoms</v>
          </cell>
          <cell r="K250" t="str">
            <v>Réseau</v>
          </cell>
          <cell r="L250" t="str">
            <v>TD</v>
          </cell>
          <cell r="M250" t="str">
            <v>Télécoms / divers matériels réseau</v>
          </cell>
          <cell r="N250">
            <v>1</v>
          </cell>
          <cell r="O250" t="str">
            <v>Matériel</v>
          </cell>
        </row>
        <row r="251">
          <cell r="A251" t="str">
            <v>TDMA09</v>
          </cell>
          <cell r="B251" t="str">
            <v>TD</v>
          </cell>
          <cell r="C251" t="str">
            <v>MA</v>
          </cell>
          <cell r="D251" t="str">
            <v>09</v>
          </cell>
          <cell r="E251" t="str">
            <v>TD</v>
          </cell>
          <cell r="F251" t="str">
            <v>TEL Autres mats</v>
          </cell>
          <cell r="G251" t="str">
            <v>F</v>
          </cell>
          <cell r="H251" t="str">
            <v>SOL</v>
          </cell>
          <cell r="I251" t="str">
            <v>5 - Télécom</v>
          </cell>
          <cell r="J251" t="str">
            <v>TD 3 Autocoms</v>
          </cell>
          <cell r="K251" t="str">
            <v>Réseau</v>
          </cell>
          <cell r="L251" t="str">
            <v>TD</v>
          </cell>
          <cell r="M251" t="str">
            <v>TD - divers matériels</v>
          </cell>
          <cell r="N251">
            <v>1</v>
          </cell>
          <cell r="O251" t="str">
            <v>Matériel</v>
          </cell>
        </row>
        <row r="252">
          <cell r="A252" t="str">
            <v>TDMA10</v>
          </cell>
          <cell r="B252" t="str">
            <v>TD</v>
          </cell>
          <cell r="C252" t="str">
            <v>MA</v>
          </cell>
          <cell r="D252" t="str">
            <v>10</v>
          </cell>
          <cell r="E252" t="str">
            <v>RZ</v>
          </cell>
          <cell r="F252" t="str">
            <v>DAT Equipements LAN</v>
          </cell>
          <cell r="G252" t="str">
            <v>F</v>
          </cell>
          <cell r="H252" t="str">
            <v>SOL</v>
          </cell>
          <cell r="I252" t="str">
            <v>5 - Télécom</v>
          </cell>
          <cell r="J252" t="str">
            <v>TD 4 Data &amp; Cabling</v>
          </cell>
          <cell r="K252" t="str">
            <v>Réseau</v>
          </cell>
          <cell r="L252" t="str">
            <v>RZ</v>
          </cell>
          <cell r="M252" t="str">
            <v>TD - divers matériels</v>
          </cell>
          <cell r="N252">
            <v>1</v>
          </cell>
          <cell r="O252" t="str">
            <v>Matériel</v>
          </cell>
        </row>
        <row r="253">
          <cell r="A253" t="str">
            <v>TDMA11</v>
          </cell>
          <cell r="B253" t="str">
            <v>TD</v>
          </cell>
          <cell r="C253" t="str">
            <v>MA</v>
          </cell>
          <cell r="D253" t="str">
            <v>11</v>
          </cell>
          <cell r="E253" t="str">
            <v>RZ</v>
          </cell>
          <cell r="F253" t="str">
            <v>DAT Equipements WAN</v>
          </cell>
          <cell r="G253" t="str">
            <v>F</v>
          </cell>
          <cell r="H253" t="str">
            <v>SOL</v>
          </cell>
          <cell r="I253" t="str">
            <v>5 - Télécom</v>
          </cell>
          <cell r="J253" t="str">
            <v>TD 4 Data &amp; Cabling</v>
          </cell>
          <cell r="K253" t="str">
            <v>Radio</v>
          </cell>
          <cell r="L253" t="str">
            <v>RZ</v>
          </cell>
          <cell r="M253" t="str">
            <v>TD - divers matériels</v>
          </cell>
          <cell r="N253">
            <v>1</v>
          </cell>
          <cell r="O253" t="str">
            <v>Matériel</v>
          </cell>
        </row>
        <row r="254">
          <cell r="A254" t="str">
            <v>TDMA12</v>
          </cell>
          <cell r="B254" t="str">
            <v>TD</v>
          </cell>
          <cell r="C254" t="str">
            <v>MA</v>
          </cell>
          <cell r="D254" t="str">
            <v>12</v>
          </cell>
          <cell r="E254" t="str">
            <v>RZ</v>
          </cell>
          <cell r="F254" t="str">
            <v>DAT Equipements Securite</v>
          </cell>
          <cell r="G254" t="str">
            <v>F</v>
          </cell>
          <cell r="H254" t="str">
            <v>SOL</v>
          </cell>
          <cell r="I254" t="str">
            <v>5 - Télécom</v>
          </cell>
          <cell r="J254" t="str">
            <v>TD 4 Data &amp; Cabling</v>
          </cell>
          <cell r="K254" t="str">
            <v>Télécom</v>
          </cell>
          <cell r="L254" t="str">
            <v>RZ</v>
          </cell>
          <cell r="M254" t="str">
            <v>TD - divers matériels</v>
          </cell>
          <cell r="N254">
            <v>1</v>
          </cell>
          <cell r="O254" t="str">
            <v>Matériel</v>
          </cell>
        </row>
        <row r="255">
          <cell r="A255" t="str">
            <v>TDMA13</v>
          </cell>
          <cell r="B255" t="str">
            <v>TD</v>
          </cell>
          <cell r="C255" t="str">
            <v>MA</v>
          </cell>
          <cell r="D255" t="str">
            <v>13</v>
          </cell>
          <cell r="E255" t="str">
            <v>TD</v>
          </cell>
          <cell r="F255" t="str">
            <v>DAT Cable radio &amp; raccord</v>
          </cell>
          <cell r="G255" t="str">
            <v>F</v>
          </cell>
          <cell r="H255" t="str">
            <v>SOL</v>
          </cell>
          <cell r="I255" t="str">
            <v>5 - Télécom</v>
          </cell>
          <cell r="J255" t="str">
            <v>TD 4 Data &amp; Cabling</v>
          </cell>
          <cell r="K255" t="str">
            <v>Réseau</v>
          </cell>
          <cell r="L255" t="str">
            <v>TD</v>
          </cell>
          <cell r="M255" t="str">
            <v>TD - divers matériels</v>
          </cell>
          <cell r="N255">
            <v>1</v>
          </cell>
          <cell r="O255" t="str">
            <v>Matériel</v>
          </cell>
        </row>
        <row r="256">
          <cell r="A256" t="str">
            <v>TDMA19</v>
          </cell>
          <cell r="B256" t="str">
            <v>TD</v>
          </cell>
          <cell r="C256" t="str">
            <v>MA</v>
          </cell>
          <cell r="D256" t="str">
            <v>19</v>
          </cell>
          <cell r="E256" t="str">
            <v>TD</v>
          </cell>
          <cell r="F256" t="str">
            <v>DAT Autres mats</v>
          </cell>
          <cell r="G256" t="str">
            <v>F</v>
          </cell>
          <cell r="H256" t="str">
            <v>SOL</v>
          </cell>
          <cell r="I256" t="str">
            <v>5 - Télécom</v>
          </cell>
          <cell r="J256" t="str">
            <v>TD 4 Data &amp; Cabling</v>
          </cell>
          <cell r="K256" t="str">
            <v>Réseau</v>
          </cell>
          <cell r="L256" t="str">
            <v>TD</v>
          </cell>
          <cell r="M256" t="str">
            <v>TD - divers matériels</v>
          </cell>
          <cell r="N256">
            <v>1</v>
          </cell>
          <cell r="O256" t="str">
            <v>Matériel</v>
          </cell>
        </row>
        <row r="257">
          <cell r="A257" t="str">
            <v>TDMA20</v>
          </cell>
          <cell r="B257" t="str">
            <v>TD</v>
          </cell>
          <cell r="C257" t="str">
            <v>MA</v>
          </cell>
          <cell r="D257" t="str">
            <v>20</v>
          </cell>
          <cell r="E257" t="str">
            <v>TD</v>
          </cell>
          <cell r="F257" t="str">
            <v>RAD mats</v>
          </cell>
          <cell r="G257" t="str">
            <v>F</v>
          </cell>
          <cell r="H257" t="str">
            <v>SOL</v>
          </cell>
          <cell r="I257" t="str">
            <v>5 - Télécom</v>
          </cell>
          <cell r="J257" t="str">
            <v>TD 2 Radiocommunications</v>
          </cell>
          <cell r="K257" t="str">
            <v>Réseau</v>
          </cell>
          <cell r="L257" t="str">
            <v>TD</v>
          </cell>
          <cell r="M257" t="str">
            <v>TD - divers matériels</v>
          </cell>
          <cell r="N257">
            <v>1</v>
          </cell>
          <cell r="O257" t="str">
            <v>Matériel</v>
          </cell>
        </row>
        <row r="258">
          <cell r="A258" t="str">
            <v>TDMA30</v>
          </cell>
          <cell r="B258" t="str">
            <v>TD</v>
          </cell>
          <cell r="C258" t="str">
            <v>MA</v>
          </cell>
          <cell r="D258" t="str">
            <v>30</v>
          </cell>
          <cell r="E258" t="str">
            <v>TD</v>
          </cell>
          <cell r="F258" t="str">
            <v>INS mats</v>
          </cell>
          <cell r="G258" t="str">
            <v>F</v>
          </cell>
          <cell r="H258" t="str">
            <v>SOL</v>
          </cell>
          <cell r="I258" t="str">
            <v>5 - Télécom</v>
          </cell>
          <cell r="J258" t="str">
            <v>TD 1 Projets d'infrastructure</v>
          </cell>
          <cell r="K258" t="str">
            <v>Réseau</v>
          </cell>
          <cell r="L258" t="str">
            <v>TD</v>
          </cell>
          <cell r="M258" t="str">
            <v>TD - divers matériels</v>
          </cell>
          <cell r="N258">
            <v>1</v>
          </cell>
          <cell r="O258" t="str">
            <v>Matériel</v>
          </cell>
        </row>
        <row r="259">
          <cell r="A259" t="str">
            <v>TDMA40</v>
          </cell>
          <cell r="B259" t="str">
            <v>TD</v>
          </cell>
          <cell r="C259" t="str">
            <v>MA</v>
          </cell>
          <cell r="D259" t="str">
            <v>40</v>
          </cell>
          <cell r="E259" t="str">
            <v>TD</v>
          </cell>
          <cell r="F259" t="str">
            <v>DI/CA CÔble telephonie</v>
          </cell>
          <cell r="G259" t="str">
            <v>F</v>
          </cell>
          <cell r="H259" t="str">
            <v>SOL</v>
          </cell>
          <cell r="I259" t="str">
            <v>5 - Télécom</v>
          </cell>
          <cell r="J259" t="str">
            <v>TD 4 Data &amp; Cabling</v>
          </cell>
          <cell r="K259" t="str">
            <v>Télécom</v>
          </cell>
          <cell r="L259" t="str">
            <v>TD</v>
          </cell>
          <cell r="M259" t="str">
            <v>TD - divers matériels</v>
          </cell>
          <cell r="N259">
            <v>1</v>
          </cell>
          <cell r="O259" t="str">
            <v>Matériel</v>
          </cell>
        </row>
        <row r="260">
          <cell r="A260" t="str">
            <v>TDMA41</v>
          </cell>
          <cell r="B260" t="str">
            <v>TD</v>
          </cell>
          <cell r="C260" t="str">
            <v>MA</v>
          </cell>
          <cell r="D260" t="str">
            <v>41</v>
          </cell>
          <cell r="E260" t="str">
            <v>TD</v>
          </cell>
          <cell r="F260" t="str">
            <v>DI/CA CÔble informatique</v>
          </cell>
          <cell r="G260" t="str">
            <v>F</v>
          </cell>
          <cell r="H260" t="str">
            <v>SOL</v>
          </cell>
          <cell r="I260" t="str">
            <v>5 - Télécom</v>
          </cell>
          <cell r="J260" t="str">
            <v>TD 4 Data &amp; Cabling</v>
          </cell>
          <cell r="K260" t="str">
            <v>Télécom</v>
          </cell>
          <cell r="L260" t="str">
            <v>TD</v>
          </cell>
          <cell r="M260" t="str">
            <v>TD - divers matériels</v>
          </cell>
          <cell r="N260">
            <v>1</v>
          </cell>
          <cell r="O260" t="str">
            <v>Matériel</v>
          </cell>
        </row>
        <row r="261">
          <cell r="A261" t="str">
            <v>TDMA42</v>
          </cell>
          <cell r="B261" t="str">
            <v>TD</v>
          </cell>
          <cell r="C261" t="str">
            <v>MA</v>
          </cell>
          <cell r="D261" t="str">
            <v>42</v>
          </cell>
          <cell r="E261" t="str">
            <v>TD</v>
          </cell>
          <cell r="F261" t="str">
            <v>DI/CA mat raccord &amp; autre</v>
          </cell>
          <cell r="G261" t="str">
            <v>F</v>
          </cell>
          <cell r="H261" t="str">
            <v>SOL</v>
          </cell>
          <cell r="I261" t="str">
            <v>5 - Télécom</v>
          </cell>
          <cell r="J261" t="str">
            <v>TD 4 Data &amp; Cabling</v>
          </cell>
          <cell r="K261" t="str">
            <v>Télécom</v>
          </cell>
          <cell r="L261" t="str">
            <v>TD</v>
          </cell>
          <cell r="M261" t="str">
            <v>TD - divers matériels</v>
          </cell>
          <cell r="N261">
            <v>1</v>
          </cell>
          <cell r="O261" t="str">
            <v>Matériel</v>
          </cell>
        </row>
        <row r="262">
          <cell r="A262" t="str">
            <v>TDMA43</v>
          </cell>
          <cell r="B262" t="str">
            <v>TD</v>
          </cell>
          <cell r="C262" t="str">
            <v>MA</v>
          </cell>
          <cell r="D262" t="str">
            <v>43</v>
          </cell>
          <cell r="E262" t="str">
            <v>TD</v>
          </cell>
          <cell r="F262" t="str">
            <v>DI/CA Parafoudre</v>
          </cell>
          <cell r="G262" t="str">
            <v>F</v>
          </cell>
          <cell r="H262" t="str">
            <v>SOL</v>
          </cell>
          <cell r="I262" t="str">
            <v>5 - Télécom</v>
          </cell>
          <cell r="J262" t="str">
            <v>TD 4 Data &amp; Cabling</v>
          </cell>
          <cell r="K262" t="str">
            <v>Télécom</v>
          </cell>
          <cell r="L262" t="str">
            <v>TD</v>
          </cell>
          <cell r="M262" t="str">
            <v>TD - MO SAV</v>
          </cell>
          <cell r="N262">
            <v>1</v>
          </cell>
          <cell r="O262" t="str">
            <v>Matériel</v>
          </cell>
        </row>
        <row r="263">
          <cell r="A263" t="str">
            <v>TDMA50</v>
          </cell>
          <cell r="B263" t="str">
            <v>TD</v>
          </cell>
          <cell r="C263" t="str">
            <v>MA</v>
          </cell>
          <cell r="D263" t="str">
            <v>50</v>
          </cell>
          <cell r="E263" t="str">
            <v>TD</v>
          </cell>
          <cell r="F263" t="str">
            <v>INC Automatismes</v>
          </cell>
          <cell r="G263" t="str">
            <v>F</v>
          </cell>
          <cell r="H263" t="str">
            <v>SOL</v>
          </cell>
          <cell r="I263" t="str">
            <v>5 - Télécom</v>
          </cell>
          <cell r="J263" t="str">
            <v>TD 5 Divers Télécoms</v>
          </cell>
          <cell r="K263" t="str">
            <v>Télécom</v>
          </cell>
          <cell r="L263" t="str">
            <v>TD</v>
          </cell>
          <cell r="M263" t="str">
            <v>TD - MO SAV</v>
          </cell>
          <cell r="N263">
            <v>1</v>
          </cell>
          <cell r="O263" t="str">
            <v>Matériel</v>
          </cell>
        </row>
        <row r="264">
          <cell r="A264" t="str">
            <v>TDMA60</v>
          </cell>
          <cell r="B264" t="str">
            <v>TD</v>
          </cell>
          <cell r="C264" t="str">
            <v>MA</v>
          </cell>
          <cell r="D264" t="str">
            <v>60</v>
          </cell>
          <cell r="E264" t="str">
            <v>TD</v>
          </cell>
          <cell r="F264" t="str">
            <v>SON Son &amp; Video+video IP</v>
          </cell>
          <cell r="G264" t="str">
            <v>F</v>
          </cell>
          <cell r="H264" t="str">
            <v>SOL</v>
          </cell>
          <cell r="I264" t="str">
            <v>5 - Télécom</v>
          </cell>
          <cell r="J264" t="str">
            <v>TD 5 Divers Télécoms</v>
          </cell>
          <cell r="K264" t="str">
            <v>Réseau</v>
          </cell>
          <cell r="L264" t="str">
            <v>TD</v>
          </cell>
          <cell r="M264" t="str">
            <v>TD - MO SAV</v>
          </cell>
          <cell r="N264">
            <v>1</v>
          </cell>
          <cell r="O264" t="str">
            <v>Matériel</v>
          </cell>
        </row>
        <row r="265">
          <cell r="A265" t="str">
            <v>TDMA90</v>
          </cell>
          <cell r="B265" t="str">
            <v>TD</v>
          </cell>
          <cell r="C265" t="str">
            <v>MA</v>
          </cell>
          <cell r="D265" t="str">
            <v>90</v>
          </cell>
          <cell r="E265" t="str">
            <v>TD</v>
          </cell>
          <cell r="F265" t="str">
            <v>Autres mats TELDATAS</v>
          </cell>
          <cell r="G265" t="str">
            <v>F</v>
          </cell>
          <cell r="H265" t="str">
            <v>SOL</v>
          </cell>
          <cell r="I265" t="str">
            <v>5 - Télécom</v>
          </cell>
          <cell r="J265" t="str">
            <v>TD 5 Divers Télécoms</v>
          </cell>
          <cell r="K265" t="str">
            <v>Réseau</v>
          </cell>
          <cell r="L265" t="str">
            <v>TD</v>
          </cell>
          <cell r="M265" t="str">
            <v>TD - MO SAV</v>
          </cell>
          <cell r="N265">
            <v>1</v>
          </cell>
          <cell r="O265" t="str">
            <v>Matériel</v>
          </cell>
        </row>
        <row r="266">
          <cell r="A266" t="str">
            <v>TDMB02</v>
          </cell>
          <cell r="B266" t="str">
            <v>TD</v>
          </cell>
          <cell r="C266" t="str">
            <v>MB</v>
          </cell>
          <cell r="D266" t="str">
            <v>02</v>
          </cell>
          <cell r="E266" t="str">
            <v>TB</v>
          </cell>
          <cell r="F266" t="str">
            <v>Revient  ASP hors-stock</v>
          </cell>
          <cell r="G266" t="str">
            <v>N</v>
          </cell>
          <cell r="H266" t="str">
            <v>SOL</v>
          </cell>
          <cell r="I266" t="str">
            <v>5 - Télécom</v>
          </cell>
          <cell r="J266" t="str">
            <v>TD 7 Autres services tél.</v>
          </cell>
          <cell r="K266" t="str">
            <v>Radio</v>
          </cell>
          <cell r="L266" t="str">
            <v>TB</v>
          </cell>
          <cell r="M266" t="str">
            <v>TD - MO SAV</v>
          </cell>
          <cell r="N266">
            <v>3</v>
          </cell>
          <cell r="O266" t="str">
            <v>Services</v>
          </cell>
        </row>
        <row r="267">
          <cell r="A267" t="str">
            <v>TDMO00</v>
          </cell>
          <cell r="B267" t="str">
            <v>TD</v>
          </cell>
          <cell r="C267" t="str">
            <v>MO</v>
          </cell>
          <cell r="D267" t="str">
            <v>00</v>
          </cell>
          <cell r="E267" t="str">
            <v>TM</v>
          </cell>
          <cell r="F267" t="str">
            <v>TEL PABX MO SAV</v>
          </cell>
          <cell r="G267" t="str">
            <v>N</v>
          </cell>
          <cell r="H267" t="str">
            <v>SOL</v>
          </cell>
          <cell r="I267" t="str">
            <v>5 - Télécom</v>
          </cell>
          <cell r="J267" t="str">
            <v>TD 7 Autres services tél.</v>
          </cell>
          <cell r="K267" t="str">
            <v>Radio</v>
          </cell>
          <cell r="L267" t="str">
            <v>TM</v>
          </cell>
          <cell r="M267" t="str">
            <v>TD - MO SAV</v>
          </cell>
          <cell r="N267">
            <v>3</v>
          </cell>
          <cell r="O267" t="str">
            <v>Services</v>
          </cell>
        </row>
        <row r="268">
          <cell r="A268" t="str">
            <v>TDMO09</v>
          </cell>
          <cell r="B268" t="str">
            <v>TD</v>
          </cell>
          <cell r="C268" t="str">
            <v>MO</v>
          </cell>
          <cell r="D268" t="str">
            <v>09</v>
          </cell>
          <cell r="E268" t="str">
            <v>TM</v>
          </cell>
          <cell r="F268" t="str">
            <v>TEL PABX MO SAV TST</v>
          </cell>
          <cell r="G268" t="str">
            <v>N</v>
          </cell>
          <cell r="H268" t="str">
            <v>SOL</v>
          </cell>
          <cell r="I268" t="str">
            <v>5 - Télécom</v>
          </cell>
          <cell r="J268" t="str">
            <v>TD 7 Autres services tél.</v>
          </cell>
          <cell r="K268" t="str">
            <v>Télécom</v>
          </cell>
          <cell r="L268" t="str">
            <v>TM</v>
          </cell>
          <cell r="M268" t="str">
            <v>TD - MO SAV</v>
          </cell>
          <cell r="N268">
            <v>3</v>
          </cell>
          <cell r="O268" t="str">
            <v>Services</v>
          </cell>
        </row>
        <row r="269">
          <cell r="A269" t="str">
            <v>TDMO10</v>
          </cell>
          <cell r="B269" t="str">
            <v>TD</v>
          </cell>
          <cell r="C269" t="str">
            <v>MO</v>
          </cell>
          <cell r="D269" t="str">
            <v>10</v>
          </cell>
          <cell r="E269" t="str">
            <v>TM</v>
          </cell>
          <cell r="F269" t="str">
            <v>DAT MO SAV</v>
          </cell>
          <cell r="G269" t="str">
            <v>N</v>
          </cell>
          <cell r="H269" t="str">
            <v>SOL</v>
          </cell>
          <cell r="I269" t="str">
            <v>5 - Télécom</v>
          </cell>
          <cell r="J269" t="str">
            <v>TD 7 Autres services tél.</v>
          </cell>
          <cell r="K269" t="str">
            <v>Télécom</v>
          </cell>
          <cell r="L269" t="str">
            <v>TM</v>
          </cell>
          <cell r="M269" t="str">
            <v>TD - MO SAV</v>
          </cell>
          <cell r="N269">
            <v>3</v>
          </cell>
          <cell r="O269" t="str">
            <v>Services</v>
          </cell>
        </row>
        <row r="270">
          <cell r="A270" t="str">
            <v>TDMO19</v>
          </cell>
          <cell r="B270" t="str">
            <v>TD</v>
          </cell>
          <cell r="C270" t="str">
            <v>MO</v>
          </cell>
          <cell r="D270" t="str">
            <v>19</v>
          </cell>
          <cell r="E270" t="str">
            <v>TM</v>
          </cell>
          <cell r="F270" t="str">
            <v>DAT MO SAV TST</v>
          </cell>
          <cell r="G270" t="str">
            <v>N</v>
          </cell>
          <cell r="H270" t="str">
            <v>SOL</v>
          </cell>
          <cell r="I270" t="str">
            <v>5 - Télécom</v>
          </cell>
          <cell r="J270" t="str">
            <v>TD 7 Autres services tél.</v>
          </cell>
          <cell r="K270" t="str">
            <v>Réseau</v>
          </cell>
          <cell r="L270" t="str">
            <v>TM</v>
          </cell>
          <cell r="M270" t="str">
            <v>TD - MO SAV</v>
          </cell>
          <cell r="N270">
            <v>3</v>
          </cell>
          <cell r="O270" t="str">
            <v>Services</v>
          </cell>
        </row>
        <row r="271">
          <cell r="A271" t="str">
            <v>TDMO20</v>
          </cell>
          <cell r="B271" t="str">
            <v>TD</v>
          </cell>
          <cell r="C271" t="str">
            <v>MO</v>
          </cell>
          <cell r="D271" t="str">
            <v>20</v>
          </cell>
          <cell r="E271" t="str">
            <v>TM</v>
          </cell>
          <cell r="F271" t="str">
            <v>RAD MO SAV</v>
          </cell>
          <cell r="G271" t="str">
            <v>N</v>
          </cell>
          <cell r="H271" t="str">
            <v>SOL</v>
          </cell>
          <cell r="I271" t="str">
            <v>5 - Télécom</v>
          </cell>
          <cell r="J271" t="str">
            <v>TD 7 Autres services tél.</v>
          </cell>
          <cell r="K271" t="str">
            <v>Réseau</v>
          </cell>
          <cell r="L271" t="str">
            <v>TM</v>
          </cell>
          <cell r="M271" t="str">
            <v>TD - MO SAV</v>
          </cell>
          <cell r="N271">
            <v>3</v>
          </cell>
          <cell r="O271" t="str">
            <v>Services</v>
          </cell>
        </row>
        <row r="272">
          <cell r="A272" t="str">
            <v>TDMO29</v>
          </cell>
          <cell r="B272" t="str">
            <v>TD</v>
          </cell>
          <cell r="C272" t="str">
            <v>MO</v>
          </cell>
          <cell r="D272" t="str">
            <v>29</v>
          </cell>
          <cell r="E272" t="str">
            <v>TM</v>
          </cell>
          <cell r="F272" t="str">
            <v>RAD MO SAV TST</v>
          </cell>
          <cell r="G272" t="str">
            <v>N</v>
          </cell>
          <cell r="H272" t="str">
            <v>SOL</v>
          </cell>
          <cell r="I272" t="str">
            <v>5 - Télécom</v>
          </cell>
          <cell r="J272" t="str">
            <v>TD 7 Autres services tél.</v>
          </cell>
          <cell r="K272" t="str">
            <v>Télécom</v>
          </cell>
          <cell r="L272" t="str">
            <v>TM</v>
          </cell>
          <cell r="M272" t="str">
            <v>TD - MO SAV</v>
          </cell>
          <cell r="N272">
            <v>3</v>
          </cell>
          <cell r="O272" t="str">
            <v>Services</v>
          </cell>
        </row>
        <row r="273">
          <cell r="A273" t="str">
            <v>TDMO30</v>
          </cell>
          <cell r="B273" t="str">
            <v>TD</v>
          </cell>
          <cell r="C273" t="str">
            <v>MO</v>
          </cell>
          <cell r="D273" t="str">
            <v>30</v>
          </cell>
          <cell r="E273" t="str">
            <v>TM</v>
          </cell>
          <cell r="F273" t="str">
            <v>INS MO SAV</v>
          </cell>
          <cell r="G273" t="str">
            <v>N</v>
          </cell>
          <cell r="H273" t="str">
            <v>SOL</v>
          </cell>
          <cell r="I273" t="str">
            <v>5 - Télécom</v>
          </cell>
          <cell r="J273" t="str">
            <v>TD 7 Autres services tél.</v>
          </cell>
          <cell r="K273" t="str">
            <v>Télécom</v>
          </cell>
          <cell r="L273" t="str">
            <v>TM</v>
          </cell>
          <cell r="M273" t="str">
            <v>TD - MO SAV</v>
          </cell>
          <cell r="N273">
            <v>3</v>
          </cell>
          <cell r="O273" t="str">
            <v>Services</v>
          </cell>
        </row>
        <row r="274">
          <cell r="A274" t="str">
            <v>TDMO39</v>
          </cell>
          <cell r="B274" t="str">
            <v>TD</v>
          </cell>
          <cell r="C274" t="str">
            <v>MO</v>
          </cell>
          <cell r="D274" t="str">
            <v>39</v>
          </cell>
          <cell r="E274" t="str">
            <v>TM</v>
          </cell>
          <cell r="F274" t="str">
            <v>INS MO SAV TST</v>
          </cell>
          <cell r="G274" t="str">
            <v>N</v>
          </cell>
          <cell r="H274" t="str">
            <v>SOL</v>
          </cell>
          <cell r="I274" t="str">
            <v>5 - Télécom</v>
          </cell>
          <cell r="J274" t="str">
            <v>TD 7 Autres services tél.</v>
          </cell>
          <cell r="K274" t="str">
            <v>Télécom</v>
          </cell>
          <cell r="L274" t="str">
            <v>TM</v>
          </cell>
          <cell r="M274" t="str">
            <v>TD - MO SAV</v>
          </cell>
          <cell r="N274">
            <v>3</v>
          </cell>
          <cell r="O274" t="str">
            <v>Services</v>
          </cell>
        </row>
        <row r="275">
          <cell r="A275" t="str">
            <v>TDMO40</v>
          </cell>
          <cell r="B275" t="str">
            <v>TD</v>
          </cell>
          <cell r="C275" t="str">
            <v>MO</v>
          </cell>
          <cell r="D275" t="str">
            <v>40</v>
          </cell>
          <cell r="E275" t="str">
            <v>TM</v>
          </cell>
          <cell r="F275" t="str">
            <v>DI/CA MO SAV</v>
          </cell>
          <cell r="G275" t="str">
            <v>N</v>
          </cell>
          <cell r="H275" t="str">
            <v>SOL</v>
          </cell>
          <cell r="I275" t="str">
            <v>5 - Télécom</v>
          </cell>
          <cell r="J275" t="str">
            <v>TD 7 Autres services tél.</v>
          </cell>
          <cell r="K275" t="str">
            <v>Télécom</v>
          </cell>
          <cell r="L275" t="str">
            <v>TM</v>
          </cell>
          <cell r="M275" t="str">
            <v>TD - MO SAV</v>
          </cell>
          <cell r="N275">
            <v>3</v>
          </cell>
          <cell r="O275" t="str">
            <v>Services</v>
          </cell>
        </row>
        <row r="276">
          <cell r="A276" t="str">
            <v>TDMO49</v>
          </cell>
          <cell r="B276" t="str">
            <v>TD</v>
          </cell>
          <cell r="C276" t="str">
            <v>MO</v>
          </cell>
          <cell r="D276" t="str">
            <v>49</v>
          </cell>
          <cell r="E276" t="str">
            <v>TM</v>
          </cell>
          <cell r="F276" t="str">
            <v>DI/CA MO SAV TST</v>
          </cell>
          <cell r="G276" t="str">
            <v>N</v>
          </cell>
          <cell r="H276" t="str">
            <v>SOL</v>
          </cell>
          <cell r="I276" t="str">
            <v>5 - Télécom</v>
          </cell>
          <cell r="J276" t="str">
            <v>TD 7 Autres services tél.</v>
          </cell>
          <cell r="K276" t="str">
            <v>Télécom</v>
          </cell>
          <cell r="L276" t="str">
            <v>TM</v>
          </cell>
          <cell r="M276" t="str">
            <v>TD - MO SAV</v>
          </cell>
          <cell r="N276">
            <v>3</v>
          </cell>
          <cell r="O276" t="str">
            <v>Services</v>
          </cell>
        </row>
        <row r="277">
          <cell r="A277" t="str">
            <v>TDMO50</v>
          </cell>
          <cell r="B277" t="str">
            <v>TD</v>
          </cell>
          <cell r="C277" t="str">
            <v>MO</v>
          </cell>
          <cell r="D277" t="str">
            <v>50</v>
          </cell>
          <cell r="E277" t="str">
            <v>TM</v>
          </cell>
          <cell r="F277" t="str">
            <v>INC MO SAV</v>
          </cell>
          <cell r="G277" t="str">
            <v>N</v>
          </cell>
          <cell r="H277" t="str">
            <v>SOL</v>
          </cell>
          <cell r="I277" t="str">
            <v>5 - Télécom</v>
          </cell>
          <cell r="J277" t="str">
            <v>TD 7 Autres services tél.</v>
          </cell>
          <cell r="K277" t="str">
            <v>Télécom</v>
          </cell>
          <cell r="L277" t="str">
            <v>TM</v>
          </cell>
          <cell r="M277" t="str">
            <v>TD - MO SAV</v>
          </cell>
          <cell r="N277">
            <v>3</v>
          </cell>
          <cell r="O277" t="str">
            <v>Services</v>
          </cell>
        </row>
        <row r="278">
          <cell r="A278" t="str">
            <v>TDMO59</v>
          </cell>
          <cell r="B278" t="str">
            <v>TD</v>
          </cell>
          <cell r="C278" t="str">
            <v>MO</v>
          </cell>
          <cell r="D278" t="str">
            <v>59</v>
          </cell>
          <cell r="E278" t="str">
            <v>TM</v>
          </cell>
          <cell r="F278" t="str">
            <v>INC MO SAV TST</v>
          </cell>
          <cell r="G278" t="str">
            <v>N</v>
          </cell>
          <cell r="H278" t="str">
            <v>SOL</v>
          </cell>
          <cell r="I278" t="str">
            <v>5 - Télécom</v>
          </cell>
          <cell r="J278" t="str">
            <v>TD 7 Autres services tél.</v>
          </cell>
          <cell r="K278" t="str">
            <v>Télécom</v>
          </cell>
          <cell r="L278" t="str">
            <v>TM</v>
          </cell>
          <cell r="M278" t="str">
            <v>TD - pièces de rechange</v>
          </cell>
          <cell r="N278">
            <v>3</v>
          </cell>
          <cell r="O278" t="str">
            <v>Services</v>
          </cell>
        </row>
        <row r="279">
          <cell r="A279" t="str">
            <v>TDMO60</v>
          </cell>
          <cell r="B279" t="str">
            <v>TD</v>
          </cell>
          <cell r="C279" t="str">
            <v>MO</v>
          </cell>
          <cell r="D279" t="str">
            <v>60</v>
          </cell>
          <cell r="E279" t="str">
            <v>TM</v>
          </cell>
          <cell r="F279" t="str">
            <v>SON MO SAV</v>
          </cell>
          <cell r="G279" t="str">
            <v>N</v>
          </cell>
          <cell r="H279" t="str">
            <v>SOL</v>
          </cell>
          <cell r="I279" t="str">
            <v>5 - Télécom</v>
          </cell>
          <cell r="J279" t="str">
            <v>TD 7 Autres services tél.</v>
          </cell>
          <cell r="K279" t="str">
            <v>Télécom</v>
          </cell>
          <cell r="L279" t="str">
            <v>TM</v>
          </cell>
          <cell r="M279" t="str">
            <v>TD - pièces de rechange</v>
          </cell>
          <cell r="N279">
            <v>3</v>
          </cell>
          <cell r="O279" t="str">
            <v>Services</v>
          </cell>
        </row>
        <row r="280">
          <cell r="A280" t="str">
            <v>TDMO69</v>
          </cell>
          <cell r="B280" t="str">
            <v>TD</v>
          </cell>
          <cell r="C280" t="str">
            <v>MO</v>
          </cell>
          <cell r="D280" t="str">
            <v>69</v>
          </cell>
          <cell r="E280" t="str">
            <v>TM</v>
          </cell>
          <cell r="F280" t="str">
            <v>SON MO SAV TST</v>
          </cell>
          <cell r="G280" t="str">
            <v>N</v>
          </cell>
          <cell r="H280" t="str">
            <v>SOL</v>
          </cell>
          <cell r="I280" t="str">
            <v>5 - Télécom</v>
          </cell>
          <cell r="J280" t="str">
            <v>TD 7 Autres services tél.</v>
          </cell>
          <cell r="K280" t="str">
            <v>Réseau</v>
          </cell>
          <cell r="L280" t="str">
            <v>TM</v>
          </cell>
          <cell r="M280" t="str">
            <v>TD - pièces de rechange</v>
          </cell>
          <cell r="N280">
            <v>3</v>
          </cell>
          <cell r="O280" t="str">
            <v>Services</v>
          </cell>
        </row>
        <row r="281">
          <cell r="A281" t="str">
            <v>TDMO90</v>
          </cell>
          <cell r="B281" t="str">
            <v>TD</v>
          </cell>
          <cell r="C281" t="str">
            <v>MO</v>
          </cell>
          <cell r="D281" t="str">
            <v>90</v>
          </cell>
          <cell r="E281" t="str">
            <v>TM</v>
          </cell>
          <cell r="F281" t="str">
            <v>Autres TELDATA MO SAV</v>
          </cell>
          <cell r="G281" t="str">
            <v>N</v>
          </cell>
          <cell r="H281" t="str">
            <v>SOL</v>
          </cell>
          <cell r="I281" t="str">
            <v>5 - Télécom</v>
          </cell>
          <cell r="J281" t="str">
            <v>TD 7 Autres services tél.</v>
          </cell>
          <cell r="K281" t="str">
            <v>Radio</v>
          </cell>
          <cell r="L281" t="str">
            <v>TM</v>
          </cell>
          <cell r="M281" t="str">
            <v>TD - pièces de rechange</v>
          </cell>
          <cell r="N281">
            <v>3</v>
          </cell>
          <cell r="O281" t="str">
            <v>Services</v>
          </cell>
        </row>
        <row r="282">
          <cell r="A282" t="str">
            <v>TDMO99</v>
          </cell>
          <cell r="B282" t="str">
            <v>TD</v>
          </cell>
          <cell r="C282" t="str">
            <v>MO</v>
          </cell>
          <cell r="D282" t="str">
            <v>99</v>
          </cell>
          <cell r="E282" t="str">
            <v>TM</v>
          </cell>
          <cell r="F282" t="str">
            <v>Autres TELDATA MO SAV TST</v>
          </cell>
          <cell r="G282" t="str">
            <v>N</v>
          </cell>
          <cell r="H282" t="str">
            <v>SOL</v>
          </cell>
          <cell r="I282" t="str">
            <v>5 - Télécom</v>
          </cell>
          <cell r="J282" t="str">
            <v>TD 7 Autres services tél.</v>
          </cell>
          <cell r="K282" t="str">
            <v>Télécom</v>
          </cell>
          <cell r="L282" t="str">
            <v>TM</v>
          </cell>
          <cell r="M282" t="str">
            <v>TD - pièces de rechange</v>
          </cell>
          <cell r="N282">
            <v>3</v>
          </cell>
          <cell r="O282" t="str">
            <v>Services</v>
          </cell>
        </row>
        <row r="283">
          <cell r="A283" t="str">
            <v>TDPR00</v>
          </cell>
          <cell r="B283" t="str">
            <v>TD</v>
          </cell>
          <cell r="C283" t="str">
            <v>PR</v>
          </cell>
          <cell r="D283" t="str">
            <v>00</v>
          </cell>
          <cell r="E283" t="str">
            <v>TR</v>
          </cell>
          <cell r="F283" t="str">
            <v>TEL PABX traditionnels PR</v>
          </cell>
          <cell r="G283" t="str">
            <v>F</v>
          </cell>
          <cell r="H283" t="str">
            <v>SOL</v>
          </cell>
          <cell r="I283" t="str">
            <v>5 - Télécom</v>
          </cell>
          <cell r="J283" t="str">
            <v>TD 7 Autres services tél.</v>
          </cell>
          <cell r="K283" t="str">
            <v>Réseau</v>
          </cell>
          <cell r="L283" t="str">
            <v>TR</v>
          </cell>
          <cell r="M283" t="str">
            <v>TD - pièces de rechange</v>
          </cell>
          <cell r="N283">
            <v>2</v>
          </cell>
          <cell r="O283" t="str">
            <v>Pièces</v>
          </cell>
        </row>
        <row r="284">
          <cell r="A284" t="str">
            <v>TDPR01</v>
          </cell>
          <cell r="B284" t="str">
            <v>TD</v>
          </cell>
          <cell r="C284" t="str">
            <v>PR</v>
          </cell>
          <cell r="D284" t="str">
            <v>01</v>
          </cell>
          <cell r="E284" t="str">
            <v>TR</v>
          </cell>
          <cell r="F284" t="str">
            <v>TEL PABX IP PR</v>
          </cell>
          <cell r="G284" t="str">
            <v>F</v>
          </cell>
          <cell r="H284" t="str">
            <v>SOL</v>
          </cell>
          <cell r="I284" t="str">
            <v>5 - Télécom</v>
          </cell>
          <cell r="J284" t="str">
            <v>TD 7 Autres services tél.</v>
          </cell>
          <cell r="K284" t="str">
            <v>Télécom</v>
          </cell>
          <cell r="L284" t="str">
            <v>TR</v>
          </cell>
          <cell r="M284" t="str">
            <v>TD - pièces de rechange</v>
          </cell>
          <cell r="N284">
            <v>2</v>
          </cell>
          <cell r="O284" t="str">
            <v>Pièces</v>
          </cell>
        </row>
        <row r="285">
          <cell r="A285" t="str">
            <v>TDPR10</v>
          </cell>
          <cell r="B285" t="str">
            <v>TD</v>
          </cell>
          <cell r="C285" t="str">
            <v>PR</v>
          </cell>
          <cell r="D285" t="str">
            <v>10</v>
          </cell>
          <cell r="E285" t="str">
            <v>TR</v>
          </cell>
          <cell r="F285" t="str">
            <v>DAT PR</v>
          </cell>
          <cell r="G285" t="str">
            <v>F</v>
          </cell>
          <cell r="H285" t="str">
            <v>SOL</v>
          </cell>
          <cell r="I285" t="str">
            <v>5 - Télécom</v>
          </cell>
          <cell r="J285" t="str">
            <v>TD 7 Autres services tél.</v>
          </cell>
          <cell r="K285" t="str">
            <v>Télécom</v>
          </cell>
          <cell r="L285" t="str">
            <v>TR</v>
          </cell>
          <cell r="M285" t="str">
            <v>TD - pièces de rechange</v>
          </cell>
          <cell r="N285">
            <v>2</v>
          </cell>
          <cell r="O285" t="str">
            <v>Pièces</v>
          </cell>
        </row>
        <row r="286">
          <cell r="A286" t="str">
            <v>TDPR20</v>
          </cell>
          <cell r="B286" t="str">
            <v>TD</v>
          </cell>
          <cell r="C286" t="str">
            <v>PR</v>
          </cell>
          <cell r="D286" t="str">
            <v>20</v>
          </cell>
          <cell r="E286" t="str">
            <v>TR</v>
          </cell>
          <cell r="F286" t="str">
            <v>RAD PR</v>
          </cell>
          <cell r="G286" t="str">
            <v>F</v>
          </cell>
          <cell r="H286" t="str">
            <v>SOL</v>
          </cell>
          <cell r="I286" t="str">
            <v>5 - Télécom</v>
          </cell>
          <cell r="J286" t="str">
            <v>TD 7 Autres services tél.</v>
          </cell>
          <cell r="K286" t="str">
            <v>Télécom</v>
          </cell>
          <cell r="L286" t="str">
            <v>TR</v>
          </cell>
          <cell r="M286" t="str">
            <v>TD - pièces de rechange</v>
          </cell>
          <cell r="N286">
            <v>2</v>
          </cell>
          <cell r="O286" t="str">
            <v>Pièces</v>
          </cell>
        </row>
        <row r="287">
          <cell r="A287" t="str">
            <v>TDPR30</v>
          </cell>
          <cell r="B287" t="str">
            <v>TD</v>
          </cell>
          <cell r="C287" t="str">
            <v>PR</v>
          </cell>
          <cell r="D287" t="str">
            <v>30</v>
          </cell>
          <cell r="E287" t="str">
            <v>TR</v>
          </cell>
          <cell r="F287" t="str">
            <v>INS PR</v>
          </cell>
          <cell r="G287" t="str">
            <v>F</v>
          </cell>
          <cell r="H287" t="str">
            <v>SOL</v>
          </cell>
          <cell r="I287" t="str">
            <v>5 - Télécom</v>
          </cell>
          <cell r="J287" t="str">
            <v>TD 7 Autres services tél.</v>
          </cell>
          <cell r="K287" t="str">
            <v>Télécom</v>
          </cell>
          <cell r="L287" t="str">
            <v>TR</v>
          </cell>
          <cell r="M287" t="str">
            <v>TD - MO Ingénierie</v>
          </cell>
          <cell r="N287">
            <v>2</v>
          </cell>
          <cell r="O287" t="str">
            <v>Pièces</v>
          </cell>
        </row>
        <row r="288">
          <cell r="A288" t="str">
            <v>TDPR40</v>
          </cell>
          <cell r="B288" t="str">
            <v>TD</v>
          </cell>
          <cell r="C288" t="str">
            <v>PR</v>
          </cell>
          <cell r="D288" t="str">
            <v>40</v>
          </cell>
          <cell r="E288" t="str">
            <v>TR</v>
          </cell>
          <cell r="F288" t="str">
            <v>DI/CA PR</v>
          </cell>
          <cell r="G288" t="str">
            <v>F</v>
          </cell>
          <cell r="H288" t="str">
            <v>SOL</v>
          </cell>
          <cell r="I288" t="str">
            <v>5 - Télécom</v>
          </cell>
          <cell r="J288" t="str">
            <v>TD 7 Autres services tél.</v>
          </cell>
          <cell r="K288" t="str">
            <v>Télécom</v>
          </cell>
          <cell r="L288" t="str">
            <v>TR</v>
          </cell>
          <cell r="M288" t="str">
            <v>TD - MO Ingénierie</v>
          </cell>
          <cell r="N288">
            <v>2</v>
          </cell>
          <cell r="O288" t="str">
            <v>Pièces</v>
          </cell>
        </row>
        <row r="289">
          <cell r="A289" t="str">
            <v>TDPR50</v>
          </cell>
          <cell r="B289" t="str">
            <v>TD</v>
          </cell>
          <cell r="C289" t="str">
            <v>PR</v>
          </cell>
          <cell r="D289" t="str">
            <v>50</v>
          </cell>
          <cell r="E289" t="str">
            <v>TR</v>
          </cell>
          <cell r="F289" t="str">
            <v>INC PR</v>
          </cell>
          <cell r="G289" t="str">
            <v>F</v>
          </cell>
          <cell r="H289" t="str">
            <v>SOL</v>
          </cell>
          <cell r="I289" t="str">
            <v>5 - Télécom</v>
          </cell>
          <cell r="J289" t="str">
            <v>TD 7 Autres services tél.</v>
          </cell>
          <cell r="K289" t="str">
            <v>Réseau</v>
          </cell>
          <cell r="L289" t="str">
            <v>TR</v>
          </cell>
          <cell r="M289" t="str">
            <v>TD - MO Ingénierie</v>
          </cell>
          <cell r="N289">
            <v>2</v>
          </cell>
          <cell r="O289" t="str">
            <v>Pièces</v>
          </cell>
        </row>
        <row r="290">
          <cell r="A290" t="str">
            <v>TDPR60</v>
          </cell>
          <cell r="B290" t="str">
            <v>TD</v>
          </cell>
          <cell r="C290" t="str">
            <v>PR</v>
          </cell>
          <cell r="D290" t="str">
            <v>60</v>
          </cell>
          <cell r="E290" t="str">
            <v>TR</v>
          </cell>
          <cell r="F290" t="str">
            <v>SON PR</v>
          </cell>
          <cell r="G290" t="str">
            <v>F</v>
          </cell>
          <cell r="H290" t="str">
            <v>SOL</v>
          </cell>
          <cell r="I290" t="str">
            <v>5 - Télécom</v>
          </cell>
          <cell r="J290" t="str">
            <v>TD 7 Autres services tél.</v>
          </cell>
          <cell r="K290" t="str">
            <v>Réseau</v>
          </cell>
          <cell r="L290" t="str">
            <v>TR</v>
          </cell>
          <cell r="M290" t="str">
            <v>TD - MO Ingénierie</v>
          </cell>
          <cell r="N290">
            <v>2</v>
          </cell>
          <cell r="O290" t="str">
            <v>Pièces</v>
          </cell>
        </row>
        <row r="291">
          <cell r="A291" t="str">
            <v>TDPR90</v>
          </cell>
          <cell r="B291" t="str">
            <v>TD</v>
          </cell>
          <cell r="C291" t="str">
            <v>PR</v>
          </cell>
          <cell r="D291" t="str">
            <v>90</v>
          </cell>
          <cell r="E291" t="str">
            <v>TR</v>
          </cell>
          <cell r="F291" t="str">
            <v>Autres mats TELDATAS PR</v>
          </cell>
          <cell r="G291" t="str">
            <v>F</v>
          </cell>
          <cell r="H291" t="str">
            <v>SOL</v>
          </cell>
          <cell r="I291" t="str">
            <v>5 - Télécom</v>
          </cell>
          <cell r="J291" t="str">
            <v>TD 7 Autres services tél.</v>
          </cell>
          <cell r="K291" t="str">
            <v>Radio</v>
          </cell>
          <cell r="L291" t="str">
            <v>TR</v>
          </cell>
          <cell r="M291" t="str">
            <v>TD - MO Ingénierie</v>
          </cell>
          <cell r="N291">
            <v>2</v>
          </cell>
          <cell r="O291" t="str">
            <v>Pièces</v>
          </cell>
        </row>
        <row r="292">
          <cell r="A292" t="str">
            <v>TDPS00</v>
          </cell>
          <cell r="B292" t="str">
            <v>TD</v>
          </cell>
          <cell r="C292" t="str">
            <v>PS</v>
          </cell>
          <cell r="D292" t="str">
            <v>00</v>
          </cell>
          <cell r="E292" t="str">
            <v>TP</v>
          </cell>
          <cell r="F292" t="str">
            <v>TEL PABX MO Ing.</v>
          </cell>
          <cell r="G292" t="str">
            <v>N</v>
          </cell>
          <cell r="H292" t="str">
            <v>SOL</v>
          </cell>
          <cell r="I292" t="str">
            <v>5 - Télécom</v>
          </cell>
          <cell r="J292" t="str">
            <v>TD 7 Autres services tél.</v>
          </cell>
          <cell r="K292" t="str">
            <v>Radio</v>
          </cell>
          <cell r="L292" t="str">
            <v>TP</v>
          </cell>
          <cell r="M292" t="str">
            <v>TD - MO Ingénierie</v>
          </cell>
          <cell r="N292">
            <v>3</v>
          </cell>
          <cell r="O292" t="str">
            <v>Services</v>
          </cell>
        </row>
        <row r="293">
          <cell r="A293" t="str">
            <v>TDPS09</v>
          </cell>
          <cell r="B293" t="str">
            <v>TD</v>
          </cell>
          <cell r="C293" t="str">
            <v>PS</v>
          </cell>
          <cell r="D293" t="str">
            <v>09</v>
          </cell>
          <cell r="E293" t="str">
            <v>TP</v>
          </cell>
          <cell r="F293" t="str">
            <v>TEL PABX MO Ing. TST</v>
          </cell>
          <cell r="G293" t="str">
            <v>N</v>
          </cell>
          <cell r="H293" t="str">
            <v>SOL</v>
          </cell>
          <cell r="I293" t="str">
            <v>5 - Télécom</v>
          </cell>
          <cell r="J293" t="str">
            <v>TD 7 Autres services tél.</v>
          </cell>
          <cell r="K293" t="str">
            <v>Télécom</v>
          </cell>
          <cell r="L293" t="str">
            <v>TP</v>
          </cell>
          <cell r="M293" t="str">
            <v>TD - MO Ingénierie</v>
          </cell>
          <cell r="N293">
            <v>3</v>
          </cell>
          <cell r="O293" t="str">
            <v>Services</v>
          </cell>
        </row>
        <row r="294">
          <cell r="A294" t="str">
            <v>TDPS10</v>
          </cell>
          <cell r="B294" t="str">
            <v>TD</v>
          </cell>
          <cell r="C294" t="str">
            <v>PS</v>
          </cell>
          <cell r="D294" t="str">
            <v>10</v>
          </cell>
          <cell r="E294" t="str">
            <v>TP</v>
          </cell>
          <cell r="F294" t="str">
            <v>DAT MO Ing.</v>
          </cell>
          <cell r="G294" t="str">
            <v>N</v>
          </cell>
          <cell r="H294" t="str">
            <v>SOL</v>
          </cell>
          <cell r="I294" t="str">
            <v>5 - Télécom</v>
          </cell>
          <cell r="J294" t="str">
            <v>TD 7 Autres services tél.</v>
          </cell>
          <cell r="K294" t="str">
            <v>Télécom</v>
          </cell>
          <cell r="L294" t="str">
            <v>TP</v>
          </cell>
          <cell r="M294" t="str">
            <v>TD - MO Ingénierie</v>
          </cell>
          <cell r="N294">
            <v>3</v>
          </cell>
          <cell r="O294" t="str">
            <v>Services</v>
          </cell>
        </row>
        <row r="295">
          <cell r="A295" t="str">
            <v>TDPS19</v>
          </cell>
          <cell r="B295" t="str">
            <v>TD</v>
          </cell>
          <cell r="C295" t="str">
            <v>PS</v>
          </cell>
          <cell r="D295" t="str">
            <v>19</v>
          </cell>
          <cell r="E295" t="str">
            <v>TP</v>
          </cell>
          <cell r="F295" t="str">
            <v>DAT MO Ing. TST</v>
          </cell>
          <cell r="G295" t="str">
            <v>N</v>
          </cell>
          <cell r="H295" t="str">
            <v>SOL</v>
          </cell>
          <cell r="I295" t="str">
            <v>5 - Télécom</v>
          </cell>
          <cell r="J295" t="str">
            <v>TD 7 Autres services tél.</v>
          </cell>
          <cell r="K295" t="str">
            <v>Réseau</v>
          </cell>
          <cell r="L295" t="str">
            <v>TP</v>
          </cell>
          <cell r="M295" t="str">
            <v>TD - MO Ingénierie</v>
          </cell>
          <cell r="N295">
            <v>3</v>
          </cell>
          <cell r="O295" t="str">
            <v>Services</v>
          </cell>
        </row>
        <row r="296">
          <cell r="A296" t="str">
            <v>TDPS20</v>
          </cell>
          <cell r="B296" t="str">
            <v>TD</v>
          </cell>
          <cell r="C296" t="str">
            <v>PS</v>
          </cell>
          <cell r="D296" t="str">
            <v>20</v>
          </cell>
          <cell r="E296" t="str">
            <v>TP</v>
          </cell>
          <cell r="F296" t="str">
            <v>RAD MO Ing.</v>
          </cell>
          <cell r="G296" t="str">
            <v>N</v>
          </cell>
          <cell r="H296" t="str">
            <v>SOL</v>
          </cell>
          <cell r="I296" t="str">
            <v>5 - Télécom</v>
          </cell>
          <cell r="J296" t="str">
            <v>TD 7 Autres services tél.</v>
          </cell>
          <cell r="K296" t="str">
            <v>Réseau</v>
          </cell>
          <cell r="L296" t="str">
            <v>TP</v>
          </cell>
          <cell r="M296" t="str">
            <v>TD - MO Ingénierie</v>
          </cell>
          <cell r="N296">
            <v>3</v>
          </cell>
          <cell r="O296" t="str">
            <v>Services</v>
          </cell>
        </row>
        <row r="297">
          <cell r="A297" t="str">
            <v>TDPS29</v>
          </cell>
          <cell r="B297" t="str">
            <v>TD</v>
          </cell>
          <cell r="C297" t="str">
            <v>PS</v>
          </cell>
          <cell r="D297" t="str">
            <v>29</v>
          </cell>
          <cell r="E297" t="str">
            <v>TP</v>
          </cell>
          <cell r="F297" t="str">
            <v>RAD MO Ing. TST</v>
          </cell>
          <cell r="G297" t="str">
            <v>N</v>
          </cell>
          <cell r="H297" t="str">
            <v>SOL</v>
          </cell>
          <cell r="I297" t="str">
            <v>5 - Télécom</v>
          </cell>
          <cell r="J297" t="str">
            <v>TD 7 Autres services tél.</v>
          </cell>
          <cell r="K297" t="str">
            <v>Télécom</v>
          </cell>
          <cell r="L297" t="str">
            <v>TP</v>
          </cell>
          <cell r="M297" t="str">
            <v>TD - MO Ingénierie</v>
          </cell>
          <cell r="N297">
            <v>3</v>
          </cell>
          <cell r="O297" t="str">
            <v>Services</v>
          </cell>
        </row>
        <row r="298">
          <cell r="A298" t="str">
            <v>TDPS30</v>
          </cell>
          <cell r="B298" t="str">
            <v>TD</v>
          </cell>
          <cell r="C298" t="str">
            <v>PS</v>
          </cell>
          <cell r="D298" t="str">
            <v>30</v>
          </cell>
          <cell r="E298" t="str">
            <v>TP</v>
          </cell>
          <cell r="F298" t="str">
            <v>INS MO Ing.</v>
          </cell>
          <cell r="G298" t="str">
            <v>N</v>
          </cell>
          <cell r="H298" t="str">
            <v>SOL</v>
          </cell>
          <cell r="I298" t="str">
            <v>5 - Télécom</v>
          </cell>
          <cell r="J298" t="str">
            <v>TD 7 Autres services tél.</v>
          </cell>
          <cell r="K298" t="str">
            <v>Télécom</v>
          </cell>
          <cell r="L298" t="str">
            <v>TP</v>
          </cell>
          <cell r="M298" t="str">
            <v>TD - MO Ingénierie</v>
          </cell>
          <cell r="N298">
            <v>3</v>
          </cell>
          <cell r="O298" t="str">
            <v>Services</v>
          </cell>
        </row>
        <row r="299">
          <cell r="A299" t="str">
            <v>TDPS39</v>
          </cell>
          <cell r="B299" t="str">
            <v>TD</v>
          </cell>
          <cell r="C299" t="str">
            <v>PS</v>
          </cell>
          <cell r="D299" t="str">
            <v>39</v>
          </cell>
          <cell r="E299" t="str">
            <v>TP</v>
          </cell>
          <cell r="F299" t="str">
            <v>INS MO Ing. TST</v>
          </cell>
          <cell r="G299" t="str">
            <v>N</v>
          </cell>
          <cell r="H299" t="str">
            <v>SOL</v>
          </cell>
          <cell r="I299" t="str">
            <v>5 - Télécom</v>
          </cell>
          <cell r="J299" t="str">
            <v>TD 7 Autres services tél.</v>
          </cell>
          <cell r="K299" t="str">
            <v>Télécom</v>
          </cell>
          <cell r="L299" t="str">
            <v>TP</v>
          </cell>
          <cell r="M299" t="str">
            <v>TD - MO Ingénierie</v>
          </cell>
          <cell r="N299">
            <v>3</v>
          </cell>
          <cell r="O299" t="str">
            <v>Services</v>
          </cell>
        </row>
        <row r="300">
          <cell r="A300" t="str">
            <v>TDPS40</v>
          </cell>
          <cell r="B300" t="str">
            <v>TD</v>
          </cell>
          <cell r="C300" t="str">
            <v>PS</v>
          </cell>
          <cell r="D300" t="str">
            <v>40</v>
          </cell>
          <cell r="E300" t="str">
            <v>TP</v>
          </cell>
          <cell r="F300" t="str">
            <v>DI/CA MO Ing.</v>
          </cell>
          <cell r="G300" t="str">
            <v>N</v>
          </cell>
          <cell r="H300" t="str">
            <v>SOL</v>
          </cell>
          <cell r="I300" t="str">
            <v>5 - Télécom</v>
          </cell>
          <cell r="J300" t="str">
            <v>TD 7 Autres services tél.</v>
          </cell>
          <cell r="K300" t="str">
            <v>Télécom</v>
          </cell>
          <cell r="L300" t="str">
            <v>TP</v>
          </cell>
          <cell r="M300" t="str">
            <v>TD - MO Ingénierie</v>
          </cell>
          <cell r="N300">
            <v>3</v>
          </cell>
          <cell r="O300" t="str">
            <v>Services</v>
          </cell>
        </row>
        <row r="301">
          <cell r="A301" t="str">
            <v>TDPS49</v>
          </cell>
          <cell r="B301" t="str">
            <v>TD</v>
          </cell>
          <cell r="C301" t="str">
            <v>PS</v>
          </cell>
          <cell r="D301" t="str">
            <v>49</v>
          </cell>
          <cell r="E301" t="str">
            <v>TP</v>
          </cell>
          <cell r="F301" t="str">
            <v>DI/CA MO Ing. TST</v>
          </cell>
          <cell r="G301" t="str">
            <v>N</v>
          </cell>
          <cell r="H301" t="str">
            <v>SOL</v>
          </cell>
          <cell r="I301" t="str">
            <v>5 - Télécom</v>
          </cell>
          <cell r="J301" t="str">
            <v>TD 7 Autres services tél.</v>
          </cell>
          <cell r="K301" t="str">
            <v>Télécom</v>
          </cell>
          <cell r="L301" t="str">
            <v>TP</v>
          </cell>
          <cell r="M301" t="str">
            <v>TD - MO Ingénierie</v>
          </cell>
          <cell r="N301">
            <v>3</v>
          </cell>
          <cell r="O301" t="str">
            <v>Services</v>
          </cell>
        </row>
        <row r="302">
          <cell r="A302" t="str">
            <v>TDPS50</v>
          </cell>
          <cell r="B302" t="str">
            <v>TD</v>
          </cell>
          <cell r="C302" t="str">
            <v>PS</v>
          </cell>
          <cell r="D302" t="str">
            <v>50</v>
          </cell>
          <cell r="E302" t="str">
            <v>TP</v>
          </cell>
          <cell r="F302" t="str">
            <v>INC MO Ing.</v>
          </cell>
          <cell r="G302" t="str">
            <v>N</v>
          </cell>
          <cell r="H302" t="str">
            <v>SOL</v>
          </cell>
          <cell r="I302" t="str">
            <v>5 - Télécom</v>
          </cell>
          <cell r="J302" t="str">
            <v>TD 7 Autres services tél.</v>
          </cell>
          <cell r="K302" t="str">
            <v>Télécom</v>
          </cell>
          <cell r="L302" t="str">
            <v>TP</v>
          </cell>
          <cell r="M302" t="str">
            <v>TD - MO Ingénierie</v>
          </cell>
          <cell r="N302">
            <v>3</v>
          </cell>
          <cell r="O302" t="str">
            <v>Services</v>
          </cell>
        </row>
        <row r="303">
          <cell r="A303" t="str">
            <v>TDPS59</v>
          </cell>
          <cell r="B303" t="str">
            <v>TD</v>
          </cell>
          <cell r="C303" t="str">
            <v>PS</v>
          </cell>
          <cell r="D303" t="str">
            <v>59</v>
          </cell>
          <cell r="E303" t="str">
            <v>TP</v>
          </cell>
          <cell r="F303" t="str">
            <v>INC MO Ing. TST</v>
          </cell>
          <cell r="G303" t="str">
            <v>N</v>
          </cell>
          <cell r="H303" t="str">
            <v>SOL</v>
          </cell>
          <cell r="I303" t="str">
            <v>5 - Télécom</v>
          </cell>
          <cell r="J303" t="str">
            <v>TD 7 Autres services tél.</v>
          </cell>
          <cell r="K303" t="str">
            <v>Télécom</v>
          </cell>
          <cell r="L303" t="str">
            <v>TP</v>
          </cell>
          <cell r="M303" t="str">
            <v>TD - Autres MB</v>
          </cell>
          <cell r="N303">
            <v>3</v>
          </cell>
          <cell r="O303" t="str">
            <v>Services</v>
          </cell>
        </row>
        <row r="304">
          <cell r="A304" t="str">
            <v>TDPS60</v>
          </cell>
          <cell r="B304" t="str">
            <v>TD</v>
          </cell>
          <cell r="C304" t="str">
            <v>PS</v>
          </cell>
          <cell r="D304" t="str">
            <v>60</v>
          </cell>
          <cell r="E304" t="str">
            <v>TP</v>
          </cell>
          <cell r="F304" t="str">
            <v>SON MO Ing.</v>
          </cell>
          <cell r="G304" t="str">
            <v>N</v>
          </cell>
          <cell r="H304" t="str">
            <v>SOL</v>
          </cell>
          <cell r="I304" t="str">
            <v>5 - Télécom</v>
          </cell>
          <cell r="J304" t="str">
            <v>TD 7 Autres services tél.</v>
          </cell>
          <cell r="K304" t="str">
            <v>Télécom</v>
          </cell>
          <cell r="L304" t="str">
            <v>TP</v>
          </cell>
          <cell r="M304" t="str">
            <v>AF - Affaires</v>
          </cell>
          <cell r="N304">
            <v>3</v>
          </cell>
          <cell r="O304" t="str">
            <v>Services</v>
          </cell>
        </row>
        <row r="305">
          <cell r="A305" t="str">
            <v>TDPS69</v>
          </cell>
          <cell r="B305" t="str">
            <v>TD</v>
          </cell>
          <cell r="C305" t="str">
            <v>PS</v>
          </cell>
          <cell r="D305" t="str">
            <v>69</v>
          </cell>
          <cell r="E305" t="str">
            <v>TP</v>
          </cell>
          <cell r="F305" t="str">
            <v>SON MO Ing. TST</v>
          </cell>
          <cell r="G305" t="str">
            <v>N</v>
          </cell>
          <cell r="H305" t="str">
            <v>SOL</v>
          </cell>
          <cell r="I305" t="str">
            <v>5 - Télécom</v>
          </cell>
          <cell r="J305" t="str">
            <v>TD 7 Autres services tél.</v>
          </cell>
          <cell r="K305" t="str">
            <v>Ascenseurs</v>
          </cell>
          <cell r="L305" t="str">
            <v>TP</v>
          </cell>
          <cell r="M305" t="str">
            <v>AS - Affaires</v>
          </cell>
          <cell r="N305">
            <v>3</v>
          </cell>
          <cell r="O305" t="str">
            <v>Services</v>
          </cell>
        </row>
        <row r="306">
          <cell r="A306" t="str">
            <v>TDPS90</v>
          </cell>
          <cell r="B306" t="str">
            <v>TD</v>
          </cell>
          <cell r="C306" t="str">
            <v>PS</v>
          </cell>
          <cell r="D306" t="str">
            <v>90</v>
          </cell>
          <cell r="E306" t="str">
            <v>TP</v>
          </cell>
          <cell r="F306" t="str">
            <v>Autres TELDATAS MO Ing.</v>
          </cell>
          <cell r="G306" t="str">
            <v>N</v>
          </cell>
          <cell r="H306" t="str">
            <v>SOL</v>
          </cell>
          <cell r="I306" t="str">
            <v>5 - Télécom</v>
          </cell>
          <cell r="J306" t="str">
            <v>TD 7 Autres services tél.</v>
          </cell>
          <cell r="K306" t="str">
            <v>Bureautique</v>
          </cell>
          <cell r="L306" t="str">
            <v>TP</v>
          </cell>
          <cell r="M306" t="str">
            <v>BU - Affaires</v>
          </cell>
          <cell r="N306">
            <v>3</v>
          </cell>
          <cell r="O306" t="str">
            <v>Services</v>
          </cell>
        </row>
        <row r="307">
          <cell r="A307" t="str">
            <v>TDPS99</v>
          </cell>
          <cell r="B307" t="str">
            <v>TD</v>
          </cell>
          <cell r="C307" t="str">
            <v>PS</v>
          </cell>
          <cell r="D307" t="str">
            <v>99</v>
          </cell>
          <cell r="E307" t="str">
            <v>TP</v>
          </cell>
          <cell r="F307" t="str">
            <v>Autre TELDTS MO Ing. strt</v>
          </cell>
          <cell r="G307" t="str">
            <v>N</v>
          </cell>
          <cell r="H307" t="str">
            <v>SOL</v>
          </cell>
          <cell r="I307" t="str">
            <v>5 - Télécom</v>
          </cell>
          <cell r="J307" t="str">
            <v>TD 7 Autres services tél.</v>
          </cell>
          <cell r="K307" t="str">
            <v>Climatisation</v>
          </cell>
          <cell r="L307" t="str">
            <v>TP</v>
          </cell>
          <cell r="M307" t="str">
            <v>CP - Affaires</v>
          </cell>
          <cell r="N307">
            <v>3</v>
          </cell>
          <cell r="O307" t="str">
            <v>Services</v>
          </cell>
        </row>
        <row r="308">
          <cell r="A308" t="str">
            <v>999999</v>
          </cell>
          <cell r="B308" t="str">
            <v>99</v>
          </cell>
          <cell r="C308" t="str">
            <v>99</v>
          </cell>
          <cell r="D308" t="str">
            <v>99</v>
          </cell>
          <cell r="E308" t="str">
            <v>99</v>
          </cell>
          <cell r="F308" t="str">
            <v>Suivi d'affaire</v>
          </cell>
          <cell r="G308" t="str">
            <v>N</v>
          </cell>
          <cell r="H308" t="str">
            <v>SOL</v>
          </cell>
          <cell r="I308" t="str">
            <v>4 - Informatique</v>
          </cell>
          <cell r="J308" t="str">
            <v>IN 5 Affaires</v>
          </cell>
          <cell r="K308" t="str">
            <v>Midrange Systems</v>
          </cell>
          <cell r="L308" t="str">
            <v>99</v>
          </cell>
          <cell r="M308" t="str">
            <v>IN - Affaires</v>
          </cell>
          <cell r="N308">
            <v>3</v>
          </cell>
          <cell r="O308" t="str">
            <v>Services</v>
          </cell>
        </row>
        <row r="309">
          <cell r="A309" t="str">
            <v>BUMAL1</v>
          </cell>
          <cell r="B309" t="str">
            <v>BU</v>
          </cell>
          <cell r="C309" t="str">
            <v>MA</v>
          </cell>
          <cell r="D309" t="str">
            <v>L1</v>
          </cell>
          <cell r="E309" t="str">
            <v>BO</v>
          </cell>
          <cell r="F309" t="str">
            <v>BUMAL1 SRV PC OPT/ACC/CNS</v>
          </cell>
          <cell r="G309" t="str">
            <v>F</v>
          </cell>
          <cell r="H309" t="str">
            <v>PDT</v>
          </cell>
          <cell r="I309" t="str">
            <v>2 - Bureautique</v>
          </cell>
          <cell r="J309" t="str">
            <v>BU 2 PC / Serveurs Wintel</v>
          </cell>
          <cell r="K309" t="str">
            <v>Bureautique</v>
          </cell>
          <cell r="L309" t="str">
            <v>BO</v>
          </cell>
          <cell r="M309" t="str">
            <v>TD - Affaires</v>
          </cell>
          <cell r="N309">
            <v>1</v>
          </cell>
          <cell r="O309" t="str">
            <v>Matériel</v>
          </cell>
        </row>
        <row r="310">
          <cell r="A310" t="str">
            <v>INMA50</v>
          </cell>
          <cell r="B310" t="str">
            <v>IN</v>
          </cell>
          <cell r="C310" t="str">
            <v>MA</v>
          </cell>
          <cell r="D310" t="str">
            <v>50</v>
          </cell>
          <cell r="E310" t="str">
            <v>ID</v>
          </cell>
          <cell r="F310" t="str">
            <v>Monétique MAT/ACC/OPT/CNS</v>
          </cell>
          <cell r="G310" t="str">
            <v>F</v>
          </cell>
          <cell r="H310" t="str">
            <v>SOL</v>
          </cell>
          <cell r="I310" t="str">
            <v>4 - Informatique</v>
          </cell>
          <cell r="J310" t="str">
            <v>IN 4 Monétique</v>
          </cell>
          <cell r="K310" t="str">
            <v>Informatique</v>
          </cell>
          <cell r="L310" t="str">
            <v>ID</v>
          </cell>
          <cell r="M310" t="str">
            <v>INCONNU</v>
          </cell>
          <cell r="N310">
            <v>1</v>
          </cell>
          <cell r="O310" t="str">
            <v>Matériel</v>
          </cell>
        </row>
        <row r="311">
          <cell r="A311" t="str">
            <v>INCE50</v>
          </cell>
          <cell r="B311" t="str">
            <v>IN</v>
          </cell>
          <cell r="C311" t="str">
            <v>CE</v>
          </cell>
          <cell r="D311" t="str">
            <v>50</v>
          </cell>
          <cell r="E311" t="str">
            <v>IE</v>
          </cell>
          <cell r="F311" t="str">
            <v>CE Monétique</v>
          </cell>
          <cell r="G311" t="str">
            <v>N</v>
          </cell>
          <cell r="H311" t="str">
            <v>SOL</v>
          </cell>
          <cell r="I311" t="str">
            <v>4 - Informatique</v>
          </cell>
          <cell r="J311" t="str">
            <v>IN 5 Contrats d'entretien info.</v>
          </cell>
          <cell r="K311" t="str">
            <v>Informatique</v>
          </cell>
          <cell r="L311" t="str">
            <v>IE</v>
          </cell>
          <cell r="M311" t="str">
            <v>INCONNU</v>
          </cell>
          <cell r="N311">
            <v>3</v>
          </cell>
          <cell r="O311" t="str">
            <v>Services</v>
          </cell>
        </row>
        <row r="312">
          <cell r="A312" t="str">
            <v>INFM50</v>
          </cell>
          <cell r="B312" t="str">
            <v>IN</v>
          </cell>
          <cell r="C312" t="str">
            <v>FM</v>
          </cell>
          <cell r="D312" t="str">
            <v>50</v>
          </cell>
          <cell r="E312" t="str">
            <v>IF</v>
          </cell>
          <cell r="F312" t="str">
            <v>Formation Monétique</v>
          </cell>
          <cell r="G312" t="str">
            <v>N</v>
          </cell>
          <cell r="H312" t="str">
            <v>SOL</v>
          </cell>
          <cell r="I312" t="str">
            <v>4 - Informatique</v>
          </cell>
          <cell r="J312" t="str">
            <v>IN 6 Formation</v>
          </cell>
          <cell r="K312" t="str">
            <v>Informatique</v>
          </cell>
          <cell r="L312" t="str">
            <v>IF</v>
          </cell>
          <cell r="M312" t="str">
            <v>INCONNU</v>
          </cell>
          <cell r="N312">
            <v>3</v>
          </cell>
          <cell r="O312" t="str">
            <v>Services</v>
          </cell>
        </row>
        <row r="313">
          <cell r="A313" t="str">
            <v>INPR50</v>
          </cell>
          <cell r="B313" t="str">
            <v>IN</v>
          </cell>
          <cell r="C313" t="str">
            <v>PR</v>
          </cell>
          <cell r="D313" t="str">
            <v>50</v>
          </cell>
          <cell r="E313" t="str">
            <v>IR</v>
          </cell>
          <cell r="F313" t="str">
            <v>PR Monétique</v>
          </cell>
          <cell r="G313" t="str">
            <v>F</v>
          </cell>
          <cell r="H313" t="str">
            <v>SOL</v>
          </cell>
          <cell r="I313" t="str">
            <v>4 - Informatique</v>
          </cell>
          <cell r="J313" t="str">
            <v>IN 7 Autres services info.</v>
          </cell>
          <cell r="K313" t="str">
            <v>Informatique</v>
          </cell>
          <cell r="L313" t="str">
            <v>IR</v>
          </cell>
          <cell r="M313" t="str">
            <v>INCONNU</v>
          </cell>
          <cell r="N313">
            <v>2</v>
          </cell>
          <cell r="O313" t="str">
            <v>Pièces</v>
          </cell>
        </row>
        <row r="314">
          <cell r="A314" t="str">
            <v>INMB50</v>
          </cell>
          <cell r="B314" t="str">
            <v>IN</v>
          </cell>
          <cell r="C314" t="str">
            <v>MB</v>
          </cell>
          <cell r="D314" t="str">
            <v>50</v>
          </cell>
          <cell r="E314" t="str">
            <v>IB</v>
          </cell>
          <cell r="F314" t="str">
            <v>Revient ASP Monétique</v>
          </cell>
          <cell r="G314" t="str">
            <v>N</v>
          </cell>
          <cell r="H314" t="str">
            <v>SOL</v>
          </cell>
          <cell r="I314" t="str">
            <v>4 - Informatique</v>
          </cell>
          <cell r="J314" t="str">
            <v>IN 7 Autres services info.</v>
          </cell>
          <cell r="K314" t="str">
            <v>Informatique</v>
          </cell>
          <cell r="L314" t="str">
            <v>IB</v>
          </cell>
          <cell r="M314" t="str">
            <v>INCONNU</v>
          </cell>
          <cell r="N314">
            <v>3</v>
          </cell>
          <cell r="O314" t="str">
            <v>Services</v>
          </cell>
        </row>
        <row r="315">
          <cell r="A315" t="str">
            <v>INMO50</v>
          </cell>
          <cell r="B315" t="str">
            <v>IN</v>
          </cell>
          <cell r="C315" t="str">
            <v>MO</v>
          </cell>
          <cell r="D315" t="str">
            <v>50</v>
          </cell>
          <cell r="E315" t="str">
            <v>IM</v>
          </cell>
          <cell r="F315" t="str">
            <v>IN/MO Monétique</v>
          </cell>
          <cell r="G315" t="str">
            <v>N</v>
          </cell>
          <cell r="H315" t="str">
            <v>SOL</v>
          </cell>
          <cell r="I315" t="str">
            <v>4 - Informatique</v>
          </cell>
          <cell r="J315" t="str">
            <v>IN 7 Autres services info.</v>
          </cell>
          <cell r="K315" t="str">
            <v>Informatique</v>
          </cell>
          <cell r="L315" t="str">
            <v>IM</v>
          </cell>
          <cell r="M315" t="str">
            <v>INCONNU</v>
          </cell>
          <cell r="N315">
            <v>3</v>
          </cell>
          <cell r="O315" t="str">
            <v>Services</v>
          </cell>
        </row>
        <row r="316">
          <cell r="A316" t="str">
            <v>INPS50</v>
          </cell>
          <cell r="B316" t="str">
            <v>IN</v>
          </cell>
          <cell r="C316" t="str">
            <v>PS</v>
          </cell>
          <cell r="D316" t="str">
            <v>50</v>
          </cell>
          <cell r="E316" t="str">
            <v>IP</v>
          </cell>
          <cell r="F316" t="str">
            <v>IN/MO Ingénierie</v>
          </cell>
          <cell r="G316" t="str">
            <v>N</v>
          </cell>
          <cell r="H316" t="str">
            <v>SOL</v>
          </cell>
          <cell r="I316" t="str">
            <v>4 - Informatique</v>
          </cell>
          <cell r="J316" t="str">
            <v>IN 7 Autres services info.</v>
          </cell>
          <cell r="K316" t="str">
            <v>Informatique</v>
          </cell>
          <cell r="L316" t="str">
            <v>IP</v>
          </cell>
          <cell r="M316" t="str">
            <v>INCONNU</v>
          </cell>
          <cell r="N316">
            <v>3</v>
          </cell>
          <cell r="O316" t="str">
            <v>Services</v>
          </cell>
        </row>
        <row r="317">
          <cell r="A317" t="str">
            <v>INPS59</v>
          </cell>
          <cell r="B317" t="str">
            <v>IN</v>
          </cell>
          <cell r="C317" t="str">
            <v>PS</v>
          </cell>
          <cell r="D317" t="str">
            <v>59</v>
          </cell>
          <cell r="E317" t="str">
            <v>IP</v>
          </cell>
          <cell r="F317" t="str">
            <v>IN/MO Ingénierie TST</v>
          </cell>
          <cell r="G317" t="str">
            <v>N</v>
          </cell>
          <cell r="H317" t="str">
            <v>SOL</v>
          </cell>
          <cell r="I317" t="str">
            <v>4 - Informatique</v>
          </cell>
          <cell r="J317" t="str">
            <v>IN 7 Autres services info.</v>
          </cell>
          <cell r="K317" t="str">
            <v>Informatique</v>
          </cell>
          <cell r="L317" t="str">
            <v>IP</v>
          </cell>
          <cell r="M317" t="str">
            <v>INCONNU</v>
          </cell>
          <cell r="N317">
            <v>3</v>
          </cell>
          <cell r="O317" t="str">
            <v>Services</v>
          </cell>
        </row>
        <row r="318">
          <cell r="A318" t="str">
            <v>INMO59</v>
          </cell>
          <cell r="B318" t="str">
            <v>IN</v>
          </cell>
          <cell r="C318" t="str">
            <v>MO</v>
          </cell>
          <cell r="D318" t="str">
            <v>59</v>
          </cell>
          <cell r="E318" t="str">
            <v>IM</v>
          </cell>
          <cell r="F318" t="str">
            <v>IN/MO SAV TST</v>
          </cell>
          <cell r="G318" t="str">
            <v>N</v>
          </cell>
          <cell r="H318" t="str">
            <v>SOL</v>
          </cell>
          <cell r="I318" t="str">
            <v>4 - Informatique</v>
          </cell>
          <cell r="J318" t="str">
            <v>IN 7 Autres services info.</v>
          </cell>
          <cell r="K318" t="str">
            <v>Informatique</v>
          </cell>
          <cell r="L318" t="str">
            <v>IM</v>
          </cell>
          <cell r="M318" t="str">
            <v>INCONNU</v>
          </cell>
          <cell r="N318">
            <v>3</v>
          </cell>
          <cell r="O318" t="str">
            <v>Services</v>
          </cell>
        </row>
        <row r="319">
          <cell r="A319" t="str">
            <v>INFM59</v>
          </cell>
          <cell r="B319" t="str">
            <v>IN</v>
          </cell>
          <cell r="C319" t="str">
            <v>FM</v>
          </cell>
          <cell r="D319" t="str">
            <v>59</v>
          </cell>
          <cell r="E319" t="str">
            <v>IF</v>
          </cell>
          <cell r="F319" t="str">
            <v>IN/Form.Monétique TST</v>
          </cell>
          <cell r="G319" t="str">
            <v>N</v>
          </cell>
          <cell r="H319" t="str">
            <v>SOL</v>
          </cell>
          <cell r="I319" t="str">
            <v>4 - Informatique</v>
          </cell>
          <cell r="J319" t="str">
            <v>IN 6 Formation</v>
          </cell>
          <cell r="K319" t="str">
            <v>Informatique</v>
          </cell>
          <cell r="L319" t="str">
            <v>IF</v>
          </cell>
          <cell r="M319" t="str">
            <v>INCONNU</v>
          </cell>
          <cell r="N319">
            <v>3</v>
          </cell>
          <cell r="O319" t="str">
            <v>Services</v>
          </cell>
        </row>
        <row r="320">
          <cell r="A320" t="str">
            <v>4</v>
          </cell>
          <cell r="B320" t="str">
            <v>4</v>
          </cell>
          <cell r="C320">
            <v>3</v>
          </cell>
          <cell r="D320">
            <v>3</v>
          </cell>
          <cell r="E320" t="str">
            <v>MA</v>
          </cell>
          <cell r="F320" t="str">
            <v>Electro hall</v>
          </cell>
          <cell r="G320" t="str">
            <v>N</v>
          </cell>
          <cell r="H320" t="e">
            <v>#N/A</v>
          </cell>
          <cell r="I320" t="e">
            <v>#N/A</v>
          </cell>
          <cell r="J320" t="str">
            <v>AS 4 Contrats d'entretien asc.</v>
          </cell>
          <cell r="K320" t="str">
            <v>Ascenseurs</v>
          </cell>
          <cell r="L320" t="str">
            <v>??</v>
          </cell>
          <cell r="M320" t="str">
            <v>INCONNU</v>
          </cell>
          <cell r="N320" t="e">
            <v>#N/A</v>
          </cell>
        </row>
        <row r="321">
          <cell r="A321" t="str">
            <v>4A</v>
          </cell>
          <cell r="B321" t="str">
            <v>4A</v>
          </cell>
          <cell r="C321">
            <v>3</v>
          </cell>
          <cell r="D321">
            <v>3</v>
          </cell>
          <cell r="E321" t="str">
            <v>MA</v>
          </cell>
          <cell r="F321" t="str">
            <v>EH - photocopieurs</v>
          </cell>
          <cell r="G321" t="str">
            <v>F</v>
          </cell>
          <cell r="H321" t="e">
            <v>#N/A</v>
          </cell>
          <cell r="I321" t="e">
            <v>#N/A</v>
          </cell>
          <cell r="J321" t="str">
            <v>AS 4 Contrats d'entretien asc.</v>
          </cell>
          <cell r="K321" t="str">
            <v>Ascenseurs</v>
          </cell>
          <cell r="L321" t="str">
            <v>??</v>
          </cell>
          <cell r="M321" t="str">
            <v>INCONNU</v>
          </cell>
          <cell r="N321" t="e">
            <v>#N/A</v>
          </cell>
        </row>
        <row r="322">
          <cell r="A322" t="str">
            <v>4A0110</v>
          </cell>
          <cell r="B322" t="str">
            <v>4A</v>
          </cell>
          <cell r="C322" t="str">
            <v>01</v>
          </cell>
          <cell r="D322" t="str">
            <v>10</v>
          </cell>
          <cell r="E322" t="str">
            <v>MA</v>
          </cell>
          <cell r="F322" t="str">
            <v>Photocopieur &lt; 14 cpm</v>
          </cell>
          <cell r="G322" t="str">
            <v>F</v>
          </cell>
          <cell r="H322" t="e">
            <v>#N/A</v>
          </cell>
          <cell r="I322" t="e">
            <v>#N/A</v>
          </cell>
          <cell r="J322" t="str">
            <v>AS 4 Contrats d'entretien asc.</v>
          </cell>
          <cell r="K322" t="str">
            <v>Ascenseurs</v>
          </cell>
          <cell r="L322" t="str">
            <v>??</v>
          </cell>
          <cell r="M322" t="str">
            <v>INCONNU</v>
          </cell>
          <cell r="N322" t="e">
            <v>#N/A</v>
          </cell>
        </row>
        <row r="323">
          <cell r="A323" t="str">
            <v>4A0120</v>
          </cell>
          <cell r="B323" t="str">
            <v>4A</v>
          </cell>
          <cell r="C323" t="str">
            <v>01</v>
          </cell>
          <cell r="D323" t="str">
            <v>20</v>
          </cell>
          <cell r="E323" t="str">
            <v>MA</v>
          </cell>
          <cell r="F323" t="str">
            <v>Photocopieur &lt; 20 cpm</v>
          </cell>
          <cell r="G323" t="str">
            <v>F</v>
          </cell>
          <cell r="H323" t="e">
            <v>#N/A</v>
          </cell>
          <cell r="I323" t="e">
            <v>#N/A</v>
          </cell>
          <cell r="J323" t="str">
            <v>AS 4 Contrats d'entretien asc.</v>
          </cell>
          <cell r="K323" t="str">
            <v>Ascenseurs</v>
          </cell>
          <cell r="L323" t="str">
            <v>??</v>
          </cell>
          <cell r="M323" t="str">
            <v>INCONNU</v>
          </cell>
          <cell r="N323" t="e">
            <v>#N/A</v>
          </cell>
        </row>
        <row r="324">
          <cell r="A324" t="str">
            <v>4A0130</v>
          </cell>
          <cell r="B324" t="str">
            <v>4A</v>
          </cell>
          <cell r="C324" t="str">
            <v>01</v>
          </cell>
          <cell r="D324" t="str">
            <v>30</v>
          </cell>
          <cell r="E324" t="str">
            <v>MA</v>
          </cell>
          <cell r="F324" t="str">
            <v>Photocopieur &lt; 35 cpm</v>
          </cell>
          <cell r="G324" t="str">
            <v>F</v>
          </cell>
          <cell r="H324" t="e">
            <v>#N/A</v>
          </cell>
          <cell r="I324" t="e">
            <v>#N/A</v>
          </cell>
          <cell r="J324" t="str">
            <v>AS 4 Contrats d'entretien asc.</v>
          </cell>
          <cell r="K324" t="str">
            <v>Ascenseurs</v>
          </cell>
          <cell r="L324" t="str">
            <v>??</v>
          </cell>
          <cell r="M324" t="str">
            <v>INCONNU</v>
          </cell>
          <cell r="N324" t="e">
            <v>#N/A</v>
          </cell>
        </row>
        <row r="325">
          <cell r="A325" t="str">
            <v>4A0140</v>
          </cell>
          <cell r="B325" t="str">
            <v>4A</v>
          </cell>
          <cell r="C325" t="str">
            <v>01</v>
          </cell>
          <cell r="D325" t="str">
            <v>40</v>
          </cell>
          <cell r="E325" t="str">
            <v>MA</v>
          </cell>
          <cell r="F325" t="str">
            <v>Photocopieur &gt; 35 cpm</v>
          </cell>
          <cell r="G325" t="str">
            <v>F</v>
          </cell>
          <cell r="H325" t="e">
            <v>#N/A</v>
          </cell>
          <cell r="I325" t="e">
            <v>#N/A</v>
          </cell>
          <cell r="J325" t="str">
            <v>AS 4 Contrats d'entretien asc.</v>
          </cell>
          <cell r="K325" t="str">
            <v>Ascenseurs</v>
          </cell>
          <cell r="L325" t="str">
            <v>??</v>
          </cell>
          <cell r="M325" t="str">
            <v>INCONNU</v>
          </cell>
          <cell r="N325" t="e">
            <v>#N/A</v>
          </cell>
        </row>
        <row r="326">
          <cell r="A326" t="str">
            <v>4A0210</v>
          </cell>
          <cell r="B326" t="str">
            <v>4A</v>
          </cell>
          <cell r="C326" t="str">
            <v>02</v>
          </cell>
          <cell r="D326" t="str">
            <v>10</v>
          </cell>
          <cell r="E326" t="str">
            <v>MA</v>
          </cell>
          <cell r="F326" t="str">
            <v>Stand</v>
          </cell>
          <cell r="G326" t="str">
            <v>F</v>
          </cell>
          <cell r="H326" t="e">
            <v>#N/A</v>
          </cell>
          <cell r="I326" t="e">
            <v>#N/A</v>
          </cell>
          <cell r="J326" t="str">
            <v>AS 4 Contrats d'entretien asc.</v>
          </cell>
          <cell r="K326" t="str">
            <v>Ascenseurs</v>
          </cell>
          <cell r="L326" t="str">
            <v>??</v>
          </cell>
          <cell r="M326" t="str">
            <v>INCONNU</v>
          </cell>
          <cell r="N326" t="e">
            <v>#N/A</v>
          </cell>
        </row>
        <row r="327">
          <cell r="A327" t="str">
            <v>4A0220</v>
          </cell>
          <cell r="B327" t="str">
            <v>4A</v>
          </cell>
          <cell r="C327" t="str">
            <v>02</v>
          </cell>
          <cell r="D327" t="str">
            <v>20</v>
          </cell>
          <cell r="E327" t="str">
            <v>MA</v>
          </cell>
          <cell r="F327" t="str">
            <v>Trieuse</v>
          </cell>
          <cell r="G327" t="str">
            <v>F</v>
          </cell>
          <cell r="H327" t="e">
            <v>#N/A</v>
          </cell>
          <cell r="I327" t="e">
            <v>#N/A</v>
          </cell>
          <cell r="J327" t="str">
            <v>AS 4 Contrats d'entretien asc.</v>
          </cell>
          <cell r="K327" t="str">
            <v>Ascenseurs</v>
          </cell>
          <cell r="L327" t="str">
            <v>??</v>
          </cell>
          <cell r="M327" t="str">
            <v>INCONNU</v>
          </cell>
          <cell r="N327" t="e">
            <v>#N/A</v>
          </cell>
        </row>
        <row r="328">
          <cell r="A328" t="str">
            <v>4A0230</v>
          </cell>
          <cell r="B328" t="str">
            <v>4A</v>
          </cell>
          <cell r="C328" t="str">
            <v>02</v>
          </cell>
          <cell r="D328" t="str">
            <v>30</v>
          </cell>
          <cell r="E328" t="str">
            <v>MA</v>
          </cell>
          <cell r="F328" t="str">
            <v>Adf/radf</v>
          </cell>
          <cell r="G328" t="str">
            <v>F</v>
          </cell>
          <cell r="H328" t="e">
            <v>#N/A</v>
          </cell>
          <cell r="I328" t="e">
            <v>#N/A</v>
          </cell>
          <cell r="J328" t="str">
            <v>AS 4 Contrats d'entretien asc.</v>
          </cell>
          <cell r="K328" t="str">
            <v>Ascenseurs</v>
          </cell>
          <cell r="L328" t="str">
            <v>??</v>
          </cell>
          <cell r="M328" t="str">
            <v>INCONNU</v>
          </cell>
          <cell r="N328" t="e">
            <v>#N/A</v>
          </cell>
        </row>
        <row r="329">
          <cell r="A329" t="str">
            <v>4A0240</v>
          </cell>
          <cell r="B329" t="str">
            <v>4A</v>
          </cell>
          <cell r="C329" t="str">
            <v>02</v>
          </cell>
          <cell r="D329" t="str">
            <v>40</v>
          </cell>
          <cell r="E329" t="str">
            <v>MA</v>
          </cell>
          <cell r="F329" t="str">
            <v>Duplex module</v>
          </cell>
          <cell r="G329" t="str">
            <v>F</v>
          </cell>
          <cell r="H329" t="e">
            <v>#N/A</v>
          </cell>
          <cell r="I329" t="e">
            <v>#N/A</v>
          </cell>
          <cell r="J329" t="str">
            <v>AS 4 Contrats d'entretien asc.</v>
          </cell>
          <cell r="K329" t="str">
            <v>Ascenseurs</v>
          </cell>
          <cell r="L329" t="str">
            <v>??</v>
          </cell>
          <cell r="M329" t="str">
            <v>INCONNU</v>
          </cell>
          <cell r="N329" t="e">
            <v>#N/A</v>
          </cell>
        </row>
        <row r="330">
          <cell r="A330" t="str">
            <v>4A0250</v>
          </cell>
          <cell r="B330" t="str">
            <v>4A</v>
          </cell>
          <cell r="C330" t="str">
            <v>02</v>
          </cell>
          <cell r="D330" t="str">
            <v>50</v>
          </cell>
          <cell r="E330" t="str">
            <v>MA</v>
          </cell>
          <cell r="F330" t="str">
            <v>Cassettes</v>
          </cell>
          <cell r="G330" t="str">
            <v>F</v>
          </cell>
          <cell r="H330" t="e">
            <v>#N/A</v>
          </cell>
          <cell r="I330" t="e">
            <v>#N/A</v>
          </cell>
          <cell r="J330" t="str">
            <v>AS 4 Contrats d'entretien asc.</v>
          </cell>
          <cell r="K330" t="str">
            <v>Ascenseurs</v>
          </cell>
          <cell r="L330" t="str">
            <v>??</v>
          </cell>
          <cell r="M330" t="str">
            <v>INCONNU</v>
          </cell>
          <cell r="N330" t="e">
            <v>#N/A</v>
          </cell>
        </row>
        <row r="331">
          <cell r="A331" t="str">
            <v>4A0260</v>
          </cell>
          <cell r="B331" t="str">
            <v>4A</v>
          </cell>
          <cell r="C331" t="str">
            <v>02</v>
          </cell>
          <cell r="D331" t="str">
            <v>60</v>
          </cell>
          <cell r="E331" t="str">
            <v>MA</v>
          </cell>
          <cell r="F331" t="str">
            <v>Autres</v>
          </cell>
          <cell r="G331" t="str">
            <v>F</v>
          </cell>
          <cell r="H331" t="e">
            <v>#N/A</v>
          </cell>
          <cell r="I331" t="e">
            <v>#N/A</v>
          </cell>
          <cell r="J331" t="str">
            <v>AS 4 Contrats d'entretien asc.</v>
          </cell>
          <cell r="K331" t="str">
            <v>Ascenseurs</v>
          </cell>
          <cell r="L331" t="str">
            <v>??</v>
          </cell>
          <cell r="M331" t="str">
            <v>INCONNU</v>
          </cell>
          <cell r="N331" t="e">
            <v>#N/A</v>
          </cell>
        </row>
        <row r="332">
          <cell r="A332" t="str">
            <v>4A0310</v>
          </cell>
          <cell r="B332" t="str">
            <v>4A</v>
          </cell>
          <cell r="C332" t="str">
            <v>03</v>
          </cell>
          <cell r="D332" t="str">
            <v>10</v>
          </cell>
          <cell r="E332" t="str">
            <v>PR</v>
          </cell>
          <cell r="F332" t="str">
            <v>Toner</v>
          </cell>
          <cell r="G332" t="str">
            <v>F</v>
          </cell>
          <cell r="H332" t="e">
            <v>#N/A</v>
          </cell>
          <cell r="I332" t="e">
            <v>#N/A</v>
          </cell>
          <cell r="J332" t="str">
            <v>AS 4 Contrats d'entretien asc.</v>
          </cell>
          <cell r="K332" t="str">
            <v>Ascenseurs</v>
          </cell>
          <cell r="L332" t="str">
            <v>??</v>
          </cell>
          <cell r="M332" t="str">
            <v>INCONNU</v>
          </cell>
          <cell r="N332" t="e">
            <v>#N/A</v>
          </cell>
        </row>
        <row r="333">
          <cell r="A333" t="str">
            <v>4A0320</v>
          </cell>
          <cell r="B333" t="str">
            <v>4A</v>
          </cell>
          <cell r="C333" t="str">
            <v>03</v>
          </cell>
          <cell r="D333" t="str">
            <v>20</v>
          </cell>
          <cell r="E333" t="str">
            <v>PR</v>
          </cell>
          <cell r="F333" t="str">
            <v>Developer</v>
          </cell>
          <cell r="G333" t="str">
            <v>F</v>
          </cell>
          <cell r="H333" t="e">
            <v>#N/A</v>
          </cell>
          <cell r="I333" t="e">
            <v>#N/A</v>
          </cell>
          <cell r="J333" t="str">
            <v>AS 4 Contrats d'entretien asc.</v>
          </cell>
          <cell r="K333" t="str">
            <v>Ascenseurs</v>
          </cell>
          <cell r="L333" t="str">
            <v>??</v>
          </cell>
          <cell r="M333" t="str">
            <v>INCONNU</v>
          </cell>
          <cell r="N333" t="e">
            <v>#N/A</v>
          </cell>
        </row>
        <row r="334">
          <cell r="A334" t="str">
            <v>4A0330</v>
          </cell>
          <cell r="B334" t="str">
            <v>4A</v>
          </cell>
          <cell r="C334" t="str">
            <v>03</v>
          </cell>
          <cell r="D334" t="str">
            <v>30</v>
          </cell>
          <cell r="E334" t="str">
            <v>PR</v>
          </cell>
          <cell r="F334" t="str">
            <v>Tambour</v>
          </cell>
          <cell r="G334" t="str">
            <v>F</v>
          </cell>
          <cell r="H334" t="e">
            <v>#N/A</v>
          </cell>
          <cell r="I334" t="e">
            <v>#N/A</v>
          </cell>
          <cell r="J334" t="str">
            <v>AS 4 Contrats d'entretien asc.</v>
          </cell>
          <cell r="K334" t="str">
            <v>Ascenseurs</v>
          </cell>
          <cell r="L334" t="str">
            <v>??</v>
          </cell>
          <cell r="M334" t="str">
            <v>INCONNU</v>
          </cell>
          <cell r="N334" t="e">
            <v>#N/A</v>
          </cell>
        </row>
        <row r="335">
          <cell r="A335" t="str">
            <v>4A0340</v>
          </cell>
          <cell r="B335" t="str">
            <v>4A</v>
          </cell>
          <cell r="C335" t="str">
            <v>03</v>
          </cell>
          <cell r="D335" t="str">
            <v>40</v>
          </cell>
          <cell r="E335" t="str">
            <v>PR</v>
          </cell>
          <cell r="F335" t="str">
            <v>Autres</v>
          </cell>
          <cell r="G335" t="str">
            <v>F</v>
          </cell>
          <cell r="H335" t="e">
            <v>#N/A</v>
          </cell>
          <cell r="I335" t="e">
            <v>#N/A</v>
          </cell>
          <cell r="J335" t="str">
            <v>AS 4 Contrats d'entretien asc.</v>
          </cell>
          <cell r="K335" t="str">
            <v>Ascenseurs</v>
          </cell>
          <cell r="L335" t="str">
            <v>??</v>
          </cell>
          <cell r="M335" t="str">
            <v>INCONNU</v>
          </cell>
          <cell r="N335" t="e">
            <v>#N/A</v>
          </cell>
        </row>
        <row r="336">
          <cell r="A336" t="str">
            <v>4A0410</v>
          </cell>
          <cell r="B336" t="str">
            <v>4A</v>
          </cell>
          <cell r="C336" t="str">
            <v>04</v>
          </cell>
          <cell r="D336" t="str">
            <v>10</v>
          </cell>
          <cell r="E336" t="str">
            <v>PR</v>
          </cell>
          <cell r="F336" t="str">
            <v>PR</v>
          </cell>
          <cell r="G336" t="str">
            <v>F</v>
          </cell>
          <cell r="H336" t="e">
            <v>#N/A</v>
          </cell>
          <cell r="I336" t="e">
            <v>#N/A</v>
          </cell>
          <cell r="J336" t="str">
            <v>AS 4 Contrats d'entretien asc.</v>
          </cell>
          <cell r="K336" t="str">
            <v>Ascenseurs</v>
          </cell>
          <cell r="L336" t="str">
            <v>??</v>
          </cell>
          <cell r="M336" t="str">
            <v>INCONNU</v>
          </cell>
          <cell r="N336" t="e">
            <v>#N/A</v>
          </cell>
        </row>
        <row r="337">
          <cell r="A337" t="str">
            <v>4B</v>
          </cell>
          <cell r="B337" t="str">
            <v>4B</v>
          </cell>
          <cell r="C337">
            <v>3</v>
          </cell>
          <cell r="D337">
            <v>3</v>
          </cell>
          <cell r="E337" t="str">
            <v>MA</v>
          </cell>
          <cell r="F337" t="str">
            <v>Duplicateur</v>
          </cell>
          <cell r="G337" t="str">
            <v>F</v>
          </cell>
          <cell r="H337" t="e">
            <v>#N/A</v>
          </cell>
          <cell r="I337" t="e">
            <v>#N/A</v>
          </cell>
          <cell r="J337" t="str">
            <v>AS 4 Contrats d'entretien asc.</v>
          </cell>
          <cell r="K337" t="str">
            <v>Ascenseurs</v>
          </cell>
          <cell r="L337" t="str">
            <v>??</v>
          </cell>
          <cell r="M337" t="str">
            <v>INCONNU</v>
          </cell>
          <cell r="N337" t="e">
            <v>#N/A</v>
          </cell>
        </row>
        <row r="338">
          <cell r="A338" t="str">
            <v>4B0110</v>
          </cell>
          <cell r="B338" t="str">
            <v>4B</v>
          </cell>
          <cell r="C338" t="str">
            <v>01</v>
          </cell>
          <cell r="D338" t="str">
            <v>10</v>
          </cell>
          <cell r="E338" t="str">
            <v>MA</v>
          </cell>
          <cell r="F338" t="str">
            <v>Normal</v>
          </cell>
          <cell r="G338" t="str">
            <v>F</v>
          </cell>
          <cell r="H338" t="e">
            <v>#N/A</v>
          </cell>
          <cell r="I338" t="e">
            <v>#N/A</v>
          </cell>
          <cell r="J338" t="str">
            <v>AS 4 Contrats d'entretien asc.</v>
          </cell>
          <cell r="K338" t="str">
            <v>Ascenseurs</v>
          </cell>
          <cell r="L338" t="str">
            <v>??</v>
          </cell>
          <cell r="M338" t="str">
            <v>INCONNU</v>
          </cell>
          <cell r="N338" t="e">
            <v>#N/A</v>
          </cell>
        </row>
        <row r="339">
          <cell r="A339" t="str">
            <v>4B0120</v>
          </cell>
          <cell r="B339" t="str">
            <v>4B</v>
          </cell>
          <cell r="C339" t="str">
            <v>01</v>
          </cell>
          <cell r="D339" t="str">
            <v>20</v>
          </cell>
          <cell r="E339" t="str">
            <v>MA</v>
          </cell>
          <cell r="F339" t="str">
            <v>Duplicopieur</v>
          </cell>
          <cell r="G339" t="str">
            <v>F</v>
          </cell>
          <cell r="H339" t="e">
            <v>#N/A</v>
          </cell>
          <cell r="I339" t="e">
            <v>#N/A</v>
          </cell>
          <cell r="J339" t="str">
            <v>AS 4 Contrats d'entretien asc.</v>
          </cell>
          <cell r="K339" t="str">
            <v>Ascenseurs</v>
          </cell>
          <cell r="L339" t="str">
            <v>??</v>
          </cell>
          <cell r="M339" t="str">
            <v>INCONNU</v>
          </cell>
          <cell r="N339" t="e">
            <v>#N/A</v>
          </cell>
        </row>
        <row r="340">
          <cell r="A340" t="str">
            <v>4B0210</v>
          </cell>
          <cell r="B340" t="str">
            <v>4B</v>
          </cell>
          <cell r="C340" t="str">
            <v>02</v>
          </cell>
          <cell r="D340" t="str">
            <v>10</v>
          </cell>
          <cell r="E340" t="str">
            <v>PR</v>
          </cell>
          <cell r="F340" t="str">
            <v>Accessoires</v>
          </cell>
          <cell r="G340" t="str">
            <v>F</v>
          </cell>
          <cell r="H340" t="e">
            <v>#N/A</v>
          </cell>
          <cell r="I340" t="e">
            <v>#N/A</v>
          </cell>
          <cell r="J340" t="str">
            <v>AS 4 Contrats d'entretien asc.</v>
          </cell>
          <cell r="K340" t="str">
            <v>Ascenseurs</v>
          </cell>
          <cell r="L340" t="str">
            <v>??</v>
          </cell>
          <cell r="M340" t="str">
            <v>INCONNU</v>
          </cell>
          <cell r="N340" t="e">
            <v>#N/A</v>
          </cell>
        </row>
        <row r="341">
          <cell r="A341" t="str">
            <v>4B0310</v>
          </cell>
          <cell r="B341" t="str">
            <v>4B</v>
          </cell>
          <cell r="C341" t="str">
            <v>03</v>
          </cell>
          <cell r="D341" t="str">
            <v>10</v>
          </cell>
          <cell r="E341" t="str">
            <v>PR</v>
          </cell>
          <cell r="F341" t="str">
            <v>Consommables perissables</v>
          </cell>
          <cell r="G341" t="str">
            <v>F</v>
          </cell>
          <cell r="H341" t="e">
            <v>#N/A</v>
          </cell>
          <cell r="I341" t="e">
            <v>#N/A</v>
          </cell>
          <cell r="J341" t="str">
            <v>AS 4 Contrats d'entretien asc.</v>
          </cell>
          <cell r="K341" t="str">
            <v>Ascenseurs</v>
          </cell>
          <cell r="L341" t="str">
            <v>??</v>
          </cell>
          <cell r="M341" t="str">
            <v>INCONNU</v>
          </cell>
          <cell r="N341" t="e">
            <v>#N/A</v>
          </cell>
        </row>
        <row r="342">
          <cell r="A342" t="str">
            <v>4B0320</v>
          </cell>
          <cell r="B342" t="str">
            <v>4B</v>
          </cell>
          <cell r="C342" t="str">
            <v>03</v>
          </cell>
          <cell r="D342" t="str">
            <v>20</v>
          </cell>
          <cell r="E342" t="str">
            <v>PR</v>
          </cell>
          <cell r="F342" t="str">
            <v>Consommables non perissab</v>
          </cell>
          <cell r="G342" t="str">
            <v>F</v>
          </cell>
          <cell r="H342" t="e">
            <v>#N/A</v>
          </cell>
          <cell r="I342" t="e">
            <v>#N/A</v>
          </cell>
          <cell r="J342" t="str">
            <v>AS 4 Contrats d'entretien asc.</v>
          </cell>
          <cell r="K342" t="str">
            <v>Ascenseurs</v>
          </cell>
          <cell r="L342" t="str">
            <v>??</v>
          </cell>
          <cell r="M342" t="str">
            <v>INCONNU</v>
          </cell>
          <cell r="N342" t="e">
            <v>#N/A</v>
          </cell>
        </row>
        <row r="343">
          <cell r="A343" t="str">
            <v>4B0410</v>
          </cell>
          <cell r="B343" t="str">
            <v>4B</v>
          </cell>
          <cell r="C343" t="str">
            <v>04</v>
          </cell>
          <cell r="D343" t="str">
            <v>10</v>
          </cell>
          <cell r="E343" t="str">
            <v>PR</v>
          </cell>
          <cell r="F343" t="str">
            <v>PR</v>
          </cell>
          <cell r="G343" t="str">
            <v>F</v>
          </cell>
          <cell r="H343" t="e">
            <v>#N/A</v>
          </cell>
          <cell r="I343" t="e">
            <v>#N/A</v>
          </cell>
          <cell r="J343" t="str">
            <v>AS 4 Contrats d'entretien asc.</v>
          </cell>
          <cell r="K343" t="str">
            <v>Ascenseurs</v>
          </cell>
          <cell r="L343" t="str">
            <v>??</v>
          </cell>
          <cell r="M343" t="str">
            <v>INCONNU</v>
          </cell>
          <cell r="N343" t="e">
            <v>#N/A</v>
          </cell>
        </row>
        <row r="344">
          <cell r="A344" t="str">
            <v>4C</v>
          </cell>
          <cell r="B344" t="str">
            <v>4C</v>
          </cell>
          <cell r="C344">
            <v>3</v>
          </cell>
          <cell r="D344">
            <v>3</v>
          </cell>
          <cell r="E344" t="str">
            <v>MA</v>
          </cell>
          <cell r="F344" t="str">
            <v>Fax</v>
          </cell>
          <cell r="G344" t="str">
            <v>F</v>
          </cell>
          <cell r="H344" t="e">
            <v>#N/A</v>
          </cell>
          <cell r="I344" t="e">
            <v>#N/A</v>
          </cell>
          <cell r="J344" t="str">
            <v>AS 4 Contrats d'entretien asc.</v>
          </cell>
          <cell r="K344" t="str">
            <v>Ascenseurs</v>
          </cell>
          <cell r="L344" t="str">
            <v>??</v>
          </cell>
          <cell r="M344" t="str">
            <v>INCONNU</v>
          </cell>
          <cell r="N344" t="e">
            <v>#N/A</v>
          </cell>
        </row>
        <row r="345">
          <cell r="A345" t="str">
            <v>4C0110</v>
          </cell>
          <cell r="B345" t="str">
            <v>4C</v>
          </cell>
          <cell r="C345" t="str">
            <v>01</v>
          </cell>
          <cell r="D345" t="str">
            <v>10</v>
          </cell>
          <cell r="E345" t="str">
            <v>MA</v>
          </cell>
          <cell r="F345" t="str">
            <v>Thermiques</v>
          </cell>
          <cell r="G345" t="str">
            <v>F</v>
          </cell>
          <cell r="H345" t="e">
            <v>#N/A</v>
          </cell>
          <cell r="I345" t="e">
            <v>#N/A</v>
          </cell>
          <cell r="J345" t="str">
            <v>AS 4 Contrats d'entretien asc.</v>
          </cell>
          <cell r="K345" t="str">
            <v>Ascenseurs</v>
          </cell>
          <cell r="L345" t="str">
            <v>??</v>
          </cell>
          <cell r="M345" t="str">
            <v>INCONNU</v>
          </cell>
          <cell r="N345" t="e">
            <v>#N/A</v>
          </cell>
        </row>
        <row r="346">
          <cell r="A346" t="str">
            <v>4C0120</v>
          </cell>
          <cell r="B346" t="str">
            <v>4C</v>
          </cell>
          <cell r="C346" t="str">
            <v>01</v>
          </cell>
          <cell r="D346" t="str">
            <v>20</v>
          </cell>
          <cell r="E346" t="str">
            <v>MA</v>
          </cell>
          <cell r="F346" t="str">
            <v>Papiers ordinaires</v>
          </cell>
          <cell r="G346" t="str">
            <v>F</v>
          </cell>
          <cell r="H346" t="e">
            <v>#N/A</v>
          </cell>
          <cell r="I346" t="e">
            <v>#N/A</v>
          </cell>
          <cell r="J346" t="str">
            <v>AS 4 Contrats d'entretien asc.</v>
          </cell>
          <cell r="K346" t="str">
            <v>Ascenseurs</v>
          </cell>
          <cell r="L346" t="str">
            <v>??</v>
          </cell>
          <cell r="M346" t="str">
            <v>INCONNU</v>
          </cell>
          <cell r="N346" t="e">
            <v>#N/A</v>
          </cell>
        </row>
        <row r="347">
          <cell r="A347" t="str">
            <v>4C0130</v>
          </cell>
          <cell r="B347" t="str">
            <v>4C</v>
          </cell>
          <cell r="C347" t="str">
            <v>01</v>
          </cell>
          <cell r="D347" t="str">
            <v>30</v>
          </cell>
          <cell r="E347" t="str">
            <v>MA</v>
          </cell>
          <cell r="F347" t="str">
            <v>Télécopieur laser</v>
          </cell>
          <cell r="G347" t="str">
            <v>F</v>
          </cell>
          <cell r="H347" t="e">
            <v>#N/A</v>
          </cell>
          <cell r="I347" t="e">
            <v>#N/A</v>
          </cell>
          <cell r="J347" t="str">
            <v>AS 4 Contrats d'entretien asc.</v>
          </cell>
          <cell r="K347" t="str">
            <v>Ascenseurs</v>
          </cell>
          <cell r="L347" t="str">
            <v>??</v>
          </cell>
          <cell r="M347" t="str">
            <v>INCONNU</v>
          </cell>
          <cell r="N347" t="e">
            <v>#N/A</v>
          </cell>
        </row>
        <row r="348">
          <cell r="A348" t="str">
            <v>4C0210</v>
          </cell>
          <cell r="B348" t="str">
            <v>4C</v>
          </cell>
          <cell r="C348" t="str">
            <v>02</v>
          </cell>
          <cell r="D348" t="str">
            <v>10</v>
          </cell>
          <cell r="E348" t="str">
            <v>PR</v>
          </cell>
          <cell r="F348" t="str">
            <v>Accessoires</v>
          </cell>
          <cell r="G348" t="str">
            <v>F</v>
          </cell>
          <cell r="H348" t="e">
            <v>#N/A</v>
          </cell>
          <cell r="I348" t="e">
            <v>#N/A</v>
          </cell>
          <cell r="J348" t="str">
            <v>AS 4 Contrats d'entretien asc.</v>
          </cell>
          <cell r="K348" t="str">
            <v>Ascenseurs</v>
          </cell>
          <cell r="L348" t="str">
            <v>??</v>
          </cell>
          <cell r="M348" t="str">
            <v>INCONNU</v>
          </cell>
          <cell r="N348" t="e">
            <v>#N/A</v>
          </cell>
        </row>
        <row r="349">
          <cell r="A349" t="str">
            <v>4C0410</v>
          </cell>
          <cell r="B349" t="str">
            <v>4C</v>
          </cell>
          <cell r="C349" t="str">
            <v>04</v>
          </cell>
          <cell r="D349" t="str">
            <v>10</v>
          </cell>
          <cell r="E349" t="str">
            <v>PR</v>
          </cell>
          <cell r="F349" t="str">
            <v>Pr</v>
          </cell>
          <cell r="G349" t="str">
            <v>F</v>
          </cell>
          <cell r="H349" t="e">
            <v>#N/A</v>
          </cell>
          <cell r="I349" t="e">
            <v>#N/A</v>
          </cell>
          <cell r="J349" t="str">
            <v>AS 4 Contrats d'entretien asc.</v>
          </cell>
          <cell r="K349" t="str">
            <v>Ascenseurs</v>
          </cell>
          <cell r="L349" t="str">
            <v>??</v>
          </cell>
          <cell r="M349" t="str">
            <v>INCONNU</v>
          </cell>
          <cell r="N349" t="e">
            <v>#N/A</v>
          </cell>
        </row>
        <row r="350">
          <cell r="A350" t="str">
            <v>4D</v>
          </cell>
          <cell r="B350" t="str">
            <v>4D</v>
          </cell>
          <cell r="C350">
            <v>3</v>
          </cell>
          <cell r="D350">
            <v>3</v>
          </cell>
          <cell r="E350" t="str">
            <v>MA</v>
          </cell>
          <cell r="F350" t="str">
            <v>MAE</v>
          </cell>
          <cell r="G350" t="str">
            <v>F</v>
          </cell>
          <cell r="H350" t="e">
            <v>#N/A</v>
          </cell>
          <cell r="I350" t="e">
            <v>#N/A</v>
          </cell>
          <cell r="J350" t="str">
            <v>AS 4 Contrats d'entretien asc.</v>
          </cell>
          <cell r="K350" t="str">
            <v>Ascenseurs</v>
          </cell>
          <cell r="L350" t="str">
            <v>??</v>
          </cell>
          <cell r="M350" t="str">
            <v>INCONNU</v>
          </cell>
          <cell r="N350" t="e">
            <v>#N/A</v>
          </cell>
        </row>
        <row r="351">
          <cell r="A351" t="str">
            <v>4D01</v>
          </cell>
          <cell r="B351" t="str">
            <v>4D</v>
          </cell>
          <cell r="C351" t="str">
            <v>01</v>
          </cell>
          <cell r="D351">
            <v>3</v>
          </cell>
          <cell r="E351" t="str">
            <v>MA</v>
          </cell>
          <cell r="F351" t="str">
            <v>Machine a ecrire</v>
          </cell>
          <cell r="G351" t="str">
            <v>F</v>
          </cell>
          <cell r="H351" t="e">
            <v>#N/A</v>
          </cell>
          <cell r="I351" t="e">
            <v>#N/A</v>
          </cell>
          <cell r="J351" t="str">
            <v>AS 4 Contrats d'entretien asc.</v>
          </cell>
          <cell r="K351" t="str">
            <v>Ascenseurs</v>
          </cell>
          <cell r="L351" t="str">
            <v>??</v>
          </cell>
          <cell r="M351" t="str">
            <v>INCONNU</v>
          </cell>
          <cell r="N351" t="e">
            <v>#N/A</v>
          </cell>
        </row>
        <row r="352">
          <cell r="A352" t="str">
            <v>4D0110</v>
          </cell>
          <cell r="B352" t="str">
            <v>4D</v>
          </cell>
          <cell r="C352" t="str">
            <v>01</v>
          </cell>
          <cell r="D352" t="str">
            <v>10</v>
          </cell>
          <cell r="E352" t="str">
            <v>MA</v>
          </cell>
          <cell r="F352" t="str">
            <v>Mae mecanique</v>
          </cell>
          <cell r="G352" t="str">
            <v>F</v>
          </cell>
          <cell r="H352" t="e">
            <v>#N/A</v>
          </cell>
          <cell r="I352" t="e">
            <v>#N/A</v>
          </cell>
          <cell r="J352" t="str">
            <v>AS 4 Contrats d'entretien asc.</v>
          </cell>
          <cell r="K352" t="str">
            <v>Ascenseurs</v>
          </cell>
          <cell r="L352" t="str">
            <v>??</v>
          </cell>
          <cell r="M352" t="str">
            <v>INCONNU</v>
          </cell>
          <cell r="N352" t="e">
            <v>#N/A</v>
          </cell>
        </row>
        <row r="353">
          <cell r="A353" t="str">
            <v>4D0120</v>
          </cell>
          <cell r="B353" t="str">
            <v>4D</v>
          </cell>
          <cell r="C353" t="str">
            <v>01</v>
          </cell>
          <cell r="D353" t="str">
            <v>20</v>
          </cell>
          <cell r="E353" t="str">
            <v>MA</v>
          </cell>
          <cell r="F353" t="str">
            <v>Mae electronique</v>
          </cell>
          <cell r="G353" t="str">
            <v>F</v>
          </cell>
          <cell r="H353" t="e">
            <v>#N/A</v>
          </cell>
          <cell r="I353" t="e">
            <v>#N/A</v>
          </cell>
          <cell r="J353" t="str">
            <v>AS 4 Contrats d'entretien asc.</v>
          </cell>
          <cell r="K353" t="str">
            <v>Ascenseurs</v>
          </cell>
          <cell r="L353" t="str">
            <v>??</v>
          </cell>
          <cell r="M353" t="str">
            <v>INCONNU</v>
          </cell>
          <cell r="N353" t="e">
            <v>#N/A</v>
          </cell>
        </row>
        <row r="354">
          <cell r="A354" t="str">
            <v>4D0130</v>
          </cell>
          <cell r="B354" t="str">
            <v>4D</v>
          </cell>
          <cell r="C354" t="str">
            <v>01</v>
          </cell>
          <cell r="D354" t="str">
            <v>30</v>
          </cell>
          <cell r="E354" t="str">
            <v>MA</v>
          </cell>
          <cell r="F354" t="str">
            <v>Traitement de texte</v>
          </cell>
          <cell r="G354" t="str">
            <v>F</v>
          </cell>
          <cell r="H354" t="e">
            <v>#N/A</v>
          </cell>
          <cell r="I354" t="e">
            <v>#N/A</v>
          </cell>
          <cell r="J354" t="str">
            <v>AS 4 Contrats d'entretien asc.</v>
          </cell>
          <cell r="K354" t="str">
            <v>Ascenseurs</v>
          </cell>
          <cell r="L354" t="str">
            <v>??</v>
          </cell>
          <cell r="M354" t="str">
            <v>INCONNU</v>
          </cell>
          <cell r="N354" t="e">
            <v>#N/A</v>
          </cell>
        </row>
        <row r="355">
          <cell r="A355" t="str">
            <v>4D0210</v>
          </cell>
          <cell r="B355" t="str">
            <v>4D</v>
          </cell>
          <cell r="C355" t="str">
            <v>02</v>
          </cell>
          <cell r="D355" t="str">
            <v>10</v>
          </cell>
          <cell r="E355" t="str">
            <v>PR</v>
          </cell>
          <cell r="F355" t="str">
            <v>Accessoires</v>
          </cell>
          <cell r="G355" t="str">
            <v>F</v>
          </cell>
          <cell r="H355" t="e">
            <v>#N/A</v>
          </cell>
          <cell r="I355" t="e">
            <v>#N/A</v>
          </cell>
          <cell r="J355" t="str">
            <v>AS 4 Contrats d'entretien asc.</v>
          </cell>
          <cell r="K355" t="str">
            <v>Ascenseurs</v>
          </cell>
          <cell r="L355" t="str">
            <v>??</v>
          </cell>
          <cell r="M355" t="str">
            <v>INCONNU</v>
          </cell>
          <cell r="N355" t="e">
            <v>#N/A</v>
          </cell>
        </row>
        <row r="356">
          <cell r="A356" t="str">
            <v>4D0310</v>
          </cell>
          <cell r="B356" t="str">
            <v>4D</v>
          </cell>
          <cell r="C356" t="str">
            <v>03</v>
          </cell>
          <cell r="D356" t="str">
            <v>10</v>
          </cell>
          <cell r="E356" t="str">
            <v>PR</v>
          </cell>
          <cell r="F356" t="str">
            <v>Rubans/encres/effaceur</v>
          </cell>
          <cell r="G356" t="str">
            <v>F</v>
          </cell>
          <cell r="H356" t="e">
            <v>#N/A</v>
          </cell>
          <cell r="I356" t="e">
            <v>#N/A</v>
          </cell>
          <cell r="J356" t="str">
            <v>AS 4 Contrats d'entretien asc.</v>
          </cell>
          <cell r="K356" t="str">
            <v>Ascenseurs</v>
          </cell>
          <cell r="L356" t="str">
            <v>??</v>
          </cell>
          <cell r="M356" t="str">
            <v>INCONNU</v>
          </cell>
          <cell r="N356" t="e">
            <v>#N/A</v>
          </cell>
        </row>
        <row r="357">
          <cell r="A357" t="str">
            <v>4D0320</v>
          </cell>
          <cell r="B357" t="str">
            <v>4D</v>
          </cell>
          <cell r="C357" t="str">
            <v>03</v>
          </cell>
          <cell r="D357" t="str">
            <v>20</v>
          </cell>
          <cell r="E357" t="str">
            <v>PR</v>
          </cell>
          <cell r="F357" t="str">
            <v>Roues d'impression</v>
          </cell>
          <cell r="G357" t="str">
            <v>F</v>
          </cell>
          <cell r="H357" t="e">
            <v>#N/A</v>
          </cell>
          <cell r="I357" t="e">
            <v>#N/A</v>
          </cell>
          <cell r="J357" t="str">
            <v>AS 4 Contrats d'entretien asc.</v>
          </cell>
          <cell r="K357" t="str">
            <v>Ascenseurs</v>
          </cell>
          <cell r="L357" t="str">
            <v>??</v>
          </cell>
          <cell r="M357" t="str">
            <v>INCONNU</v>
          </cell>
          <cell r="N357" t="e">
            <v>#N/A</v>
          </cell>
        </row>
        <row r="358">
          <cell r="A358" t="str">
            <v>4D0410</v>
          </cell>
          <cell r="B358" t="str">
            <v>4D</v>
          </cell>
          <cell r="C358" t="str">
            <v>04</v>
          </cell>
          <cell r="D358" t="str">
            <v>10</v>
          </cell>
          <cell r="E358" t="str">
            <v>PR</v>
          </cell>
          <cell r="F358" t="str">
            <v>PR</v>
          </cell>
          <cell r="G358" t="str">
            <v>F</v>
          </cell>
          <cell r="H358" t="e">
            <v>#N/A</v>
          </cell>
          <cell r="I358" t="e">
            <v>#N/A</v>
          </cell>
          <cell r="J358" t="str">
            <v>AS 4 Contrats d'entretien asc.</v>
          </cell>
          <cell r="K358" t="str">
            <v>Ascenseurs</v>
          </cell>
          <cell r="L358" t="str">
            <v>??</v>
          </cell>
          <cell r="M358" t="str">
            <v>INCONNU</v>
          </cell>
          <cell r="N358" t="e">
            <v>#N/A</v>
          </cell>
        </row>
        <row r="359">
          <cell r="A359" t="str">
            <v>4E</v>
          </cell>
          <cell r="B359" t="str">
            <v>4E</v>
          </cell>
          <cell r="C359">
            <v>3</v>
          </cell>
          <cell r="D359">
            <v>3</v>
          </cell>
          <cell r="E359" t="str">
            <v>MA</v>
          </cell>
          <cell r="F359" t="str">
            <v>Machine a calculer</v>
          </cell>
          <cell r="G359" t="str">
            <v>F</v>
          </cell>
          <cell r="H359" t="e">
            <v>#N/A</v>
          </cell>
          <cell r="I359" t="e">
            <v>#N/A</v>
          </cell>
          <cell r="J359" t="str">
            <v>AS 4 Contrats d'entretien asc.</v>
          </cell>
          <cell r="K359" t="str">
            <v>Ascenseurs</v>
          </cell>
          <cell r="L359" t="str">
            <v>??</v>
          </cell>
          <cell r="M359" t="str">
            <v>INCONNU</v>
          </cell>
          <cell r="N359" t="e">
            <v>#N/A</v>
          </cell>
        </row>
        <row r="360">
          <cell r="A360" t="str">
            <v>4E1010</v>
          </cell>
          <cell r="B360" t="str">
            <v>4E</v>
          </cell>
          <cell r="C360" t="str">
            <v>10</v>
          </cell>
          <cell r="D360" t="str">
            <v>10</v>
          </cell>
          <cell r="E360" t="str">
            <v>MA</v>
          </cell>
          <cell r="F360" t="str">
            <v>Calculettes non scientifi</v>
          </cell>
          <cell r="G360" t="str">
            <v>F</v>
          </cell>
          <cell r="H360" t="e">
            <v>#N/A</v>
          </cell>
          <cell r="I360" t="e">
            <v>#N/A</v>
          </cell>
          <cell r="J360" t="str">
            <v>AS 4 Contrats d'entretien asc.</v>
          </cell>
          <cell r="K360" t="str">
            <v>Ascenseurs</v>
          </cell>
          <cell r="L360" t="str">
            <v>??</v>
          </cell>
          <cell r="M360" t="str">
            <v>INCONNU</v>
          </cell>
          <cell r="N360" t="e">
            <v>#N/A</v>
          </cell>
        </row>
        <row r="361">
          <cell r="A361" t="str">
            <v>4E1020</v>
          </cell>
          <cell r="B361" t="str">
            <v>4E</v>
          </cell>
          <cell r="C361" t="str">
            <v>10</v>
          </cell>
          <cell r="D361" t="str">
            <v>20</v>
          </cell>
          <cell r="E361" t="str">
            <v>MA</v>
          </cell>
          <cell r="F361" t="str">
            <v>Calculettes scientifiques</v>
          </cell>
          <cell r="G361" t="str">
            <v>F</v>
          </cell>
          <cell r="H361" t="e">
            <v>#N/A</v>
          </cell>
          <cell r="I361" t="e">
            <v>#N/A</v>
          </cell>
          <cell r="J361" t="str">
            <v>AS 4 Contrats d'entretien asc.</v>
          </cell>
          <cell r="K361" t="str">
            <v>Ascenseurs</v>
          </cell>
          <cell r="L361" t="str">
            <v>??</v>
          </cell>
          <cell r="M361" t="str">
            <v>INCONNU</v>
          </cell>
          <cell r="N361" t="e">
            <v>#N/A</v>
          </cell>
        </row>
        <row r="362">
          <cell r="A362" t="str">
            <v>4E1030</v>
          </cell>
          <cell r="B362" t="str">
            <v>4E</v>
          </cell>
          <cell r="C362" t="str">
            <v>10</v>
          </cell>
          <cell r="D362" t="str">
            <v>30</v>
          </cell>
          <cell r="E362" t="str">
            <v>MA</v>
          </cell>
          <cell r="F362" t="str">
            <v>Bureau non a/c</v>
          </cell>
          <cell r="G362" t="str">
            <v>F</v>
          </cell>
          <cell r="H362" t="e">
            <v>#N/A</v>
          </cell>
          <cell r="I362" t="e">
            <v>#N/A</v>
          </cell>
          <cell r="J362" t="str">
            <v>AS 4 Contrats d'entretien asc.</v>
          </cell>
          <cell r="K362" t="str">
            <v>Ascenseurs</v>
          </cell>
          <cell r="L362" t="str">
            <v>??</v>
          </cell>
          <cell r="M362" t="str">
            <v>INCONNU</v>
          </cell>
          <cell r="N362" t="e">
            <v>#N/A</v>
          </cell>
        </row>
        <row r="363">
          <cell r="A363" t="str">
            <v>4E1040</v>
          </cell>
          <cell r="B363" t="str">
            <v>4E</v>
          </cell>
          <cell r="C363" t="str">
            <v>10</v>
          </cell>
          <cell r="D363" t="str">
            <v>40</v>
          </cell>
          <cell r="E363" t="str">
            <v>MA</v>
          </cell>
          <cell r="F363" t="str">
            <v>Bureau a/c</v>
          </cell>
          <cell r="G363" t="str">
            <v>F</v>
          </cell>
          <cell r="H363" t="e">
            <v>#N/A</v>
          </cell>
          <cell r="I363" t="e">
            <v>#N/A</v>
          </cell>
          <cell r="J363" t="str">
            <v>AS 4 Contrats d'entretien asc.</v>
          </cell>
          <cell r="K363" t="str">
            <v>Ascenseurs</v>
          </cell>
          <cell r="L363" t="str">
            <v>??</v>
          </cell>
          <cell r="M363" t="str">
            <v>INCONNU</v>
          </cell>
          <cell r="N363" t="e">
            <v>#N/A</v>
          </cell>
        </row>
        <row r="364">
          <cell r="A364" t="str">
            <v>4E1050</v>
          </cell>
          <cell r="B364" t="str">
            <v>4E</v>
          </cell>
          <cell r="C364" t="str">
            <v>10</v>
          </cell>
          <cell r="D364" t="str">
            <v>50</v>
          </cell>
          <cell r="E364" t="str">
            <v>MA</v>
          </cell>
          <cell r="F364" t="str">
            <v>Organiser et pc</v>
          </cell>
          <cell r="G364" t="str">
            <v>F</v>
          </cell>
          <cell r="H364" t="e">
            <v>#N/A</v>
          </cell>
          <cell r="I364" t="e">
            <v>#N/A</v>
          </cell>
          <cell r="J364" t="str">
            <v>AS 4 Contrats d'entretien asc.</v>
          </cell>
          <cell r="K364" t="str">
            <v>Ascenseurs</v>
          </cell>
          <cell r="L364" t="str">
            <v>??</v>
          </cell>
          <cell r="M364" t="str">
            <v>INCONNU</v>
          </cell>
          <cell r="N364" t="e">
            <v>#N/A</v>
          </cell>
        </row>
        <row r="365">
          <cell r="A365" t="str">
            <v>4E2010</v>
          </cell>
          <cell r="B365" t="str">
            <v>4E</v>
          </cell>
          <cell r="C365" t="str">
            <v>20</v>
          </cell>
          <cell r="D365" t="str">
            <v>10</v>
          </cell>
          <cell r="E365" t="str">
            <v>MA</v>
          </cell>
          <cell r="F365" t="str">
            <v>Accessoires</v>
          </cell>
          <cell r="G365" t="str">
            <v>F</v>
          </cell>
          <cell r="H365" t="e">
            <v>#N/A</v>
          </cell>
          <cell r="I365" t="e">
            <v>#N/A</v>
          </cell>
          <cell r="J365" t="str">
            <v>AS 4 Contrats d'entretien asc.</v>
          </cell>
          <cell r="K365" t="str">
            <v>Ascenseurs</v>
          </cell>
          <cell r="L365" t="str">
            <v>??</v>
          </cell>
          <cell r="M365" t="str">
            <v>INCONNU</v>
          </cell>
          <cell r="N365" t="e">
            <v>#N/A</v>
          </cell>
        </row>
        <row r="366">
          <cell r="A366" t="str">
            <v>4E3010</v>
          </cell>
          <cell r="B366" t="str">
            <v>4E</v>
          </cell>
          <cell r="C366" t="str">
            <v>30</v>
          </cell>
          <cell r="D366" t="str">
            <v>10</v>
          </cell>
          <cell r="E366" t="str">
            <v>MA</v>
          </cell>
          <cell r="F366" t="str">
            <v>Consommables</v>
          </cell>
          <cell r="G366" t="str">
            <v>F</v>
          </cell>
          <cell r="H366" t="e">
            <v>#N/A</v>
          </cell>
          <cell r="I366" t="e">
            <v>#N/A</v>
          </cell>
          <cell r="J366" t="str">
            <v>AS 4 Contrats d'entretien asc.</v>
          </cell>
          <cell r="K366" t="str">
            <v>Ascenseurs</v>
          </cell>
          <cell r="L366" t="str">
            <v>??</v>
          </cell>
          <cell r="M366" t="str">
            <v>INCONNU</v>
          </cell>
          <cell r="N366" t="e">
            <v>#N/A</v>
          </cell>
        </row>
        <row r="367">
          <cell r="A367" t="str">
            <v>4E4010</v>
          </cell>
          <cell r="B367" t="str">
            <v>4E</v>
          </cell>
          <cell r="C367" t="str">
            <v>40</v>
          </cell>
          <cell r="D367" t="str">
            <v>10</v>
          </cell>
          <cell r="E367" t="str">
            <v>PR</v>
          </cell>
          <cell r="F367" t="str">
            <v>PR</v>
          </cell>
          <cell r="G367" t="str">
            <v>F</v>
          </cell>
          <cell r="H367" t="e">
            <v>#N/A</v>
          </cell>
          <cell r="I367" t="e">
            <v>#N/A</v>
          </cell>
          <cell r="J367" t="str">
            <v>AS 4 Contrats d'entretien asc.</v>
          </cell>
          <cell r="K367" t="str">
            <v>Ascenseurs</v>
          </cell>
          <cell r="L367" t="str">
            <v>??</v>
          </cell>
          <cell r="M367" t="str">
            <v>INCONNU</v>
          </cell>
          <cell r="N367" t="e">
            <v>#N/A</v>
          </cell>
        </row>
        <row r="368">
          <cell r="A368" t="str">
            <v>4F</v>
          </cell>
          <cell r="B368" t="str">
            <v>4F</v>
          </cell>
          <cell r="C368">
            <v>3</v>
          </cell>
          <cell r="D368">
            <v>3</v>
          </cell>
          <cell r="E368" t="str">
            <v>MA</v>
          </cell>
          <cell r="F368" t="str">
            <v>Caisses enregistreuses</v>
          </cell>
          <cell r="G368" t="str">
            <v>F</v>
          </cell>
          <cell r="H368" t="e">
            <v>#N/A</v>
          </cell>
          <cell r="I368" t="e">
            <v>#N/A</v>
          </cell>
          <cell r="J368" t="str">
            <v>AS 4 Contrats d'entretien asc.</v>
          </cell>
          <cell r="K368" t="str">
            <v>Ascenseurs</v>
          </cell>
          <cell r="L368" t="str">
            <v>??</v>
          </cell>
          <cell r="M368" t="str">
            <v>INCONNU</v>
          </cell>
          <cell r="N368" t="e">
            <v>#N/A</v>
          </cell>
        </row>
        <row r="369">
          <cell r="A369" t="str">
            <v>4F1010</v>
          </cell>
          <cell r="B369" t="str">
            <v>4F</v>
          </cell>
          <cell r="C369" t="str">
            <v>10</v>
          </cell>
          <cell r="D369" t="str">
            <v>10</v>
          </cell>
          <cell r="E369" t="str">
            <v>MA</v>
          </cell>
          <cell r="F369" t="str">
            <v>Machine de base</v>
          </cell>
          <cell r="G369" t="str">
            <v>F</v>
          </cell>
          <cell r="H369" t="e">
            <v>#N/A</v>
          </cell>
          <cell r="I369" t="e">
            <v>#N/A</v>
          </cell>
          <cell r="J369" t="str">
            <v>AS 4 Contrats d'entretien asc.</v>
          </cell>
          <cell r="K369" t="str">
            <v>Ascenseurs</v>
          </cell>
          <cell r="L369" t="str">
            <v>??</v>
          </cell>
          <cell r="M369" t="str">
            <v>INCONNU</v>
          </cell>
          <cell r="N369" t="e">
            <v>#N/A</v>
          </cell>
        </row>
        <row r="370">
          <cell r="A370" t="str">
            <v>4F1020</v>
          </cell>
          <cell r="B370" t="str">
            <v>4F</v>
          </cell>
          <cell r="C370" t="str">
            <v>10</v>
          </cell>
          <cell r="D370" t="str">
            <v>20</v>
          </cell>
          <cell r="E370" t="str">
            <v>MA</v>
          </cell>
          <cell r="F370" t="str">
            <v>Machine evolutive</v>
          </cell>
          <cell r="G370" t="str">
            <v>F</v>
          </cell>
          <cell r="H370" t="e">
            <v>#N/A</v>
          </cell>
          <cell r="I370" t="e">
            <v>#N/A</v>
          </cell>
          <cell r="J370" t="str">
            <v>AS 4 Contrats d'entretien asc.</v>
          </cell>
          <cell r="K370" t="str">
            <v>Ascenseurs</v>
          </cell>
          <cell r="L370" t="str">
            <v>??</v>
          </cell>
          <cell r="M370" t="str">
            <v>INCONNU</v>
          </cell>
          <cell r="N370" t="e">
            <v>#N/A</v>
          </cell>
        </row>
        <row r="371">
          <cell r="A371" t="str">
            <v>4F1030</v>
          </cell>
          <cell r="B371" t="str">
            <v>4F</v>
          </cell>
          <cell r="C371" t="str">
            <v>10</v>
          </cell>
          <cell r="D371" t="str">
            <v>30</v>
          </cell>
          <cell r="E371" t="str">
            <v>MA</v>
          </cell>
          <cell r="F371" t="str">
            <v>Machine connectable</v>
          </cell>
          <cell r="G371" t="str">
            <v>F</v>
          </cell>
          <cell r="H371" t="e">
            <v>#N/A</v>
          </cell>
          <cell r="I371" t="e">
            <v>#N/A</v>
          </cell>
          <cell r="J371" t="str">
            <v>AS 4 Contrats d'entretien asc.</v>
          </cell>
          <cell r="K371" t="str">
            <v>Ascenseurs</v>
          </cell>
          <cell r="L371" t="str">
            <v>??</v>
          </cell>
          <cell r="M371" t="str">
            <v>INCONNU</v>
          </cell>
          <cell r="N371" t="e">
            <v>#N/A</v>
          </cell>
        </row>
        <row r="372">
          <cell r="A372" t="str">
            <v>4F2010</v>
          </cell>
          <cell r="B372" t="str">
            <v>4F</v>
          </cell>
          <cell r="C372" t="str">
            <v>20</v>
          </cell>
          <cell r="D372" t="str">
            <v>10</v>
          </cell>
          <cell r="E372" t="str">
            <v>MA</v>
          </cell>
          <cell r="F372" t="str">
            <v>Accessoires</v>
          </cell>
          <cell r="G372" t="str">
            <v>F</v>
          </cell>
          <cell r="H372" t="e">
            <v>#N/A</v>
          </cell>
          <cell r="I372" t="e">
            <v>#N/A</v>
          </cell>
          <cell r="J372" t="str">
            <v>AS 4 Contrats d'entretien asc.</v>
          </cell>
          <cell r="K372" t="str">
            <v>Ascenseurs</v>
          </cell>
          <cell r="L372" t="str">
            <v>??</v>
          </cell>
          <cell r="M372" t="str">
            <v>INCONNU</v>
          </cell>
          <cell r="N372" t="e">
            <v>#N/A</v>
          </cell>
        </row>
        <row r="373">
          <cell r="A373" t="str">
            <v>4F3010</v>
          </cell>
          <cell r="B373" t="str">
            <v>4F</v>
          </cell>
          <cell r="C373" t="str">
            <v>30</v>
          </cell>
          <cell r="D373" t="str">
            <v>10</v>
          </cell>
          <cell r="E373" t="str">
            <v>MA</v>
          </cell>
          <cell r="F373" t="str">
            <v>Consommables</v>
          </cell>
          <cell r="G373" t="str">
            <v>F</v>
          </cell>
          <cell r="H373" t="e">
            <v>#N/A</v>
          </cell>
          <cell r="I373" t="e">
            <v>#N/A</v>
          </cell>
          <cell r="J373" t="str">
            <v>AS 4 Contrats d'entretien asc.</v>
          </cell>
          <cell r="K373" t="str">
            <v>Ascenseurs</v>
          </cell>
          <cell r="L373" t="str">
            <v>??</v>
          </cell>
          <cell r="M373" t="str">
            <v>INCONNU</v>
          </cell>
          <cell r="N373" t="e">
            <v>#N/A</v>
          </cell>
        </row>
        <row r="374">
          <cell r="A374" t="str">
            <v>4F4010</v>
          </cell>
          <cell r="B374" t="str">
            <v>4F</v>
          </cell>
          <cell r="C374" t="str">
            <v>40</v>
          </cell>
          <cell r="D374" t="str">
            <v>10</v>
          </cell>
          <cell r="E374" t="str">
            <v>PR</v>
          </cell>
          <cell r="F374" t="str">
            <v>PR</v>
          </cell>
          <cell r="G374" t="str">
            <v>F</v>
          </cell>
          <cell r="H374" t="e">
            <v>#N/A</v>
          </cell>
          <cell r="I374" t="e">
            <v>#N/A</v>
          </cell>
          <cell r="J374" t="str">
            <v>AS 4 Contrats d'entretien asc.</v>
          </cell>
          <cell r="K374" t="str">
            <v>Ascenseurs</v>
          </cell>
          <cell r="L374" t="str">
            <v>??</v>
          </cell>
          <cell r="M374" t="str">
            <v>INCONNU</v>
          </cell>
          <cell r="N374" t="e">
            <v>#N/A</v>
          </cell>
        </row>
        <row r="375">
          <cell r="A375" t="str">
            <v>4G</v>
          </cell>
          <cell r="B375" t="str">
            <v>4G</v>
          </cell>
          <cell r="C375">
            <v>3</v>
          </cell>
          <cell r="D375">
            <v>3</v>
          </cell>
          <cell r="E375" t="str">
            <v>MA</v>
          </cell>
          <cell r="F375" t="str">
            <v>Papiers</v>
          </cell>
          <cell r="G375" t="str">
            <v>F</v>
          </cell>
          <cell r="H375" t="e">
            <v>#N/A</v>
          </cell>
          <cell r="I375" t="e">
            <v>#N/A</v>
          </cell>
          <cell r="J375" t="str">
            <v>AS 4 Contrats d'entretien asc.</v>
          </cell>
          <cell r="K375" t="str">
            <v>Ascenseurs</v>
          </cell>
          <cell r="L375" t="str">
            <v>??</v>
          </cell>
          <cell r="M375" t="str">
            <v>INCONNU</v>
          </cell>
          <cell r="N375" t="e">
            <v>#N/A</v>
          </cell>
        </row>
        <row r="376">
          <cell r="A376" t="str">
            <v>4G3010</v>
          </cell>
          <cell r="B376" t="str">
            <v>4G</v>
          </cell>
          <cell r="C376" t="str">
            <v>30</v>
          </cell>
          <cell r="D376" t="str">
            <v>10</v>
          </cell>
          <cell r="E376" t="str">
            <v>MA</v>
          </cell>
          <cell r="F376" t="str">
            <v>Ordinaires ramettes</v>
          </cell>
          <cell r="G376" t="str">
            <v>F</v>
          </cell>
          <cell r="H376" t="e">
            <v>#N/A</v>
          </cell>
          <cell r="I376" t="e">
            <v>#N/A</v>
          </cell>
          <cell r="J376" t="str">
            <v>AS 4 Contrats d'entretien asc.</v>
          </cell>
          <cell r="K376" t="str">
            <v>Ascenseurs</v>
          </cell>
          <cell r="L376" t="str">
            <v>??</v>
          </cell>
          <cell r="M376" t="str">
            <v>INCONNU</v>
          </cell>
          <cell r="N376" t="e">
            <v>#N/A</v>
          </cell>
        </row>
        <row r="377">
          <cell r="A377" t="str">
            <v>4G3020</v>
          </cell>
          <cell r="B377" t="str">
            <v>4G</v>
          </cell>
          <cell r="C377" t="str">
            <v>30</v>
          </cell>
          <cell r="D377" t="str">
            <v>20</v>
          </cell>
          <cell r="E377" t="str">
            <v>MA</v>
          </cell>
          <cell r="F377" t="str">
            <v>Thermiques</v>
          </cell>
          <cell r="G377" t="str">
            <v>F</v>
          </cell>
          <cell r="H377" t="e">
            <v>#N/A</v>
          </cell>
          <cell r="I377" t="e">
            <v>#N/A</v>
          </cell>
          <cell r="J377" t="str">
            <v>AS 4 Contrats d'entretien asc.</v>
          </cell>
          <cell r="K377" t="str">
            <v>Ascenseurs</v>
          </cell>
          <cell r="L377" t="str">
            <v>??</v>
          </cell>
          <cell r="M377" t="str">
            <v>INCONNU</v>
          </cell>
          <cell r="N377" t="e">
            <v>#N/A</v>
          </cell>
        </row>
        <row r="378">
          <cell r="A378" t="str">
            <v>4G3030</v>
          </cell>
          <cell r="B378" t="str">
            <v>4G</v>
          </cell>
          <cell r="C378" t="str">
            <v>30</v>
          </cell>
          <cell r="D378" t="str">
            <v>30</v>
          </cell>
          <cell r="E378" t="str">
            <v>MA</v>
          </cell>
          <cell r="F378" t="str">
            <v>Listings informatiques</v>
          </cell>
          <cell r="G378" t="str">
            <v>F</v>
          </cell>
          <cell r="H378" t="e">
            <v>#N/A</v>
          </cell>
          <cell r="I378" t="e">
            <v>#N/A</v>
          </cell>
          <cell r="J378" t="str">
            <v>AS 4 Contrats d'entretien asc.</v>
          </cell>
          <cell r="K378" t="str">
            <v>Ascenseurs</v>
          </cell>
          <cell r="L378" t="str">
            <v>??</v>
          </cell>
          <cell r="M378" t="str">
            <v>INCONNU</v>
          </cell>
          <cell r="N378" t="e">
            <v>#N/A</v>
          </cell>
        </row>
        <row r="379">
          <cell r="A379" t="str">
            <v>4H</v>
          </cell>
          <cell r="B379" t="str">
            <v>4H</v>
          </cell>
          <cell r="C379">
            <v>3</v>
          </cell>
          <cell r="D379">
            <v>3</v>
          </cell>
          <cell r="E379" t="str">
            <v>MA</v>
          </cell>
          <cell r="F379" t="str">
            <v>Divers bureautique</v>
          </cell>
          <cell r="G379" t="str">
            <v>F</v>
          </cell>
          <cell r="H379" t="e">
            <v>#N/A</v>
          </cell>
          <cell r="I379" t="e">
            <v>#N/A</v>
          </cell>
          <cell r="J379" t="str">
            <v>AS 4 Contrats d'entretien asc.</v>
          </cell>
          <cell r="K379" t="str">
            <v>Ascenseurs</v>
          </cell>
          <cell r="L379" t="str">
            <v>??</v>
          </cell>
          <cell r="M379" t="str">
            <v>INCONNU</v>
          </cell>
          <cell r="N379" t="e">
            <v>#N/A</v>
          </cell>
        </row>
        <row r="380">
          <cell r="A380" t="str">
            <v>4H1010</v>
          </cell>
          <cell r="B380" t="str">
            <v>4H</v>
          </cell>
          <cell r="C380" t="str">
            <v>10</v>
          </cell>
          <cell r="D380" t="str">
            <v>10</v>
          </cell>
          <cell r="E380" t="str">
            <v>MA</v>
          </cell>
          <cell r="F380" t="str">
            <v>Mobilier de bureau</v>
          </cell>
          <cell r="G380" t="str">
            <v>F</v>
          </cell>
          <cell r="H380" t="e">
            <v>#N/A</v>
          </cell>
          <cell r="I380" t="e">
            <v>#N/A</v>
          </cell>
          <cell r="J380" t="str">
            <v>AS 4 Contrats d'entretien asc.</v>
          </cell>
          <cell r="K380" t="str">
            <v>Ascenseurs</v>
          </cell>
          <cell r="L380" t="str">
            <v>??</v>
          </cell>
          <cell r="M380" t="str">
            <v>INCONNU</v>
          </cell>
          <cell r="N380" t="e">
            <v>#N/A</v>
          </cell>
        </row>
        <row r="381">
          <cell r="A381" t="str">
            <v>4H1020</v>
          </cell>
          <cell r="B381" t="str">
            <v>4H</v>
          </cell>
          <cell r="C381" t="str">
            <v>10</v>
          </cell>
          <cell r="D381" t="str">
            <v>20</v>
          </cell>
          <cell r="E381" t="str">
            <v>MA</v>
          </cell>
          <cell r="F381" t="str">
            <v>Materiel de bureau</v>
          </cell>
          <cell r="G381" t="str">
            <v>F</v>
          </cell>
          <cell r="H381" t="e">
            <v>#N/A</v>
          </cell>
          <cell r="I381" t="e">
            <v>#N/A</v>
          </cell>
          <cell r="J381" t="str">
            <v>AS 4 Contrats d'entretien asc.</v>
          </cell>
          <cell r="K381" t="str">
            <v>Ascenseurs</v>
          </cell>
          <cell r="L381" t="str">
            <v>??</v>
          </cell>
          <cell r="M381" t="str">
            <v>INCONNU</v>
          </cell>
          <cell r="N381" t="e">
            <v>#N/A</v>
          </cell>
        </row>
        <row r="382">
          <cell r="A382" t="str">
            <v>4H1030</v>
          </cell>
          <cell r="B382" t="str">
            <v>4H</v>
          </cell>
          <cell r="C382" t="str">
            <v>10</v>
          </cell>
          <cell r="D382" t="str">
            <v>30</v>
          </cell>
          <cell r="E382" t="str">
            <v>MA</v>
          </cell>
          <cell r="F382" t="str">
            <v>Retro projecteur</v>
          </cell>
          <cell r="G382" t="str">
            <v>F</v>
          </cell>
          <cell r="H382" t="e">
            <v>#N/A</v>
          </cell>
          <cell r="I382" t="e">
            <v>#N/A</v>
          </cell>
          <cell r="J382" t="str">
            <v>AS 4 Contrats d'entretien asc.</v>
          </cell>
          <cell r="K382" t="str">
            <v>Ascenseurs</v>
          </cell>
          <cell r="L382" t="str">
            <v>??</v>
          </cell>
          <cell r="M382" t="str">
            <v>INCONNU</v>
          </cell>
          <cell r="N382" t="e">
            <v>#N/A</v>
          </cell>
        </row>
        <row r="383">
          <cell r="A383" t="str">
            <v>4H1040</v>
          </cell>
          <cell r="B383" t="str">
            <v>4H</v>
          </cell>
          <cell r="C383" t="str">
            <v>10</v>
          </cell>
          <cell r="D383" t="str">
            <v>40</v>
          </cell>
          <cell r="E383" t="str">
            <v>PR</v>
          </cell>
          <cell r="F383" t="str">
            <v>Autres</v>
          </cell>
          <cell r="G383" t="str">
            <v>F</v>
          </cell>
          <cell r="H383" t="e">
            <v>#N/A</v>
          </cell>
          <cell r="I383" t="e">
            <v>#N/A</v>
          </cell>
          <cell r="J383" t="str">
            <v>AS 4 Contrats d'entretien asc.</v>
          </cell>
          <cell r="K383" t="str">
            <v>Ascenseurs</v>
          </cell>
          <cell r="L383" t="str">
            <v>??</v>
          </cell>
          <cell r="M383" t="str">
            <v>INCONNU</v>
          </cell>
          <cell r="N383" t="e">
            <v>#N/A</v>
          </cell>
        </row>
        <row r="384">
          <cell r="A384" t="str">
            <v>4H2010</v>
          </cell>
          <cell r="B384" t="str">
            <v>4H</v>
          </cell>
          <cell r="C384" t="str">
            <v>20</v>
          </cell>
          <cell r="D384" t="str">
            <v>10</v>
          </cell>
          <cell r="E384" t="str">
            <v>MA</v>
          </cell>
          <cell r="F384" t="str">
            <v>Accessoires</v>
          </cell>
          <cell r="G384" t="str">
            <v>F</v>
          </cell>
          <cell r="H384" t="e">
            <v>#N/A</v>
          </cell>
          <cell r="I384" t="e">
            <v>#N/A</v>
          </cell>
          <cell r="J384" t="str">
            <v>AS 4 Contrats d'entretien asc.</v>
          </cell>
          <cell r="K384" t="str">
            <v>Ascenseurs</v>
          </cell>
          <cell r="L384" t="str">
            <v>??</v>
          </cell>
          <cell r="M384" t="str">
            <v>INCONNU</v>
          </cell>
          <cell r="N384" t="e">
            <v>#N/A</v>
          </cell>
        </row>
        <row r="385">
          <cell r="A385" t="str">
            <v>4H3010</v>
          </cell>
          <cell r="B385" t="str">
            <v>4H</v>
          </cell>
          <cell r="C385" t="str">
            <v>30</v>
          </cell>
          <cell r="D385" t="str">
            <v>10</v>
          </cell>
          <cell r="E385" t="str">
            <v>MA</v>
          </cell>
          <cell r="F385" t="str">
            <v>Consommables</v>
          </cell>
          <cell r="G385" t="str">
            <v>F</v>
          </cell>
          <cell r="H385" t="e">
            <v>#N/A</v>
          </cell>
          <cell r="I385" t="e">
            <v>#N/A</v>
          </cell>
          <cell r="J385" t="str">
            <v>AS 4 Contrats d'entretien asc.</v>
          </cell>
          <cell r="K385" t="str">
            <v>Ascenseurs</v>
          </cell>
          <cell r="L385" t="str">
            <v>??</v>
          </cell>
          <cell r="M385" t="str">
            <v>INCONNU</v>
          </cell>
          <cell r="N385" t="e">
            <v>#N/A</v>
          </cell>
        </row>
        <row r="386">
          <cell r="A386" t="str">
            <v>4H4010</v>
          </cell>
          <cell r="B386" t="str">
            <v>4H</v>
          </cell>
          <cell r="C386" t="str">
            <v>40</v>
          </cell>
          <cell r="D386" t="str">
            <v>10</v>
          </cell>
          <cell r="E386" t="str">
            <v>PR</v>
          </cell>
          <cell r="F386" t="str">
            <v>PR</v>
          </cell>
          <cell r="G386" t="str">
            <v>F</v>
          </cell>
          <cell r="H386" t="e">
            <v>#N/A</v>
          </cell>
          <cell r="I386" t="e">
            <v>#N/A</v>
          </cell>
          <cell r="J386" t="str">
            <v>AS 4 Contrats d'entretien asc.</v>
          </cell>
          <cell r="K386" t="str">
            <v>Ascenseurs</v>
          </cell>
          <cell r="L386" t="str">
            <v>??</v>
          </cell>
          <cell r="M386" t="str">
            <v>INCONNU</v>
          </cell>
          <cell r="N386" t="e">
            <v>#N/A</v>
          </cell>
        </row>
        <row r="387">
          <cell r="A387" t="str">
            <v>4I</v>
          </cell>
          <cell r="B387" t="str">
            <v>4I</v>
          </cell>
          <cell r="C387">
            <v>3</v>
          </cell>
          <cell r="D387">
            <v>3</v>
          </cell>
          <cell r="E387" t="str">
            <v>EM</v>
          </cell>
          <cell r="F387" t="str">
            <v>Machine a coudre</v>
          </cell>
          <cell r="G387" t="str">
            <v>F</v>
          </cell>
          <cell r="H387" t="e">
            <v>#N/A</v>
          </cell>
          <cell r="I387" t="e">
            <v>#N/A</v>
          </cell>
          <cell r="J387" t="str">
            <v>AS 4 Contrats d'entretien asc.</v>
          </cell>
          <cell r="K387" t="str">
            <v>Ascenseurs</v>
          </cell>
          <cell r="L387" t="str">
            <v>??</v>
          </cell>
          <cell r="M387" t="str">
            <v>INCONNU</v>
          </cell>
          <cell r="N387" t="e">
            <v>#N/A</v>
          </cell>
        </row>
        <row r="388">
          <cell r="A388" t="str">
            <v>4I1010</v>
          </cell>
          <cell r="B388" t="str">
            <v>4I</v>
          </cell>
          <cell r="C388" t="str">
            <v>10</v>
          </cell>
          <cell r="D388" t="str">
            <v>10</v>
          </cell>
          <cell r="E388" t="str">
            <v>EM</v>
          </cell>
          <cell r="F388" t="str">
            <v>Manuelles</v>
          </cell>
          <cell r="G388" t="str">
            <v>F</v>
          </cell>
          <cell r="H388" t="e">
            <v>#N/A</v>
          </cell>
          <cell r="I388" t="e">
            <v>#N/A</v>
          </cell>
          <cell r="J388" t="str">
            <v>AS 4 Contrats d'entretien asc.</v>
          </cell>
          <cell r="K388" t="str">
            <v>Ascenseurs</v>
          </cell>
          <cell r="L388" t="str">
            <v>??</v>
          </cell>
          <cell r="M388" t="str">
            <v>INCONNU</v>
          </cell>
          <cell r="N388" t="e">
            <v>#N/A</v>
          </cell>
        </row>
        <row r="389">
          <cell r="A389" t="str">
            <v>4I1020</v>
          </cell>
          <cell r="B389" t="str">
            <v>4I</v>
          </cell>
          <cell r="C389" t="str">
            <v>10</v>
          </cell>
          <cell r="D389" t="str">
            <v>20</v>
          </cell>
          <cell r="E389" t="str">
            <v>EM</v>
          </cell>
          <cell r="F389" t="str">
            <v>Electrique simple</v>
          </cell>
          <cell r="G389" t="str">
            <v>F</v>
          </cell>
          <cell r="H389" t="e">
            <v>#N/A</v>
          </cell>
          <cell r="I389" t="e">
            <v>#N/A</v>
          </cell>
          <cell r="J389" t="str">
            <v>AS 4 Contrats d'entretien asc.</v>
          </cell>
          <cell r="K389" t="str">
            <v>Ascenseurs</v>
          </cell>
          <cell r="L389" t="str">
            <v>??</v>
          </cell>
          <cell r="M389" t="str">
            <v>INCONNU</v>
          </cell>
          <cell r="N389" t="e">
            <v>#N/A</v>
          </cell>
        </row>
        <row r="390">
          <cell r="A390" t="str">
            <v>4I1030</v>
          </cell>
          <cell r="B390" t="str">
            <v>4I</v>
          </cell>
          <cell r="C390" t="str">
            <v>10</v>
          </cell>
          <cell r="D390" t="str">
            <v>30</v>
          </cell>
          <cell r="E390" t="str">
            <v>EM</v>
          </cell>
          <cell r="F390" t="str">
            <v>Electrique + broderie</v>
          </cell>
          <cell r="G390" t="str">
            <v>F</v>
          </cell>
          <cell r="H390" t="e">
            <v>#N/A</v>
          </cell>
          <cell r="I390" t="e">
            <v>#N/A</v>
          </cell>
          <cell r="J390" t="str">
            <v>AS 4 Contrats d'entretien asc.</v>
          </cell>
          <cell r="K390" t="str">
            <v>Ascenseurs</v>
          </cell>
          <cell r="L390" t="str">
            <v>??</v>
          </cell>
          <cell r="M390" t="str">
            <v>INCONNU</v>
          </cell>
          <cell r="N390" t="e">
            <v>#N/A</v>
          </cell>
        </row>
        <row r="391">
          <cell r="A391" t="str">
            <v>4I2010</v>
          </cell>
          <cell r="B391" t="str">
            <v>4I</v>
          </cell>
          <cell r="C391" t="str">
            <v>20</v>
          </cell>
          <cell r="D391" t="str">
            <v>10</v>
          </cell>
          <cell r="E391" t="str">
            <v>EM</v>
          </cell>
          <cell r="F391" t="str">
            <v>Moteurs</v>
          </cell>
          <cell r="G391" t="str">
            <v>F</v>
          </cell>
          <cell r="H391" t="e">
            <v>#N/A</v>
          </cell>
          <cell r="I391" t="e">
            <v>#N/A</v>
          </cell>
          <cell r="J391" t="str">
            <v>AS 4 Contrats d'entretien asc.</v>
          </cell>
          <cell r="K391" t="str">
            <v>Ascenseurs</v>
          </cell>
          <cell r="L391" t="str">
            <v>??</v>
          </cell>
          <cell r="M391" t="str">
            <v>INCONNU</v>
          </cell>
          <cell r="N391" t="e">
            <v>#N/A</v>
          </cell>
        </row>
        <row r="392">
          <cell r="A392" t="str">
            <v>4I2020</v>
          </cell>
          <cell r="B392" t="str">
            <v>4I</v>
          </cell>
          <cell r="C392" t="str">
            <v>20</v>
          </cell>
          <cell r="D392" t="str">
            <v>20</v>
          </cell>
          <cell r="E392" t="str">
            <v>EM</v>
          </cell>
          <cell r="F392" t="str">
            <v>Batis</v>
          </cell>
          <cell r="G392" t="str">
            <v>F</v>
          </cell>
          <cell r="H392" t="e">
            <v>#N/A</v>
          </cell>
          <cell r="I392" t="e">
            <v>#N/A</v>
          </cell>
          <cell r="J392" t="str">
            <v>AS 4 Contrats d'entretien asc.</v>
          </cell>
          <cell r="K392" t="str">
            <v>Ascenseurs</v>
          </cell>
          <cell r="L392" t="str">
            <v>??</v>
          </cell>
          <cell r="M392" t="str">
            <v>INCONNU</v>
          </cell>
          <cell r="N392" t="e">
            <v>#N/A</v>
          </cell>
        </row>
        <row r="393">
          <cell r="A393" t="str">
            <v>4I2030</v>
          </cell>
          <cell r="B393" t="str">
            <v>4I</v>
          </cell>
          <cell r="C393" t="str">
            <v>20</v>
          </cell>
          <cell r="D393" t="str">
            <v>30</v>
          </cell>
          <cell r="E393" t="str">
            <v>EM</v>
          </cell>
          <cell r="F393" t="str">
            <v>Autres</v>
          </cell>
          <cell r="G393" t="str">
            <v>F</v>
          </cell>
          <cell r="H393" t="e">
            <v>#N/A</v>
          </cell>
          <cell r="I393" t="e">
            <v>#N/A</v>
          </cell>
          <cell r="J393" t="str">
            <v>AS 4 Contrats d'entretien asc.</v>
          </cell>
          <cell r="K393" t="str">
            <v>Ascenseurs</v>
          </cell>
          <cell r="L393" t="str">
            <v>??</v>
          </cell>
          <cell r="M393" t="str">
            <v>INCONNU</v>
          </cell>
          <cell r="N393" t="e">
            <v>#N/A</v>
          </cell>
        </row>
        <row r="394">
          <cell r="A394" t="str">
            <v>4I4040</v>
          </cell>
          <cell r="B394" t="str">
            <v>4I</v>
          </cell>
          <cell r="C394" t="str">
            <v>40</v>
          </cell>
          <cell r="D394" t="str">
            <v>40</v>
          </cell>
          <cell r="E394" t="str">
            <v>EM</v>
          </cell>
          <cell r="F394" t="str">
            <v>PR</v>
          </cell>
          <cell r="G394" t="str">
            <v>F</v>
          </cell>
          <cell r="H394" t="e">
            <v>#N/A</v>
          </cell>
          <cell r="I394" t="e">
            <v>#N/A</v>
          </cell>
          <cell r="J394" t="str">
            <v>AS 4 Contrats d'entretien asc.</v>
          </cell>
          <cell r="K394" t="str">
            <v>Ascenseurs</v>
          </cell>
          <cell r="L394" t="str">
            <v>??</v>
          </cell>
          <cell r="M394" t="str">
            <v>INCONNU</v>
          </cell>
          <cell r="N394" t="e">
            <v>#N/A</v>
          </cell>
        </row>
        <row r="395">
          <cell r="A395" t="str">
            <v>4J</v>
          </cell>
          <cell r="B395" t="str">
            <v>4J</v>
          </cell>
          <cell r="C395">
            <v>3</v>
          </cell>
          <cell r="D395">
            <v>3</v>
          </cell>
          <cell r="E395" t="str">
            <v>CL</v>
          </cell>
          <cell r="F395" t="str">
            <v>Climatiseur</v>
          </cell>
          <cell r="G395" t="str">
            <v>F</v>
          </cell>
          <cell r="H395" t="e">
            <v>#N/A</v>
          </cell>
          <cell r="I395" t="e">
            <v>#N/A</v>
          </cell>
          <cell r="J395" t="str">
            <v>AS 4 Contrats d'entretien asc.</v>
          </cell>
          <cell r="K395" t="str">
            <v>Ascenseurs</v>
          </cell>
          <cell r="L395" t="str">
            <v>??</v>
          </cell>
          <cell r="M395" t="str">
            <v>INCONNU</v>
          </cell>
          <cell r="N395" t="e">
            <v>#N/A</v>
          </cell>
        </row>
        <row r="396">
          <cell r="A396" t="str">
            <v>4J1010</v>
          </cell>
          <cell r="B396" t="str">
            <v>4J</v>
          </cell>
          <cell r="C396" t="str">
            <v>10</v>
          </cell>
          <cell r="D396" t="str">
            <v>10</v>
          </cell>
          <cell r="E396" t="str">
            <v>CL</v>
          </cell>
          <cell r="F396" t="str">
            <v>Windows</v>
          </cell>
          <cell r="G396" t="str">
            <v>F</v>
          </cell>
          <cell r="H396" t="e">
            <v>#N/A</v>
          </cell>
          <cell r="I396" t="e">
            <v>#N/A</v>
          </cell>
          <cell r="J396" t="str">
            <v>AS 4 Contrats d'entretien asc.</v>
          </cell>
          <cell r="K396" t="str">
            <v>Ascenseurs</v>
          </cell>
          <cell r="L396" t="str">
            <v>??</v>
          </cell>
          <cell r="M396" t="str">
            <v>INCONNU</v>
          </cell>
          <cell r="N396" t="e">
            <v>#N/A</v>
          </cell>
        </row>
        <row r="397">
          <cell r="A397" t="str">
            <v>4J1020</v>
          </cell>
          <cell r="B397" t="str">
            <v>4J</v>
          </cell>
          <cell r="C397" t="str">
            <v>10</v>
          </cell>
          <cell r="D397" t="str">
            <v>20</v>
          </cell>
          <cell r="E397" t="str">
            <v>CL</v>
          </cell>
          <cell r="F397" t="str">
            <v>Split</v>
          </cell>
          <cell r="G397" t="str">
            <v>F</v>
          </cell>
          <cell r="H397" t="e">
            <v>#N/A</v>
          </cell>
          <cell r="I397" t="e">
            <v>#N/A</v>
          </cell>
          <cell r="J397" t="str">
            <v>AS 4 Contrats d'entretien asc.</v>
          </cell>
          <cell r="K397" t="str">
            <v>Ascenseurs</v>
          </cell>
          <cell r="L397" t="str">
            <v>??</v>
          </cell>
          <cell r="M397" t="str">
            <v>INCONNU</v>
          </cell>
          <cell r="N397" t="e">
            <v>#N/A</v>
          </cell>
        </row>
        <row r="398">
          <cell r="A398" t="str">
            <v>4J1030</v>
          </cell>
          <cell r="B398" t="str">
            <v>4J</v>
          </cell>
          <cell r="C398" t="str">
            <v>10</v>
          </cell>
          <cell r="D398" t="str">
            <v>30</v>
          </cell>
          <cell r="E398" t="str">
            <v>CL</v>
          </cell>
          <cell r="F398" t="str">
            <v>Autres</v>
          </cell>
          <cell r="G398" t="str">
            <v>F</v>
          </cell>
          <cell r="H398" t="e">
            <v>#N/A</v>
          </cell>
          <cell r="I398" t="e">
            <v>#N/A</v>
          </cell>
          <cell r="J398" t="str">
            <v>AS 4 Contrats d'entretien asc.</v>
          </cell>
          <cell r="K398" t="str">
            <v>Ascenseurs</v>
          </cell>
          <cell r="L398" t="str">
            <v>??</v>
          </cell>
          <cell r="M398" t="str">
            <v>INCONNU</v>
          </cell>
          <cell r="N398" t="e">
            <v>#N/A</v>
          </cell>
        </row>
        <row r="399">
          <cell r="A399" t="str">
            <v>4J2010</v>
          </cell>
          <cell r="B399" t="str">
            <v>4J</v>
          </cell>
          <cell r="C399" t="str">
            <v>20</v>
          </cell>
          <cell r="D399" t="str">
            <v>10</v>
          </cell>
          <cell r="E399" t="str">
            <v>CL</v>
          </cell>
          <cell r="F399" t="str">
            <v>Accessoires</v>
          </cell>
          <cell r="G399" t="str">
            <v>F</v>
          </cell>
          <cell r="H399" t="e">
            <v>#N/A</v>
          </cell>
          <cell r="I399" t="e">
            <v>#N/A</v>
          </cell>
          <cell r="J399" t="str">
            <v>AS 4 Contrats d'entretien asc.</v>
          </cell>
          <cell r="K399" t="str">
            <v>Ascenseurs</v>
          </cell>
          <cell r="L399" t="str">
            <v>??</v>
          </cell>
          <cell r="M399" t="str">
            <v>INCONNU</v>
          </cell>
          <cell r="N399" t="e">
            <v>#N/A</v>
          </cell>
        </row>
        <row r="400">
          <cell r="A400" t="str">
            <v>4J3010</v>
          </cell>
          <cell r="B400" t="str">
            <v>4J</v>
          </cell>
          <cell r="C400" t="str">
            <v>30</v>
          </cell>
          <cell r="D400" t="str">
            <v>10</v>
          </cell>
          <cell r="E400" t="str">
            <v>CL</v>
          </cell>
          <cell r="F400" t="str">
            <v>Consommables</v>
          </cell>
          <cell r="G400" t="str">
            <v>F</v>
          </cell>
          <cell r="H400" t="e">
            <v>#N/A</v>
          </cell>
          <cell r="I400" t="e">
            <v>#N/A</v>
          </cell>
          <cell r="J400" t="str">
            <v>AS 4 Contrats d'entretien asc.</v>
          </cell>
          <cell r="K400" t="str">
            <v>Ascenseurs</v>
          </cell>
          <cell r="L400" t="str">
            <v>??</v>
          </cell>
          <cell r="M400" t="str">
            <v>INCONNU</v>
          </cell>
          <cell r="N400" t="e">
            <v>#N/A</v>
          </cell>
        </row>
        <row r="401">
          <cell r="A401" t="str">
            <v>4J4010</v>
          </cell>
          <cell r="B401" t="str">
            <v>4J</v>
          </cell>
          <cell r="C401" t="str">
            <v>40</v>
          </cell>
          <cell r="D401" t="str">
            <v>10</v>
          </cell>
          <cell r="E401" t="str">
            <v>CL</v>
          </cell>
          <cell r="F401" t="str">
            <v>PR</v>
          </cell>
          <cell r="G401" t="str">
            <v>F</v>
          </cell>
          <cell r="H401" t="e">
            <v>#N/A</v>
          </cell>
          <cell r="I401" t="e">
            <v>#N/A</v>
          </cell>
          <cell r="J401" t="str">
            <v>AS 4 Contrats d'entretien asc.</v>
          </cell>
          <cell r="K401" t="str">
            <v>Ascenseurs</v>
          </cell>
          <cell r="L401" t="str">
            <v>??</v>
          </cell>
          <cell r="M401" t="str">
            <v>INCONNU</v>
          </cell>
          <cell r="N401" t="e">
            <v>#N/A</v>
          </cell>
        </row>
        <row r="402">
          <cell r="A402" t="str">
            <v>4K</v>
          </cell>
          <cell r="B402" t="str">
            <v>4K</v>
          </cell>
          <cell r="C402">
            <v>3</v>
          </cell>
          <cell r="D402">
            <v>3</v>
          </cell>
          <cell r="E402" t="str">
            <v>EM</v>
          </cell>
          <cell r="F402" t="str">
            <v>Congelateur</v>
          </cell>
          <cell r="G402" t="str">
            <v>F</v>
          </cell>
          <cell r="H402" t="e">
            <v>#N/A</v>
          </cell>
          <cell r="I402" t="e">
            <v>#N/A</v>
          </cell>
          <cell r="J402" t="str">
            <v>AS 4 Contrats d'entretien asc.</v>
          </cell>
          <cell r="K402" t="str">
            <v>Ascenseurs</v>
          </cell>
          <cell r="L402" t="str">
            <v>??</v>
          </cell>
          <cell r="M402" t="str">
            <v>INCONNU</v>
          </cell>
          <cell r="N402" t="e">
            <v>#N/A</v>
          </cell>
        </row>
        <row r="403">
          <cell r="A403" t="str">
            <v>4K1010</v>
          </cell>
          <cell r="B403" t="str">
            <v>4K</v>
          </cell>
          <cell r="C403" t="str">
            <v>10</v>
          </cell>
          <cell r="D403" t="str">
            <v>10</v>
          </cell>
          <cell r="E403" t="str">
            <v>EM</v>
          </cell>
          <cell r="F403" t="str">
            <v>Bahut   0 à 250 l</v>
          </cell>
          <cell r="G403" t="str">
            <v>F</v>
          </cell>
          <cell r="H403" t="e">
            <v>#N/A</v>
          </cell>
          <cell r="I403" t="e">
            <v>#N/A</v>
          </cell>
          <cell r="J403" t="str">
            <v>AS 4 Contrats d'entretien asc.</v>
          </cell>
          <cell r="K403" t="str">
            <v>Ascenseurs</v>
          </cell>
          <cell r="L403" t="str">
            <v>??</v>
          </cell>
          <cell r="M403" t="str">
            <v>INCONNU</v>
          </cell>
          <cell r="N403" t="e">
            <v>#N/A</v>
          </cell>
        </row>
        <row r="404">
          <cell r="A404" t="str">
            <v>4K1020</v>
          </cell>
          <cell r="B404" t="str">
            <v>4K</v>
          </cell>
          <cell r="C404" t="str">
            <v>10</v>
          </cell>
          <cell r="D404" t="str">
            <v>20</v>
          </cell>
          <cell r="E404" t="str">
            <v>EM</v>
          </cell>
          <cell r="F404" t="str">
            <v>Bahut + 250 à 500 l</v>
          </cell>
          <cell r="G404" t="str">
            <v>F</v>
          </cell>
          <cell r="H404" t="e">
            <v>#N/A</v>
          </cell>
          <cell r="I404" t="e">
            <v>#N/A</v>
          </cell>
          <cell r="J404" t="str">
            <v>AS 4 Contrats d'entretien asc.</v>
          </cell>
          <cell r="K404" t="str">
            <v>Ascenseurs</v>
          </cell>
          <cell r="L404" t="str">
            <v>??</v>
          </cell>
          <cell r="M404" t="str">
            <v>INCONNU</v>
          </cell>
          <cell r="N404" t="e">
            <v>#N/A</v>
          </cell>
        </row>
        <row r="405">
          <cell r="A405" t="str">
            <v>4K1030</v>
          </cell>
          <cell r="B405" t="str">
            <v>4K</v>
          </cell>
          <cell r="C405" t="str">
            <v>10</v>
          </cell>
          <cell r="D405" t="str">
            <v>30</v>
          </cell>
          <cell r="E405" t="str">
            <v>EM</v>
          </cell>
          <cell r="F405" t="str">
            <v>Bahut     + 500 l</v>
          </cell>
          <cell r="G405" t="str">
            <v>F</v>
          </cell>
          <cell r="H405" t="e">
            <v>#N/A</v>
          </cell>
          <cell r="I405" t="e">
            <v>#N/A</v>
          </cell>
          <cell r="J405" t="str">
            <v>AS 4 Contrats d'entretien asc.</v>
          </cell>
          <cell r="K405" t="str">
            <v>Ascenseurs</v>
          </cell>
          <cell r="L405" t="str">
            <v>??</v>
          </cell>
          <cell r="M405" t="str">
            <v>INCONNU</v>
          </cell>
          <cell r="N405" t="e">
            <v>#N/A</v>
          </cell>
        </row>
        <row r="406">
          <cell r="A406" t="str">
            <v>4K1040</v>
          </cell>
          <cell r="B406" t="str">
            <v>4K</v>
          </cell>
          <cell r="C406" t="str">
            <v>10</v>
          </cell>
          <cell r="D406" t="str">
            <v>40</v>
          </cell>
          <cell r="E406" t="str">
            <v>EM</v>
          </cell>
          <cell r="F406" t="str">
            <v>Vertical   0 à 250 l</v>
          </cell>
          <cell r="G406" t="str">
            <v>F</v>
          </cell>
          <cell r="H406" t="e">
            <v>#N/A</v>
          </cell>
          <cell r="I406" t="e">
            <v>#N/A</v>
          </cell>
          <cell r="J406" t="str">
            <v>AS 4 Contrats d'entretien asc.</v>
          </cell>
          <cell r="K406" t="str">
            <v>Ascenseurs</v>
          </cell>
          <cell r="L406" t="str">
            <v>??</v>
          </cell>
          <cell r="M406" t="str">
            <v>INCONNU</v>
          </cell>
          <cell r="N406" t="e">
            <v>#N/A</v>
          </cell>
        </row>
        <row r="407">
          <cell r="A407" t="str">
            <v>4K1050</v>
          </cell>
          <cell r="B407" t="str">
            <v>4K</v>
          </cell>
          <cell r="C407" t="str">
            <v>10</v>
          </cell>
          <cell r="D407" t="str">
            <v>50</v>
          </cell>
          <cell r="E407" t="str">
            <v>EM</v>
          </cell>
          <cell r="F407" t="str">
            <v>Vertical + 250 à 500 l</v>
          </cell>
          <cell r="G407" t="str">
            <v>F</v>
          </cell>
          <cell r="H407" t="e">
            <v>#N/A</v>
          </cell>
          <cell r="I407" t="e">
            <v>#N/A</v>
          </cell>
          <cell r="J407" t="str">
            <v>AS 4 Contrats d'entretien asc.</v>
          </cell>
          <cell r="K407" t="str">
            <v>Ascenseurs</v>
          </cell>
          <cell r="L407" t="str">
            <v>??</v>
          </cell>
          <cell r="M407" t="str">
            <v>INCONNU</v>
          </cell>
          <cell r="N407" t="e">
            <v>#N/A</v>
          </cell>
        </row>
        <row r="408">
          <cell r="A408" t="str">
            <v>4K1060</v>
          </cell>
          <cell r="B408" t="str">
            <v>4K</v>
          </cell>
          <cell r="C408" t="str">
            <v>10</v>
          </cell>
          <cell r="D408" t="str">
            <v>60</v>
          </cell>
          <cell r="E408" t="str">
            <v>EM</v>
          </cell>
          <cell r="F408" t="str">
            <v>Vertical     + 500 l</v>
          </cell>
          <cell r="G408" t="str">
            <v>F</v>
          </cell>
          <cell r="H408" t="e">
            <v>#N/A</v>
          </cell>
          <cell r="I408" t="e">
            <v>#N/A</v>
          </cell>
          <cell r="J408" t="str">
            <v>AS 4 Contrats d'entretien asc.</v>
          </cell>
          <cell r="K408" t="str">
            <v>Ascenseurs</v>
          </cell>
          <cell r="L408" t="str">
            <v>??</v>
          </cell>
          <cell r="M408" t="str">
            <v>INCONNU</v>
          </cell>
          <cell r="N408" t="e">
            <v>#N/A</v>
          </cell>
        </row>
        <row r="409">
          <cell r="A409" t="str">
            <v>4K3010</v>
          </cell>
          <cell r="B409" t="str">
            <v>4K</v>
          </cell>
          <cell r="C409" t="str">
            <v>30</v>
          </cell>
          <cell r="D409" t="str">
            <v>10</v>
          </cell>
          <cell r="E409" t="str">
            <v>EM</v>
          </cell>
          <cell r="F409" t="str">
            <v>Consommables</v>
          </cell>
          <cell r="G409" t="str">
            <v>F</v>
          </cell>
          <cell r="H409" t="e">
            <v>#N/A</v>
          </cell>
          <cell r="I409" t="e">
            <v>#N/A</v>
          </cell>
          <cell r="J409" t="str">
            <v>AS 4 Contrats d'entretien asc.</v>
          </cell>
          <cell r="K409" t="str">
            <v>Ascenseurs</v>
          </cell>
          <cell r="L409" t="str">
            <v>??</v>
          </cell>
          <cell r="M409" t="str">
            <v>INCONNU</v>
          </cell>
          <cell r="N409" t="e">
            <v>#N/A</v>
          </cell>
        </row>
        <row r="410">
          <cell r="A410" t="str">
            <v>4K4010</v>
          </cell>
          <cell r="B410" t="str">
            <v>4K</v>
          </cell>
          <cell r="C410" t="str">
            <v>40</v>
          </cell>
          <cell r="D410" t="str">
            <v>10</v>
          </cell>
          <cell r="E410" t="str">
            <v>EM</v>
          </cell>
          <cell r="F410" t="str">
            <v>PR</v>
          </cell>
          <cell r="G410" t="str">
            <v>F</v>
          </cell>
          <cell r="H410" t="e">
            <v>#N/A</v>
          </cell>
          <cell r="I410" t="e">
            <v>#N/A</v>
          </cell>
          <cell r="J410" t="str">
            <v>AS 4 Contrats d'entretien asc.</v>
          </cell>
          <cell r="K410" t="str">
            <v>Ascenseurs</v>
          </cell>
          <cell r="L410" t="str">
            <v>??</v>
          </cell>
          <cell r="M410" t="str">
            <v>INCONNU</v>
          </cell>
          <cell r="N410" t="e">
            <v>#N/A</v>
          </cell>
        </row>
        <row r="411">
          <cell r="A411" t="str">
            <v>4L</v>
          </cell>
          <cell r="B411" t="str">
            <v>4L</v>
          </cell>
          <cell r="C411">
            <v>3</v>
          </cell>
          <cell r="D411">
            <v>3</v>
          </cell>
          <cell r="E411" t="str">
            <v>EM</v>
          </cell>
          <cell r="F411" t="str">
            <v>Refrigerateur</v>
          </cell>
          <cell r="G411" t="str">
            <v>F</v>
          </cell>
          <cell r="H411" t="e">
            <v>#N/A</v>
          </cell>
          <cell r="I411" t="e">
            <v>#N/A</v>
          </cell>
          <cell r="J411" t="str">
            <v>AS 4 Contrats d'entretien asc.</v>
          </cell>
          <cell r="K411" t="str">
            <v>Ascenseurs</v>
          </cell>
          <cell r="L411" t="str">
            <v>??</v>
          </cell>
          <cell r="M411" t="str">
            <v>INCONNU</v>
          </cell>
          <cell r="N411" t="e">
            <v>#N/A</v>
          </cell>
        </row>
        <row r="412">
          <cell r="A412" t="str">
            <v>4L1010</v>
          </cell>
          <cell r="B412" t="str">
            <v>4L</v>
          </cell>
          <cell r="C412" t="str">
            <v>10</v>
          </cell>
          <cell r="D412" t="str">
            <v>10</v>
          </cell>
          <cell r="E412" t="str">
            <v>EM</v>
          </cell>
          <cell r="F412" t="str">
            <v>1 porte    0 à 250 l</v>
          </cell>
          <cell r="G412" t="str">
            <v>F</v>
          </cell>
          <cell r="H412" t="e">
            <v>#N/A</v>
          </cell>
          <cell r="I412" t="e">
            <v>#N/A</v>
          </cell>
          <cell r="J412" t="str">
            <v>AS 4 Contrats d'entretien asc.</v>
          </cell>
          <cell r="K412" t="str">
            <v>Ascenseurs</v>
          </cell>
          <cell r="L412" t="str">
            <v>??</v>
          </cell>
          <cell r="M412" t="str">
            <v>INCONNU</v>
          </cell>
          <cell r="N412" t="e">
            <v>#N/A</v>
          </cell>
        </row>
        <row r="413">
          <cell r="A413" t="str">
            <v>4L1020</v>
          </cell>
          <cell r="B413" t="str">
            <v>4L</v>
          </cell>
          <cell r="C413" t="str">
            <v>10</v>
          </cell>
          <cell r="D413" t="str">
            <v>20</v>
          </cell>
          <cell r="E413" t="str">
            <v>EM</v>
          </cell>
          <cell r="F413" t="str">
            <v>1 porte  250 à 500 l</v>
          </cell>
          <cell r="G413" t="str">
            <v>F</v>
          </cell>
          <cell r="H413" t="e">
            <v>#N/A</v>
          </cell>
          <cell r="I413" t="e">
            <v>#N/A</v>
          </cell>
          <cell r="J413" t="str">
            <v>AS 4 Contrats d'entretien asc.</v>
          </cell>
          <cell r="K413" t="str">
            <v>Ascenseurs</v>
          </cell>
          <cell r="L413" t="str">
            <v>??</v>
          </cell>
          <cell r="M413" t="str">
            <v>INCONNU</v>
          </cell>
          <cell r="N413" t="e">
            <v>#N/A</v>
          </cell>
        </row>
        <row r="414">
          <cell r="A414" t="str">
            <v>4L1030</v>
          </cell>
          <cell r="B414" t="str">
            <v>4L</v>
          </cell>
          <cell r="C414" t="str">
            <v>10</v>
          </cell>
          <cell r="D414" t="str">
            <v>30</v>
          </cell>
          <cell r="E414" t="str">
            <v>EM</v>
          </cell>
          <cell r="F414" t="str">
            <v>1 porte      + 500 l</v>
          </cell>
          <cell r="G414" t="str">
            <v>F</v>
          </cell>
          <cell r="H414" t="e">
            <v>#N/A</v>
          </cell>
          <cell r="I414" t="e">
            <v>#N/A</v>
          </cell>
          <cell r="J414" t="str">
            <v>AS 4 Contrats d'entretien asc.</v>
          </cell>
          <cell r="K414" t="str">
            <v>Ascenseurs</v>
          </cell>
          <cell r="L414" t="str">
            <v>??</v>
          </cell>
          <cell r="M414" t="str">
            <v>INCONNU</v>
          </cell>
          <cell r="N414" t="e">
            <v>#N/A</v>
          </cell>
        </row>
        <row r="415">
          <cell r="A415" t="str">
            <v>4L1040</v>
          </cell>
          <cell r="B415" t="str">
            <v>4L</v>
          </cell>
          <cell r="C415" t="str">
            <v>10</v>
          </cell>
          <cell r="D415" t="str">
            <v>40</v>
          </cell>
          <cell r="E415" t="str">
            <v>EM</v>
          </cell>
          <cell r="F415" t="str">
            <v>2 portes   0 à 250 l</v>
          </cell>
          <cell r="G415" t="str">
            <v>F</v>
          </cell>
          <cell r="H415" t="e">
            <v>#N/A</v>
          </cell>
          <cell r="I415" t="e">
            <v>#N/A</v>
          </cell>
          <cell r="J415" t="str">
            <v>AS 4 Contrats d'entretien asc.</v>
          </cell>
          <cell r="K415" t="str">
            <v>Ascenseurs</v>
          </cell>
          <cell r="L415" t="str">
            <v>??</v>
          </cell>
          <cell r="M415" t="str">
            <v>INCONNU</v>
          </cell>
          <cell r="N415" t="e">
            <v>#N/A</v>
          </cell>
        </row>
        <row r="416">
          <cell r="A416" t="str">
            <v>4L1050</v>
          </cell>
          <cell r="B416" t="str">
            <v>4L</v>
          </cell>
          <cell r="C416" t="str">
            <v>10</v>
          </cell>
          <cell r="D416" t="str">
            <v>50</v>
          </cell>
          <cell r="E416" t="str">
            <v>EM</v>
          </cell>
          <cell r="F416" t="str">
            <v>2 portes 250 à 500 l</v>
          </cell>
          <cell r="G416" t="str">
            <v>F</v>
          </cell>
          <cell r="H416" t="e">
            <v>#N/A</v>
          </cell>
          <cell r="I416" t="e">
            <v>#N/A</v>
          </cell>
          <cell r="J416" t="str">
            <v>AS 4 Contrats d'entretien asc.</v>
          </cell>
          <cell r="K416" t="str">
            <v>Ascenseurs</v>
          </cell>
          <cell r="L416" t="str">
            <v>??</v>
          </cell>
          <cell r="M416" t="str">
            <v>INCONNU</v>
          </cell>
          <cell r="N416" t="e">
            <v>#N/A</v>
          </cell>
        </row>
        <row r="417">
          <cell r="A417" t="str">
            <v>4L1060</v>
          </cell>
          <cell r="B417" t="str">
            <v>4L</v>
          </cell>
          <cell r="C417" t="str">
            <v>10</v>
          </cell>
          <cell r="D417" t="str">
            <v>60</v>
          </cell>
          <cell r="E417" t="str">
            <v>EM</v>
          </cell>
          <cell r="F417" t="str">
            <v>2 portes     + 500 l</v>
          </cell>
          <cell r="G417" t="str">
            <v>F</v>
          </cell>
          <cell r="H417" t="e">
            <v>#N/A</v>
          </cell>
          <cell r="I417" t="e">
            <v>#N/A</v>
          </cell>
          <cell r="J417" t="str">
            <v>AS 4 Contrats d'entretien asc.</v>
          </cell>
          <cell r="K417" t="str">
            <v>Ascenseurs</v>
          </cell>
          <cell r="L417" t="str">
            <v>??</v>
          </cell>
          <cell r="M417" t="str">
            <v>INCONNU</v>
          </cell>
          <cell r="N417" t="e">
            <v>#N/A</v>
          </cell>
        </row>
        <row r="418">
          <cell r="A418" t="str">
            <v>4L3010</v>
          </cell>
          <cell r="B418" t="str">
            <v>4L</v>
          </cell>
          <cell r="C418" t="str">
            <v>30</v>
          </cell>
          <cell r="D418" t="str">
            <v>10</v>
          </cell>
          <cell r="E418" t="str">
            <v>EM</v>
          </cell>
          <cell r="F418" t="str">
            <v>Consommables</v>
          </cell>
          <cell r="G418" t="str">
            <v>F</v>
          </cell>
          <cell r="H418" t="e">
            <v>#N/A</v>
          </cell>
          <cell r="I418" t="e">
            <v>#N/A</v>
          </cell>
          <cell r="J418" t="str">
            <v>AS 4 Contrats d'entretien asc.</v>
          </cell>
          <cell r="K418" t="str">
            <v>Ascenseurs</v>
          </cell>
          <cell r="L418" t="str">
            <v>??</v>
          </cell>
          <cell r="M418" t="str">
            <v>INCONNU</v>
          </cell>
          <cell r="N418" t="e">
            <v>#N/A</v>
          </cell>
        </row>
        <row r="419">
          <cell r="A419" t="str">
            <v>4L4010</v>
          </cell>
          <cell r="B419" t="str">
            <v>4L</v>
          </cell>
          <cell r="C419" t="str">
            <v>40</v>
          </cell>
          <cell r="D419" t="str">
            <v>10</v>
          </cell>
          <cell r="E419" t="str">
            <v>EM</v>
          </cell>
          <cell r="F419" t="str">
            <v>PR</v>
          </cell>
          <cell r="G419" t="str">
            <v>F</v>
          </cell>
          <cell r="H419" t="e">
            <v>#N/A</v>
          </cell>
          <cell r="I419" t="e">
            <v>#N/A</v>
          </cell>
          <cell r="J419" t="str">
            <v>AS 4 Contrats d'entretien asc.</v>
          </cell>
          <cell r="K419" t="str">
            <v>Ascenseurs</v>
          </cell>
          <cell r="L419" t="str">
            <v>??</v>
          </cell>
          <cell r="M419" t="str">
            <v>INCONNU</v>
          </cell>
          <cell r="N419" t="e">
            <v>#N/A</v>
          </cell>
        </row>
        <row r="420">
          <cell r="A420" t="str">
            <v>4M</v>
          </cell>
          <cell r="B420" t="str">
            <v>4M</v>
          </cell>
          <cell r="C420">
            <v>3</v>
          </cell>
          <cell r="D420">
            <v>3</v>
          </cell>
          <cell r="E420" t="str">
            <v>EM</v>
          </cell>
          <cell r="F420" t="str">
            <v>Cuisinieres</v>
          </cell>
          <cell r="G420" t="str">
            <v>F</v>
          </cell>
          <cell r="H420" t="e">
            <v>#N/A</v>
          </cell>
          <cell r="I420" t="e">
            <v>#N/A</v>
          </cell>
          <cell r="J420" t="str">
            <v>AS 4 Contrats d'entretien asc.</v>
          </cell>
          <cell r="K420" t="str">
            <v>Ascenseurs</v>
          </cell>
          <cell r="L420" t="str">
            <v>??</v>
          </cell>
          <cell r="M420" t="str">
            <v>INCONNU</v>
          </cell>
          <cell r="N420" t="e">
            <v>#N/A</v>
          </cell>
        </row>
        <row r="421">
          <cell r="A421" t="str">
            <v>4M1010</v>
          </cell>
          <cell r="B421" t="str">
            <v>4M</v>
          </cell>
          <cell r="C421" t="str">
            <v>10</v>
          </cell>
          <cell r="D421" t="str">
            <v>10</v>
          </cell>
          <cell r="E421" t="str">
            <v>EM</v>
          </cell>
          <cell r="F421" t="str">
            <v>Gaz</v>
          </cell>
          <cell r="G421" t="str">
            <v>F</v>
          </cell>
          <cell r="H421" t="e">
            <v>#N/A</v>
          </cell>
          <cell r="I421" t="e">
            <v>#N/A</v>
          </cell>
          <cell r="J421" t="str">
            <v>AS 4 Contrats d'entretien asc.</v>
          </cell>
          <cell r="K421" t="str">
            <v>Ascenseurs</v>
          </cell>
          <cell r="L421" t="str">
            <v>??</v>
          </cell>
          <cell r="M421" t="str">
            <v>INCONNU</v>
          </cell>
          <cell r="N421" t="e">
            <v>#N/A</v>
          </cell>
        </row>
        <row r="422">
          <cell r="A422" t="str">
            <v>4M1020</v>
          </cell>
          <cell r="B422" t="str">
            <v>4M</v>
          </cell>
          <cell r="C422" t="str">
            <v>10</v>
          </cell>
          <cell r="D422" t="str">
            <v>20</v>
          </cell>
          <cell r="E422" t="str">
            <v>EM</v>
          </cell>
          <cell r="F422" t="str">
            <v>Electrique</v>
          </cell>
          <cell r="G422" t="str">
            <v>F</v>
          </cell>
          <cell r="H422" t="e">
            <v>#N/A</v>
          </cell>
          <cell r="I422" t="e">
            <v>#N/A</v>
          </cell>
          <cell r="J422" t="str">
            <v>AS 4 Contrats d'entretien asc.</v>
          </cell>
          <cell r="K422" t="str">
            <v>Ascenseurs</v>
          </cell>
          <cell r="L422" t="str">
            <v>??</v>
          </cell>
          <cell r="M422" t="str">
            <v>INCONNU</v>
          </cell>
          <cell r="N422" t="e">
            <v>#N/A</v>
          </cell>
        </row>
        <row r="423">
          <cell r="A423" t="str">
            <v>4M1030</v>
          </cell>
          <cell r="B423" t="str">
            <v>4M</v>
          </cell>
          <cell r="C423" t="str">
            <v>10</v>
          </cell>
          <cell r="D423" t="str">
            <v>30</v>
          </cell>
          <cell r="E423" t="str">
            <v>EM</v>
          </cell>
          <cell r="F423" t="str">
            <v>Mixte</v>
          </cell>
          <cell r="G423" t="str">
            <v>F</v>
          </cell>
          <cell r="H423" t="e">
            <v>#N/A</v>
          </cell>
          <cell r="I423" t="e">
            <v>#N/A</v>
          </cell>
          <cell r="J423" t="str">
            <v>AS 4 Contrats d'entretien asc.</v>
          </cell>
          <cell r="K423" t="str">
            <v>Ascenseurs</v>
          </cell>
          <cell r="L423" t="str">
            <v>??</v>
          </cell>
          <cell r="M423" t="str">
            <v>INCONNU</v>
          </cell>
          <cell r="N423" t="e">
            <v>#N/A</v>
          </cell>
        </row>
        <row r="424">
          <cell r="A424" t="str">
            <v>4M3010</v>
          </cell>
          <cell r="B424" t="str">
            <v>4M</v>
          </cell>
          <cell r="C424" t="str">
            <v>30</v>
          </cell>
          <cell r="D424" t="str">
            <v>10</v>
          </cell>
          <cell r="E424" t="str">
            <v>EM</v>
          </cell>
          <cell r="F424" t="str">
            <v>Consommables</v>
          </cell>
          <cell r="G424" t="str">
            <v>F</v>
          </cell>
          <cell r="H424" t="e">
            <v>#N/A</v>
          </cell>
          <cell r="I424" t="e">
            <v>#N/A</v>
          </cell>
          <cell r="J424" t="str">
            <v>AS 4 Contrats d'entretien asc.</v>
          </cell>
          <cell r="K424" t="str">
            <v>Ascenseurs</v>
          </cell>
          <cell r="L424" t="str">
            <v>??</v>
          </cell>
          <cell r="M424" t="str">
            <v>INCONNU</v>
          </cell>
          <cell r="N424" t="e">
            <v>#N/A</v>
          </cell>
        </row>
        <row r="425">
          <cell r="A425" t="str">
            <v>4M4010</v>
          </cell>
          <cell r="B425" t="str">
            <v>4M</v>
          </cell>
          <cell r="C425" t="str">
            <v>40</v>
          </cell>
          <cell r="D425" t="str">
            <v>10</v>
          </cell>
          <cell r="E425" t="str">
            <v>EM</v>
          </cell>
          <cell r="F425" t="str">
            <v>PR</v>
          </cell>
          <cell r="G425" t="str">
            <v>F</v>
          </cell>
          <cell r="H425" t="e">
            <v>#N/A</v>
          </cell>
          <cell r="I425" t="e">
            <v>#N/A</v>
          </cell>
          <cell r="J425" t="str">
            <v>AS 4 Contrats d'entretien asc.</v>
          </cell>
          <cell r="K425" t="str">
            <v>Ascenseurs</v>
          </cell>
          <cell r="L425" t="str">
            <v>??</v>
          </cell>
          <cell r="M425" t="str">
            <v>INCONNU</v>
          </cell>
          <cell r="N425" t="e">
            <v>#N/A</v>
          </cell>
        </row>
        <row r="426">
          <cell r="A426" t="str">
            <v>4N</v>
          </cell>
          <cell r="B426" t="str">
            <v>4N</v>
          </cell>
          <cell r="C426">
            <v>3</v>
          </cell>
          <cell r="D426">
            <v>3</v>
          </cell>
          <cell r="E426" t="str">
            <v>EM</v>
          </cell>
          <cell r="F426" t="str">
            <v>Lave linge</v>
          </cell>
          <cell r="G426" t="str">
            <v>F</v>
          </cell>
          <cell r="H426" t="e">
            <v>#N/A</v>
          </cell>
          <cell r="I426" t="e">
            <v>#N/A</v>
          </cell>
          <cell r="J426" t="str">
            <v>AS 4 Contrats d'entretien asc.</v>
          </cell>
          <cell r="K426" t="str">
            <v>Ascenseurs</v>
          </cell>
          <cell r="L426" t="str">
            <v>??</v>
          </cell>
          <cell r="M426" t="str">
            <v>INCONNU</v>
          </cell>
          <cell r="N426" t="e">
            <v>#N/A</v>
          </cell>
        </row>
        <row r="427">
          <cell r="A427" t="str">
            <v>4N1010</v>
          </cell>
          <cell r="B427" t="str">
            <v>4N</v>
          </cell>
          <cell r="C427" t="str">
            <v>10</v>
          </cell>
          <cell r="D427" t="str">
            <v>10</v>
          </cell>
          <cell r="E427" t="str">
            <v>EM</v>
          </cell>
          <cell r="F427" t="str">
            <v>Materiels</v>
          </cell>
          <cell r="G427" t="str">
            <v>F</v>
          </cell>
          <cell r="H427" t="e">
            <v>#N/A</v>
          </cell>
          <cell r="I427" t="e">
            <v>#N/A</v>
          </cell>
          <cell r="J427" t="str">
            <v>AS 4 Contrats d'entretien asc.</v>
          </cell>
          <cell r="K427" t="str">
            <v>Ascenseurs</v>
          </cell>
          <cell r="L427" t="str">
            <v>??</v>
          </cell>
          <cell r="M427" t="str">
            <v>INCONNU</v>
          </cell>
          <cell r="N427" t="e">
            <v>#N/A</v>
          </cell>
        </row>
        <row r="428">
          <cell r="A428" t="str">
            <v>4N4010</v>
          </cell>
          <cell r="B428" t="str">
            <v>4N</v>
          </cell>
          <cell r="C428" t="str">
            <v>40</v>
          </cell>
          <cell r="D428" t="str">
            <v>10</v>
          </cell>
          <cell r="E428" t="str">
            <v>EM</v>
          </cell>
          <cell r="F428" t="str">
            <v>PR</v>
          </cell>
          <cell r="G428" t="str">
            <v>F</v>
          </cell>
          <cell r="H428" t="e">
            <v>#N/A</v>
          </cell>
          <cell r="I428" t="e">
            <v>#N/A</v>
          </cell>
          <cell r="J428" t="str">
            <v>AS 4 Contrats d'entretien asc.</v>
          </cell>
          <cell r="K428" t="str">
            <v>Ascenseurs</v>
          </cell>
          <cell r="L428" t="str">
            <v>??</v>
          </cell>
          <cell r="M428" t="str">
            <v>INCONNU</v>
          </cell>
          <cell r="N428" t="e">
            <v>#N/A</v>
          </cell>
        </row>
        <row r="429">
          <cell r="A429" t="str">
            <v>4O</v>
          </cell>
          <cell r="B429" t="str">
            <v>4O</v>
          </cell>
          <cell r="C429">
            <v>3</v>
          </cell>
          <cell r="D429">
            <v>3</v>
          </cell>
          <cell r="E429" t="str">
            <v>EM</v>
          </cell>
          <cell r="F429" t="str">
            <v>Lave vaisselle</v>
          </cell>
          <cell r="G429" t="str">
            <v>F</v>
          </cell>
          <cell r="H429" t="e">
            <v>#N/A</v>
          </cell>
          <cell r="I429" t="e">
            <v>#N/A</v>
          </cell>
          <cell r="J429" t="str">
            <v>AS 4 Contrats d'entretien asc.</v>
          </cell>
          <cell r="K429" t="str">
            <v>Ascenseurs</v>
          </cell>
          <cell r="L429" t="str">
            <v>??</v>
          </cell>
          <cell r="M429" t="str">
            <v>INCONNU</v>
          </cell>
          <cell r="N429" t="e">
            <v>#N/A</v>
          </cell>
        </row>
        <row r="430">
          <cell r="A430" t="str">
            <v>4O1010</v>
          </cell>
          <cell r="B430" t="str">
            <v>4O</v>
          </cell>
          <cell r="C430" t="str">
            <v>10</v>
          </cell>
          <cell r="D430" t="str">
            <v>10</v>
          </cell>
          <cell r="E430" t="str">
            <v>EM</v>
          </cell>
          <cell r="F430" t="str">
            <v>Materiels</v>
          </cell>
          <cell r="G430" t="str">
            <v>F</v>
          </cell>
          <cell r="H430" t="e">
            <v>#N/A</v>
          </cell>
          <cell r="I430" t="e">
            <v>#N/A</v>
          </cell>
          <cell r="J430" t="str">
            <v>AS 4 Contrats d'entretien asc.</v>
          </cell>
          <cell r="K430" t="str">
            <v>Ascenseurs</v>
          </cell>
          <cell r="L430" t="str">
            <v>??</v>
          </cell>
          <cell r="M430" t="str">
            <v>INCONNU</v>
          </cell>
          <cell r="N430" t="e">
            <v>#N/A</v>
          </cell>
        </row>
        <row r="431">
          <cell r="A431" t="str">
            <v>4O4010</v>
          </cell>
          <cell r="B431" t="str">
            <v>4O</v>
          </cell>
          <cell r="C431" t="str">
            <v>40</v>
          </cell>
          <cell r="D431" t="str">
            <v>10</v>
          </cell>
          <cell r="E431" t="str">
            <v>EM</v>
          </cell>
          <cell r="F431" t="str">
            <v>PR</v>
          </cell>
          <cell r="G431" t="str">
            <v>F</v>
          </cell>
          <cell r="H431" t="e">
            <v>#N/A</v>
          </cell>
          <cell r="I431" t="e">
            <v>#N/A</v>
          </cell>
          <cell r="J431" t="str">
            <v>AS 4 Contrats d'entretien asc.</v>
          </cell>
          <cell r="K431" t="str">
            <v>Ascenseurs</v>
          </cell>
          <cell r="L431" t="str">
            <v>??</v>
          </cell>
          <cell r="M431" t="str">
            <v>INCONNU</v>
          </cell>
          <cell r="N431" t="e">
            <v>#N/A</v>
          </cell>
        </row>
        <row r="432">
          <cell r="A432" t="str">
            <v>4P</v>
          </cell>
          <cell r="B432" t="str">
            <v>4P</v>
          </cell>
          <cell r="C432">
            <v>3</v>
          </cell>
          <cell r="D432">
            <v>3</v>
          </cell>
          <cell r="E432" t="str">
            <v>TV</v>
          </cell>
          <cell r="F432" t="str">
            <v>Audio</v>
          </cell>
          <cell r="G432" t="str">
            <v>F</v>
          </cell>
          <cell r="H432" t="e">
            <v>#N/A</v>
          </cell>
          <cell r="I432" t="e">
            <v>#N/A</v>
          </cell>
          <cell r="J432" t="str">
            <v>AS 4 Contrats d'entretien asc.</v>
          </cell>
          <cell r="K432" t="str">
            <v>Ascenseurs</v>
          </cell>
          <cell r="L432" t="str">
            <v>??</v>
          </cell>
          <cell r="M432" t="str">
            <v>INCONNU</v>
          </cell>
          <cell r="N432" t="e">
            <v>#N/A</v>
          </cell>
        </row>
        <row r="433">
          <cell r="A433" t="str">
            <v>4P1010</v>
          </cell>
          <cell r="B433" t="str">
            <v>4P</v>
          </cell>
          <cell r="C433" t="str">
            <v>10</v>
          </cell>
          <cell r="D433" t="str">
            <v>10</v>
          </cell>
          <cell r="E433" t="str">
            <v>TV</v>
          </cell>
          <cell r="F433" t="str">
            <v>Radio</v>
          </cell>
          <cell r="G433" t="str">
            <v>F</v>
          </cell>
          <cell r="H433" t="e">
            <v>#N/A</v>
          </cell>
          <cell r="I433" t="e">
            <v>#N/A</v>
          </cell>
          <cell r="J433" t="str">
            <v>AS 4 Contrats d'entretien asc.</v>
          </cell>
          <cell r="K433" t="str">
            <v>Ascenseurs</v>
          </cell>
          <cell r="L433" t="str">
            <v>??</v>
          </cell>
          <cell r="M433" t="str">
            <v>INCONNU</v>
          </cell>
          <cell r="N433" t="e">
            <v>#N/A</v>
          </cell>
        </row>
        <row r="434">
          <cell r="A434" t="str">
            <v>4P1020</v>
          </cell>
          <cell r="B434" t="str">
            <v>4P</v>
          </cell>
          <cell r="C434" t="str">
            <v>10</v>
          </cell>
          <cell r="D434" t="str">
            <v>20</v>
          </cell>
          <cell r="E434" t="str">
            <v>TV</v>
          </cell>
          <cell r="F434" t="str">
            <v>Chaines</v>
          </cell>
          <cell r="G434" t="str">
            <v>F</v>
          </cell>
          <cell r="H434" t="e">
            <v>#N/A</v>
          </cell>
          <cell r="I434" t="e">
            <v>#N/A</v>
          </cell>
          <cell r="J434" t="str">
            <v>AS 4 Contrats d'entretien asc.</v>
          </cell>
          <cell r="K434" t="str">
            <v>Ascenseurs</v>
          </cell>
          <cell r="L434" t="str">
            <v>??</v>
          </cell>
          <cell r="M434" t="str">
            <v>INCONNU</v>
          </cell>
          <cell r="N434" t="e">
            <v>#N/A</v>
          </cell>
        </row>
        <row r="435">
          <cell r="A435" t="str">
            <v>4P1030</v>
          </cell>
          <cell r="B435" t="str">
            <v>4P</v>
          </cell>
          <cell r="C435" t="str">
            <v>10</v>
          </cell>
          <cell r="D435" t="str">
            <v>30</v>
          </cell>
          <cell r="E435" t="str">
            <v>TV</v>
          </cell>
          <cell r="F435" t="str">
            <v>Auto radio</v>
          </cell>
          <cell r="G435" t="str">
            <v>F</v>
          </cell>
          <cell r="H435" t="e">
            <v>#N/A</v>
          </cell>
          <cell r="I435" t="e">
            <v>#N/A</v>
          </cell>
          <cell r="J435" t="str">
            <v>AS 4 Contrats d'entretien asc.</v>
          </cell>
          <cell r="K435" t="str">
            <v>Ascenseurs</v>
          </cell>
          <cell r="L435" t="str">
            <v>??</v>
          </cell>
          <cell r="M435" t="str">
            <v>INCONNU</v>
          </cell>
          <cell r="N435" t="e">
            <v>#N/A</v>
          </cell>
        </row>
        <row r="436">
          <cell r="A436" t="str">
            <v>4P2010</v>
          </cell>
          <cell r="B436" t="str">
            <v>4P</v>
          </cell>
          <cell r="C436" t="str">
            <v>20</v>
          </cell>
          <cell r="D436" t="str">
            <v>10</v>
          </cell>
          <cell r="E436" t="str">
            <v>TV</v>
          </cell>
          <cell r="F436" t="str">
            <v>Accessoires</v>
          </cell>
          <cell r="G436" t="str">
            <v>F</v>
          </cell>
          <cell r="H436" t="e">
            <v>#N/A</v>
          </cell>
          <cell r="I436" t="e">
            <v>#N/A</v>
          </cell>
          <cell r="J436" t="str">
            <v>AS 4 Contrats d'entretien asc.</v>
          </cell>
          <cell r="K436" t="str">
            <v>Ascenseurs</v>
          </cell>
          <cell r="L436" t="str">
            <v>??</v>
          </cell>
          <cell r="M436" t="str">
            <v>INCONNU</v>
          </cell>
          <cell r="N436" t="e">
            <v>#N/A</v>
          </cell>
        </row>
        <row r="437">
          <cell r="A437" t="str">
            <v>4P4010</v>
          </cell>
          <cell r="B437" t="str">
            <v>4P</v>
          </cell>
          <cell r="C437" t="str">
            <v>40</v>
          </cell>
          <cell r="D437" t="str">
            <v>10</v>
          </cell>
          <cell r="E437" t="str">
            <v>TV</v>
          </cell>
          <cell r="F437" t="str">
            <v>PR</v>
          </cell>
          <cell r="G437" t="str">
            <v>F</v>
          </cell>
          <cell r="H437" t="e">
            <v>#N/A</v>
          </cell>
          <cell r="I437" t="e">
            <v>#N/A</v>
          </cell>
          <cell r="J437" t="str">
            <v>AS 4 Contrats d'entretien asc.</v>
          </cell>
          <cell r="K437" t="str">
            <v>Ascenseurs</v>
          </cell>
          <cell r="L437" t="str">
            <v>??</v>
          </cell>
          <cell r="M437" t="str">
            <v>INCONNU</v>
          </cell>
          <cell r="N437" t="e">
            <v>#N/A</v>
          </cell>
        </row>
        <row r="438">
          <cell r="A438" t="str">
            <v>4Q</v>
          </cell>
          <cell r="B438" t="str">
            <v>4Q</v>
          </cell>
          <cell r="C438">
            <v>3</v>
          </cell>
          <cell r="D438">
            <v>3</v>
          </cell>
          <cell r="E438" t="str">
            <v>TV</v>
          </cell>
          <cell r="F438" t="str">
            <v>TV</v>
          </cell>
          <cell r="G438" t="str">
            <v>F</v>
          </cell>
          <cell r="H438" t="e">
            <v>#N/A</v>
          </cell>
          <cell r="I438" t="e">
            <v>#N/A</v>
          </cell>
          <cell r="J438" t="str">
            <v>AS 4 Contrats d'entretien asc.</v>
          </cell>
          <cell r="K438" t="str">
            <v>Ascenseurs</v>
          </cell>
          <cell r="L438" t="str">
            <v>??</v>
          </cell>
          <cell r="M438" t="str">
            <v>INCONNU</v>
          </cell>
          <cell r="N438" t="e">
            <v>#N/A</v>
          </cell>
        </row>
        <row r="439">
          <cell r="A439" t="str">
            <v>4Q1010</v>
          </cell>
          <cell r="B439" t="str">
            <v>4Q</v>
          </cell>
          <cell r="C439" t="str">
            <v>10</v>
          </cell>
          <cell r="D439" t="str">
            <v>10</v>
          </cell>
          <cell r="E439" t="str">
            <v>TV</v>
          </cell>
          <cell r="F439" t="str">
            <v>14"</v>
          </cell>
          <cell r="G439" t="str">
            <v>F</v>
          </cell>
          <cell r="H439" t="e">
            <v>#N/A</v>
          </cell>
          <cell r="I439" t="e">
            <v>#N/A</v>
          </cell>
          <cell r="J439" t="str">
            <v>AS 4 Contrats d'entretien asc.</v>
          </cell>
          <cell r="K439" t="str">
            <v>Ascenseurs</v>
          </cell>
          <cell r="L439" t="str">
            <v>??</v>
          </cell>
          <cell r="M439" t="str">
            <v>INCONNU</v>
          </cell>
          <cell r="N439" t="e">
            <v>#N/A</v>
          </cell>
        </row>
        <row r="440">
          <cell r="A440" t="str">
            <v>4Q1020</v>
          </cell>
          <cell r="B440" t="str">
            <v>4Q</v>
          </cell>
          <cell r="C440" t="str">
            <v>10</v>
          </cell>
          <cell r="D440" t="str">
            <v>20</v>
          </cell>
          <cell r="E440" t="str">
            <v>TV</v>
          </cell>
          <cell r="F440" t="str">
            <v>20" et 21"</v>
          </cell>
          <cell r="G440" t="str">
            <v>F</v>
          </cell>
          <cell r="H440" t="e">
            <v>#N/A</v>
          </cell>
          <cell r="I440" t="e">
            <v>#N/A</v>
          </cell>
          <cell r="J440" t="str">
            <v>AS 4 Contrats d'entretien asc.</v>
          </cell>
          <cell r="K440" t="str">
            <v>Ascenseurs</v>
          </cell>
          <cell r="L440" t="str">
            <v>??</v>
          </cell>
          <cell r="M440" t="str">
            <v>INCONNU</v>
          </cell>
          <cell r="N440" t="e">
            <v>#N/A</v>
          </cell>
        </row>
        <row r="441">
          <cell r="A441" t="str">
            <v>4Q1030</v>
          </cell>
          <cell r="B441" t="str">
            <v>4Q</v>
          </cell>
          <cell r="C441" t="str">
            <v>10</v>
          </cell>
          <cell r="D441" t="str">
            <v>30</v>
          </cell>
          <cell r="E441" t="str">
            <v>TV</v>
          </cell>
          <cell r="F441" t="str">
            <v>+ de 21"</v>
          </cell>
          <cell r="G441" t="str">
            <v>F</v>
          </cell>
          <cell r="H441" t="e">
            <v>#N/A</v>
          </cell>
          <cell r="I441" t="e">
            <v>#N/A</v>
          </cell>
          <cell r="J441" t="str">
            <v>AS 4 Contrats d'entretien asc.</v>
          </cell>
          <cell r="K441" t="str">
            <v>Ascenseurs</v>
          </cell>
          <cell r="L441" t="str">
            <v>??</v>
          </cell>
          <cell r="M441" t="str">
            <v>INCONNU</v>
          </cell>
          <cell r="N441" t="e">
            <v>#N/A</v>
          </cell>
        </row>
        <row r="442">
          <cell r="A442" t="str">
            <v>4R</v>
          </cell>
          <cell r="B442" t="str">
            <v>4R</v>
          </cell>
          <cell r="C442">
            <v>3</v>
          </cell>
          <cell r="D442">
            <v>3</v>
          </cell>
          <cell r="E442" t="str">
            <v>TV</v>
          </cell>
          <cell r="F442" t="str">
            <v>Magnetoscopes</v>
          </cell>
          <cell r="G442" t="str">
            <v>F</v>
          </cell>
          <cell r="H442" t="e">
            <v>#N/A</v>
          </cell>
          <cell r="I442" t="e">
            <v>#N/A</v>
          </cell>
          <cell r="J442" t="str">
            <v>AS 4 Contrats d'entretien asc.</v>
          </cell>
          <cell r="K442" t="str">
            <v>Ascenseurs</v>
          </cell>
          <cell r="L442" t="str">
            <v>??</v>
          </cell>
          <cell r="M442" t="str">
            <v>INCONNU</v>
          </cell>
          <cell r="N442" t="e">
            <v>#N/A</v>
          </cell>
        </row>
        <row r="443">
          <cell r="A443" t="str">
            <v>4R1010</v>
          </cell>
          <cell r="B443" t="str">
            <v>4R</v>
          </cell>
          <cell r="C443" t="str">
            <v>10</v>
          </cell>
          <cell r="D443" t="str">
            <v>10</v>
          </cell>
          <cell r="E443" t="str">
            <v>TV</v>
          </cell>
          <cell r="F443" t="str">
            <v>Magnetoscope 2 t</v>
          </cell>
          <cell r="G443" t="str">
            <v>F</v>
          </cell>
          <cell r="H443" t="e">
            <v>#N/A</v>
          </cell>
          <cell r="I443" t="e">
            <v>#N/A</v>
          </cell>
          <cell r="J443" t="str">
            <v>AS 4 Contrats d'entretien asc.</v>
          </cell>
          <cell r="K443" t="str">
            <v>Ascenseurs</v>
          </cell>
          <cell r="L443" t="str">
            <v>??</v>
          </cell>
          <cell r="M443" t="str">
            <v>INCONNU</v>
          </cell>
          <cell r="N443" t="e">
            <v>#N/A</v>
          </cell>
        </row>
        <row r="444">
          <cell r="A444" t="str">
            <v>4R1020</v>
          </cell>
          <cell r="B444" t="str">
            <v>4R</v>
          </cell>
          <cell r="C444" t="str">
            <v>10</v>
          </cell>
          <cell r="D444" t="str">
            <v>20</v>
          </cell>
          <cell r="E444" t="str">
            <v>TV</v>
          </cell>
          <cell r="F444" t="str">
            <v>Magnetoscope 4 t</v>
          </cell>
          <cell r="G444" t="str">
            <v>F</v>
          </cell>
          <cell r="H444" t="e">
            <v>#N/A</v>
          </cell>
          <cell r="I444" t="e">
            <v>#N/A</v>
          </cell>
          <cell r="J444" t="str">
            <v>AS 4 Contrats d'entretien asc.</v>
          </cell>
          <cell r="K444" t="str">
            <v>Ascenseurs</v>
          </cell>
          <cell r="L444" t="str">
            <v>??</v>
          </cell>
          <cell r="M444" t="str">
            <v>INCONNU</v>
          </cell>
          <cell r="N444" t="e">
            <v>#N/A</v>
          </cell>
        </row>
        <row r="445">
          <cell r="A445" t="str">
            <v>4S</v>
          </cell>
          <cell r="B445" t="str">
            <v>4S</v>
          </cell>
          <cell r="C445">
            <v>3</v>
          </cell>
          <cell r="D445">
            <v>3</v>
          </cell>
          <cell r="E445" t="str">
            <v>EM</v>
          </cell>
          <cell r="F445" t="str">
            <v>Divers e/m</v>
          </cell>
          <cell r="G445" t="str">
            <v>F</v>
          </cell>
          <cell r="H445" t="e">
            <v>#N/A</v>
          </cell>
          <cell r="I445" t="e">
            <v>#N/A</v>
          </cell>
          <cell r="J445" t="str">
            <v>AS 4 Contrats d'entretien asc.</v>
          </cell>
          <cell r="K445" t="str">
            <v>Ascenseurs</v>
          </cell>
          <cell r="L445" t="str">
            <v>??</v>
          </cell>
          <cell r="M445" t="str">
            <v>INCONNU</v>
          </cell>
          <cell r="N445" t="e">
            <v>#N/A</v>
          </cell>
        </row>
        <row r="446">
          <cell r="A446" t="str">
            <v>4S1010</v>
          </cell>
          <cell r="B446" t="str">
            <v>4S</v>
          </cell>
          <cell r="C446" t="str">
            <v>10</v>
          </cell>
          <cell r="D446" t="str">
            <v>10</v>
          </cell>
          <cell r="E446" t="str">
            <v>EM</v>
          </cell>
          <cell r="F446" t="str">
            <v>Materiels</v>
          </cell>
          <cell r="G446" t="str">
            <v>F</v>
          </cell>
          <cell r="H446" t="e">
            <v>#N/A</v>
          </cell>
          <cell r="I446" t="e">
            <v>#N/A</v>
          </cell>
          <cell r="J446" t="str">
            <v>AS 4 Contrats d'entretien asc.</v>
          </cell>
          <cell r="K446" t="str">
            <v>Ascenseurs</v>
          </cell>
          <cell r="L446" t="str">
            <v>??</v>
          </cell>
          <cell r="M446" t="str">
            <v>INCONNU</v>
          </cell>
          <cell r="N446" t="e">
            <v>#N/A</v>
          </cell>
        </row>
        <row r="447">
          <cell r="A447" t="str">
            <v>4S2010</v>
          </cell>
          <cell r="B447" t="str">
            <v>4S</v>
          </cell>
          <cell r="C447" t="str">
            <v>20</v>
          </cell>
          <cell r="D447" t="str">
            <v>10</v>
          </cell>
          <cell r="E447" t="str">
            <v>EM</v>
          </cell>
          <cell r="F447" t="str">
            <v>Accessoires</v>
          </cell>
          <cell r="G447" t="str">
            <v>F</v>
          </cell>
          <cell r="H447" t="e">
            <v>#N/A</v>
          </cell>
          <cell r="I447" t="e">
            <v>#N/A</v>
          </cell>
          <cell r="J447" t="str">
            <v>AS 4 Contrats d'entretien asc.</v>
          </cell>
          <cell r="K447" t="str">
            <v>Ascenseurs</v>
          </cell>
          <cell r="L447" t="str">
            <v>??</v>
          </cell>
          <cell r="M447" t="str">
            <v>INCONNU</v>
          </cell>
          <cell r="N447" t="e">
            <v>#N/A</v>
          </cell>
        </row>
        <row r="448">
          <cell r="A448" t="str">
            <v>4S3010</v>
          </cell>
          <cell r="B448" t="str">
            <v>4S</v>
          </cell>
          <cell r="C448" t="str">
            <v>30</v>
          </cell>
          <cell r="D448" t="str">
            <v>10</v>
          </cell>
          <cell r="E448" t="str">
            <v>EM</v>
          </cell>
          <cell r="F448" t="str">
            <v>Consommables</v>
          </cell>
          <cell r="G448" t="str">
            <v>F</v>
          </cell>
          <cell r="H448" t="e">
            <v>#N/A</v>
          </cell>
          <cell r="I448" t="e">
            <v>#N/A</v>
          </cell>
          <cell r="J448" t="str">
            <v>AS 4 Contrats d'entretien asc.</v>
          </cell>
          <cell r="K448" t="str">
            <v>Ascenseurs</v>
          </cell>
          <cell r="L448" t="str">
            <v>??</v>
          </cell>
          <cell r="M448" t="str">
            <v>INCONNU</v>
          </cell>
          <cell r="N448" t="e">
            <v>#N/A</v>
          </cell>
        </row>
        <row r="449">
          <cell r="A449" t="str">
            <v>4S4010</v>
          </cell>
          <cell r="B449" t="str">
            <v>4S</v>
          </cell>
          <cell r="C449" t="str">
            <v>40</v>
          </cell>
          <cell r="D449" t="str">
            <v>10</v>
          </cell>
          <cell r="E449" t="str">
            <v>TV</v>
          </cell>
          <cell r="F449" t="str">
            <v>PR</v>
          </cell>
          <cell r="G449" t="str">
            <v>F</v>
          </cell>
          <cell r="H449" t="e">
            <v>#N/A</v>
          </cell>
          <cell r="I449" t="e">
            <v>#N/A</v>
          </cell>
          <cell r="J449" t="str">
            <v>AS 4 Contrats d'entretien asc.</v>
          </cell>
          <cell r="K449" t="str">
            <v>Ascenseurs</v>
          </cell>
          <cell r="L449" t="str">
            <v>??</v>
          </cell>
          <cell r="M449" t="str">
            <v>INCONNU</v>
          </cell>
          <cell r="N449" t="e">
            <v>#N/A</v>
          </cell>
        </row>
        <row r="450">
          <cell r="A450" t="str">
            <v>4T</v>
          </cell>
          <cell r="B450" t="str">
            <v>4T</v>
          </cell>
          <cell r="C450">
            <v>3</v>
          </cell>
          <cell r="D450">
            <v>3</v>
          </cell>
          <cell r="E450" t="str">
            <v>TV</v>
          </cell>
          <cell r="F450" t="str">
            <v>Reception satellite</v>
          </cell>
          <cell r="G450" t="str">
            <v>F</v>
          </cell>
          <cell r="H450" t="e">
            <v>#N/A</v>
          </cell>
          <cell r="I450" t="e">
            <v>#N/A</v>
          </cell>
          <cell r="J450" t="str">
            <v>AS 4 Contrats d'entretien asc.</v>
          </cell>
          <cell r="K450" t="str">
            <v>Ascenseurs</v>
          </cell>
          <cell r="L450" t="str">
            <v>??</v>
          </cell>
          <cell r="M450" t="str">
            <v>INCONNU</v>
          </cell>
          <cell r="N450" t="e">
            <v>#N/A</v>
          </cell>
        </row>
        <row r="451">
          <cell r="A451" t="str">
            <v>4T0100</v>
          </cell>
          <cell r="B451" t="str">
            <v>4T</v>
          </cell>
          <cell r="C451" t="str">
            <v>01</v>
          </cell>
          <cell r="D451" t="str">
            <v>00</v>
          </cell>
          <cell r="E451" t="str">
            <v>PS</v>
          </cell>
          <cell r="F451" t="str">
            <v>ASP PRAC BUREAUTIQUE</v>
          </cell>
          <cell r="G451" t="str">
            <v>N</v>
          </cell>
          <cell r="H451" t="e">
            <v>#N/A</v>
          </cell>
          <cell r="I451" t="e">
            <v>#N/A</v>
          </cell>
          <cell r="J451" t="str">
            <v>AS 4 Contrats d'entretien asc.</v>
          </cell>
          <cell r="K451" t="str">
            <v>Ascenseurs</v>
          </cell>
          <cell r="L451" t="str">
            <v>??</v>
          </cell>
          <cell r="M451" t="str">
            <v>INCONNU</v>
          </cell>
          <cell r="N451" t="e">
            <v>#N/A</v>
          </cell>
        </row>
        <row r="452">
          <cell r="A452" t="str">
            <v>4T1010</v>
          </cell>
          <cell r="B452" t="str">
            <v>4T</v>
          </cell>
          <cell r="C452" t="str">
            <v>10</v>
          </cell>
          <cell r="D452" t="str">
            <v>10</v>
          </cell>
          <cell r="E452" t="str">
            <v>TV</v>
          </cell>
          <cell r="F452" t="str">
            <v>Antennes</v>
          </cell>
          <cell r="G452" t="str">
            <v>F</v>
          </cell>
          <cell r="H452" t="e">
            <v>#N/A</v>
          </cell>
          <cell r="I452" t="e">
            <v>#N/A</v>
          </cell>
          <cell r="J452" t="str">
            <v>AS 4 Contrats d'entretien asc.</v>
          </cell>
          <cell r="K452" t="str">
            <v>Ascenseurs</v>
          </cell>
          <cell r="L452" t="str">
            <v>??</v>
          </cell>
          <cell r="M452" t="str">
            <v>INCONNU</v>
          </cell>
          <cell r="N452" t="e">
            <v>#N/A</v>
          </cell>
        </row>
        <row r="453">
          <cell r="A453" t="str">
            <v>4T1020</v>
          </cell>
          <cell r="B453" t="str">
            <v>4T</v>
          </cell>
          <cell r="C453" t="str">
            <v>10</v>
          </cell>
          <cell r="D453" t="str">
            <v>20</v>
          </cell>
          <cell r="E453" t="str">
            <v>TV</v>
          </cell>
          <cell r="F453" t="str">
            <v>Decodeurs</v>
          </cell>
          <cell r="G453" t="str">
            <v>F</v>
          </cell>
          <cell r="H453" t="e">
            <v>#N/A</v>
          </cell>
          <cell r="I453" t="e">
            <v>#N/A</v>
          </cell>
          <cell r="J453" t="str">
            <v>AS 4 Contrats d'entretien asc.</v>
          </cell>
          <cell r="K453" t="str">
            <v>Ascenseurs</v>
          </cell>
          <cell r="L453" t="str">
            <v>??</v>
          </cell>
          <cell r="M453" t="str">
            <v>INCONNU</v>
          </cell>
          <cell r="N453" t="e">
            <v>#N/A</v>
          </cell>
        </row>
        <row r="454">
          <cell r="A454" t="str">
            <v>4T4010</v>
          </cell>
          <cell r="B454" t="str">
            <v>4T</v>
          </cell>
          <cell r="C454" t="str">
            <v>40</v>
          </cell>
          <cell r="D454" t="str">
            <v>10</v>
          </cell>
          <cell r="E454" t="str">
            <v>TV</v>
          </cell>
          <cell r="F454" t="str">
            <v>PR</v>
          </cell>
          <cell r="G454" t="str">
            <v>F</v>
          </cell>
          <cell r="H454" t="e">
            <v>#N/A</v>
          </cell>
          <cell r="I454" t="e">
            <v>#N/A</v>
          </cell>
          <cell r="J454" t="str">
            <v>AS 4 Contrats d'entretien asc.</v>
          </cell>
          <cell r="K454" t="str">
            <v>Ascenseurs</v>
          </cell>
          <cell r="L454" t="str">
            <v>??</v>
          </cell>
          <cell r="M454" t="str">
            <v>INCONNU</v>
          </cell>
          <cell r="N454" t="e">
            <v>#N/A</v>
          </cell>
        </row>
        <row r="455">
          <cell r="A455" t="str">
            <v>4Y</v>
          </cell>
          <cell r="B455" t="str">
            <v>4Y</v>
          </cell>
          <cell r="C455">
            <v>3</v>
          </cell>
          <cell r="D455">
            <v>3</v>
          </cell>
          <cell r="E455">
            <v>3</v>
          </cell>
          <cell r="F455" t="str">
            <v>Reprise PRAC</v>
          </cell>
          <cell r="G455" t="str">
            <v>F</v>
          </cell>
          <cell r="H455" t="e">
            <v>#N/A</v>
          </cell>
          <cell r="I455" t="e">
            <v>#N/A</v>
          </cell>
          <cell r="J455" t="str">
            <v>AS 4 Contrats d'entretien asc.</v>
          </cell>
          <cell r="K455" t="str">
            <v>Ascenseurs</v>
          </cell>
          <cell r="L455" t="str">
            <v>??</v>
          </cell>
          <cell r="M455" t="str">
            <v>INCONNU</v>
          </cell>
          <cell r="N455" t="e">
            <v>#N/A</v>
          </cell>
        </row>
        <row r="456">
          <cell r="A456" t="str">
            <v>4Y9999</v>
          </cell>
          <cell r="B456" t="str">
            <v>4Y</v>
          </cell>
          <cell r="C456" t="str">
            <v>99</v>
          </cell>
          <cell r="D456" t="str">
            <v>99</v>
          </cell>
          <cell r="E456" t="str">
            <v>PS</v>
          </cell>
          <cell r="F456" t="str">
            <v>Reprise PRAC</v>
          </cell>
          <cell r="G456" t="str">
            <v>N</v>
          </cell>
          <cell r="H456" t="e">
            <v>#N/A</v>
          </cell>
          <cell r="I456" t="e">
            <v>#N/A</v>
          </cell>
          <cell r="J456" t="str">
            <v>AS 4 Contrats d'entretien asc.</v>
          </cell>
          <cell r="K456" t="str">
            <v>Ascenseurs</v>
          </cell>
          <cell r="L456" t="str">
            <v>??</v>
          </cell>
          <cell r="M456" t="str">
            <v>INCONNU</v>
          </cell>
          <cell r="N456">
            <v>3</v>
          </cell>
        </row>
        <row r="457">
          <cell r="A457" t="str">
            <v>4Z</v>
          </cell>
          <cell r="B457" t="str">
            <v>4Z</v>
          </cell>
          <cell r="C457">
            <v>3</v>
          </cell>
          <cell r="D457">
            <v>3</v>
          </cell>
          <cell r="E457" t="str">
            <v>PS</v>
          </cell>
          <cell r="F457" t="str">
            <v>Financière EH</v>
          </cell>
          <cell r="G457" t="str">
            <v>N</v>
          </cell>
          <cell r="H457" t="e">
            <v>#N/A</v>
          </cell>
          <cell r="I457" t="e">
            <v>#N/A</v>
          </cell>
          <cell r="J457" t="str">
            <v>AS 4 Contrats d'entretien asc.</v>
          </cell>
          <cell r="K457" t="str">
            <v>Ascenseurs</v>
          </cell>
          <cell r="L457" t="str">
            <v>??</v>
          </cell>
          <cell r="M457" t="str">
            <v>INCONNU</v>
          </cell>
          <cell r="N457" t="e">
            <v>#N/A</v>
          </cell>
        </row>
        <row r="458">
          <cell r="A458" t="str">
            <v>4Z1000</v>
          </cell>
          <cell r="B458" t="str">
            <v>4Z</v>
          </cell>
          <cell r="C458" t="str">
            <v>10</v>
          </cell>
          <cell r="D458" t="str">
            <v>00</v>
          </cell>
          <cell r="E458" t="str">
            <v>PS</v>
          </cell>
          <cell r="F458" t="str">
            <v>Main d'Oeuvre</v>
          </cell>
          <cell r="G458" t="str">
            <v>N</v>
          </cell>
          <cell r="H458" t="e">
            <v>#N/A</v>
          </cell>
          <cell r="I458" t="e">
            <v>#N/A</v>
          </cell>
          <cell r="J458" t="str">
            <v>AS 4 Contrats d'entretien asc.</v>
          </cell>
          <cell r="K458" t="str">
            <v>Ascenseurs</v>
          </cell>
          <cell r="L458" t="str">
            <v>??</v>
          </cell>
          <cell r="M458" t="str">
            <v>INCONNU</v>
          </cell>
          <cell r="N458" t="e">
            <v>#N/A</v>
          </cell>
        </row>
        <row r="459">
          <cell r="A459" t="str">
            <v>4Z2000</v>
          </cell>
          <cell r="B459" t="str">
            <v>4Z</v>
          </cell>
          <cell r="C459" t="str">
            <v>20</v>
          </cell>
          <cell r="D459" t="str">
            <v>00</v>
          </cell>
          <cell r="E459" t="str">
            <v>PS</v>
          </cell>
          <cell r="F459" t="str">
            <v>Deplacement</v>
          </cell>
          <cell r="G459" t="str">
            <v>F</v>
          </cell>
          <cell r="H459" t="e">
            <v>#N/A</v>
          </cell>
          <cell r="I459" t="e">
            <v>#N/A</v>
          </cell>
          <cell r="J459" t="str">
            <v>AS 4 Contrats d'entretien asc.</v>
          </cell>
          <cell r="K459" t="str">
            <v>Ascenseurs</v>
          </cell>
          <cell r="L459" t="str">
            <v>??</v>
          </cell>
          <cell r="M459" t="str">
            <v>INCONNU</v>
          </cell>
          <cell r="N459" t="e">
            <v>#N/A</v>
          </cell>
        </row>
        <row r="460">
          <cell r="A460" t="str">
            <v>4Z3000</v>
          </cell>
          <cell r="B460" t="str">
            <v>4Z</v>
          </cell>
          <cell r="C460" t="str">
            <v>30</v>
          </cell>
          <cell r="D460" t="str">
            <v>00</v>
          </cell>
          <cell r="E460" t="str">
            <v>PS</v>
          </cell>
          <cell r="F460" t="str">
            <v>Petites Fournitures EH</v>
          </cell>
          <cell r="G460" t="str">
            <v>F</v>
          </cell>
          <cell r="H460" t="e">
            <v>#N/A</v>
          </cell>
          <cell r="I460" t="e">
            <v>#N/A</v>
          </cell>
          <cell r="J460" t="str">
            <v>AS 4 Contrats d'entretien asc.</v>
          </cell>
          <cell r="K460" t="str">
            <v>Ascenseurs</v>
          </cell>
          <cell r="L460" t="str">
            <v>??</v>
          </cell>
          <cell r="M460" t="str">
            <v>INCONNU</v>
          </cell>
          <cell r="N460" t="e">
            <v>#N/A</v>
          </cell>
        </row>
        <row r="461">
          <cell r="A461" t="str">
            <v>5</v>
          </cell>
          <cell r="B461" t="str">
            <v>5</v>
          </cell>
          <cell r="C461">
            <v>3</v>
          </cell>
          <cell r="D461">
            <v>3</v>
          </cell>
          <cell r="E461" t="str">
            <v>AS</v>
          </cell>
          <cell r="F461" t="str">
            <v>Liftel</v>
          </cell>
          <cell r="G461" t="str">
            <v>F</v>
          </cell>
          <cell r="H461" t="e">
            <v>#N/A</v>
          </cell>
          <cell r="I461" t="e">
            <v>#N/A</v>
          </cell>
          <cell r="J461" t="str">
            <v>AS 4 Contrats d'entretien asc.</v>
          </cell>
          <cell r="K461" t="str">
            <v>Ascenseurs</v>
          </cell>
          <cell r="L461" t="str">
            <v>??</v>
          </cell>
          <cell r="M461" t="str">
            <v>INCONNU</v>
          </cell>
          <cell r="N461" t="e">
            <v>#N/A</v>
          </cell>
        </row>
        <row r="462">
          <cell r="A462" t="str">
            <v>5T</v>
          </cell>
          <cell r="B462" t="str">
            <v>5T</v>
          </cell>
          <cell r="C462">
            <v>3</v>
          </cell>
          <cell r="D462">
            <v>3</v>
          </cell>
          <cell r="E462" t="str">
            <v>PS</v>
          </cell>
          <cell r="F462" t="str">
            <v>DEPLACEMENT</v>
          </cell>
          <cell r="G462" t="str">
            <v>N</v>
          </cell>
          <cell r="H462" t="e">
            <v>#N/A</v>
          </cell>
          <cell r="I462" t="e">
            <v>#N/A</v>
          </cell>
          <cell r="J462" t="str">
            <v>AS 4 Contrats d'entretien asc.</v>
          </cell>
          <cell r="K462" t="str">
            <v>Ascenseurs</v>
          </cell>
          <cell r="L462" t="str">
            <v>??</v>
          </cell>
          <cell r="M462" t="str">
            <v>INCONNU</v>
          </cell>
          <cell r="N462" t="e">
            <v>#N/A</v>
          </cell>
        </row>
        <row r="463">
          <cell r="A463" t="str">
            <v>5T0100</v>
          </cell>
          <cell r="B463" t="str">
            <v>5T</v>
          </cell>
          <cell r="C463" t="str">
            <v>01</v>
          </cell>
          <cell r="D463" t="str">
            <v>00</v>
          </cell>
          <cell r="E463" t="str">
            <v>PS</v>
          </cell>
          <cell r="F463" t="str">
            <v>TRAV.S/traites AScenseur</v>
          </cell>
          <cell r="G463" t="str">
            <v>N</v>
          </cell>
          <cell r="H463" t="e">
            <v>#N/A</v>
          </cell>
          <cell r="I463" t="e">
            <v>#N/A</v>
          </cell>
          <cell r="J463" t="str">
            <v>AS 4 Contrats d'entretien asc.</v>
          </cell>
          <cell r="K463" t="str">
            <v>Ascenseurs</v>
          </cell>
          <cell r="L463" t="str">
            <v>??</v>
          </cell>
          <cell r="M463" t="str">
            <v>INCONNU</v>
          </cell>
          <cell r="N463" t="e">
            <v>#N/A</v>
          </cell>
        </row>
        <row r="464">
          <cell r="A464" t="str">
            <v>5T0200</v>
          </cell>
          <cell r="B464" t="str">
            <v>5T</v>
          </cell>
          <cell r="C464" t="str">
            <v>02</v>
          </cell>
          <cell r="D464" t="str">
            <v>00</v>
          </cell>
          <cell r="E464" t="str">
            <v>PS</v>
          </cell>
          <cell r="F464" t="str">
            <v>TRAV.S/TRAITES TELEPHONE</v>
          </cell>
          <cell r="G464" t="str">
            <v>N</v>
          </cell>
          <cell r="H464" t="e">
            <v>#N/A</v>
          </cell>
          <cell r="I464" t="e">
            <v>#N/A</v>
          </cell>
          <cell r="J464" t="str">
            <v>AS 4 Contrats d'entretien asc.</v>
          </cell>
          <cell r="K464" t="str">
            <v>Ascenseurs</v>
          </cell>
          <cell r="L464" t="str">
            <v>??</v>
          </cell>
          <cell r="M464" t="str">
            <v>INCONNU</v>
          </cell>
          <cell r="N464" t="e">
            <v>#N/A</v>
          </cell>
        </row>
        <row r="465">
          <cell r="A465" t="str">
            <v>5T0300</v>
          </cell>
          <cell r="B465" t="str">
            <v>5T</v>
          </cell>
          <cell r="C465" t="str">
            <v>03</v>
          </cell>
          <cell r="D465" t="str">
            <v>00</v>
          </cell>
          <cell r="E465" t="str">
            <v>PS</v>
          </cell>
          <cell r="F465" t="str">
            <v>TRAV.S/TRAITES RADIO</v>
          </cell>
          <cell r="G465" t="str">
            <v>N</v>
          </cell>
          <cell r="H465" t="e">
            <v>#N/A</v>
          </cell>
          <cell r="I465" t="e">
            <v>#N/A</v>
          </cell>
          <cell r="J465" t="str">
            <v>AS 4 Contrats d'entretien asc.</v>
          </cell>
          <cell r="K465" t="str">
            <v>Ascenseurs</v>
          </cell>
          <cell r="L465" t="str">
            <v>??</v>
          </cell>
          <cell r="M465" t="str">
            <v>INCONNU</v>
          </cell>
          <cell r="N465" t="e">
            <v>#N/A</v>
          </cell>
        </row>
        <row r="466">
          <cell r="A466" t="str">
            <v>5T1000</v>
          </cell>
          <cell r="B466" t="str">
            <v>5T</v>
          </cell>
          <cell r="C466" t="str">
            <v>10</v>
          </cell>
          <cell r="D466" t="str">
            <v>00</v>
          </cell>
          <cell r="E466" t="str">
            <v>PS</v>
          </cell>
          <cell r="F466" t="str">
            <v>DEPLACEMENT ASCENSEUR</v>
          </cell>
          <cell r="G466" t="str">
            <v>N</v>
          </cell>
          <cell r="H466" t="e">
            <v>#N/A</v>
          </cell>
          <cell r="I466" t="e">
            <v>#N/A</v>
          </cell>
          <cell r="J466" t="str">
            <v>AS 4 Contrats d'entretien asc.</v>
          </cell>
          <cell r="K466" t="str">
            <v>Ascenseurs</v>
          </cell>
          <cell r="L466" t="str">
            <v>??</v>
          </cell>
          <cell r="M466" t="str">
            <v>INCONNU</v>
          </cell>
          <cell r="N466" t="e">
            <v>#N/A</v>
          </cell>
        </row>
        <row r="467">
          <cell r="A467" t="str">
            <v>5T2000</v>
          </cell>
          <cell r="B467" t="str">
            <v>5T</v>
          </cell>
          <cell r="C467" t="str">
            <v>20</v>
          </cell>
          <cell r="D467" t="str">
            <v>00</v>
          </cell>
          <cell r="E467" t="str">
            <v>PS</v>
          </cell>
          <cell r="F467" t="str">
            <v>DEPLACEMENT TELEPHONE</v>
          </cell>
          <cell r="G467" t="str">
            <v>N</v>
          </cell>
          <cell r="H467" t="e">
            <v>#N/A</v>
          </cell>
          <cell r="I467" t="e">
            <v>#N/A</v>
          </cell>
          <cell r="J467" t="str">
            <v>AS 4 Contrats d'entretien asc.</v>
          </cell>
          <cell r="K467" t="str">
            <v>Ascenseurs</v>
          </cell>
          <cell r="L467" t="str">
            <v>??</v>
          </cell>
          <cell r="M467" t="str">
            <v>INCONNU</v>
          </cell>
          <cell r="N467" t="e">
            <v>#N/A</v>
          </cell>
        </row>
        <row r="468">
          <cell r="A468" t="str">
            <v>5T3000</v>
          </cell>
          <cell r="B468" t="str">
            <v>5T</v>
          </cell>
          <cell r="C468" t="str">
            <v>30</v>
          </cell>
          <cell r="D468" t="str">
            <v>00</v>
          </cell>
          <cell r="E468" t="str">
            <v>PS</v>
          </cell>
          <cell r="F468" t="str">
            <v>DEPLACEMENT RADIO</v>
          </cell>
          <cell r="G468" t="str">
            <v>N</v>
          </cell>
          <cell r="H468" t="e">
            <v>#N/A</v>
          </cell>
          <cell r="I468" t="e">
            <v>#N/A</v>
          </cell>
          <cell r="J468" t="str">
            <v>AS 4 Contrats d'entretien asc.</v>
          </cell>
          <cell r="K468" t="str">
            <v>Ascenseurs</v>
          </cell>
          <cell r="L468" t="str">
            <v>??</v>
          </cell>
          <cell r="M468" t="str">
            <v>INCONNU</v>
          </cell>
          <cell r="N468" t="e">
            <v>#N/A</v>
          </cell>
        </row>
        <row r="469">
          <cell r="A469" t="str">
            <v>5V</v>
          </cell>
          <cell r="B469" t="str">
            <v>5V</v>
          </cell>
          <cell r="C469">
            <v>3</v>
          </cell>
          <cell r="D469">
            <v>3</v>
          </cell>
          <cell r="E469" t="str">
            <v>PS</v>
          </cell>
          <cell r="F469" t="str">
            <v>AVOIRS VALEUR</v>
          </cell>
          <cell r="G469" t="str">
            <v>N</v>
          </cell>
          <cell r="H469" t="e">
            <v>#N/A</v>
          </cell>
          <cell r="I469" t="e">
            <v>#N/A</v>
          </cell>
          <cell r="J469" t="str">
            <v>AS 4 Contrats d'entretien asc.</v>
          </cell>
          <cell r="K469" t="str">
            <v>Ascenseurs</v>
          </cell>
          <cell r="L469" t="str">
            <v>??</v>
          </cell>
          <cell r="M469" t="str">
            <v>INCONNU</v>
          </cell>
          <cell r="N469" t="e">
            <v>#N/A</v>
          </cell>
        </row>
        <row r="470">
          <cell r="A470" t="str">
            <v>5V0100</v>
          </cell>
          <cell r="B470" t="str">
            <v>5V</v>
          </cell>
          <cell r="C470" t="str">
            <v>01</v>
          </cell>
          <cell r="D470" t="str">
            <v>00</v>
          </cell>
          <cell r="E470" t="str">
            <v>PS</v>
          </cell>
          <cell r="F470" t="str">
            <v>AVOIR EN VALEUR ASCENSEUR</v>
          </cell>
          <cell r="G470" t="str">
            <v>N</v>
          </cell>
          <cell r="H470" t="e">
            <v>#N/A</v>
          </cell>
          <cell r="I470" t="e">
            <v>#N/A</v>
          </cell>
          <cell r="J470" t="str">
            <v>AS 4 Contrats d'entretien asc.</v>
          </cell>
          <cell r="K470" t="str">
            <v>Ascenseurs</v>
          </cell>
          <cell r="L470" t="str">
            <v>??</v>
          </cell>
          <cell r="M470" t="str">
            <v>INCONNU</v>
          </cell>
          <cell r="N470" t="e">
            <v>#N/A</v>
          </cell>
        </row>
        <row r="471">
          <cell r="A471" t="str">
            <v>5V0200</v>
          </cell>
          <cell r="B471" t="str">
            <v>5V</v>
          </cell>
          <cell r="C471" t="str">
            <v>02</v>
          </cell>
          <cell r="D471" t="str">
            <v>00</v>
          </cell>
          <cell r="E471" t="str">
            <v>PS</v>
          </cell>
          <cell r="F471" t="str">
            <v>AVOIR VALEUR TELEPHONE</v>
          </cell>
          <cell r="G471" t="str">
            <v>N</v>
          </cell>
          <cell r="H471" t="e">
            <v>#N/A</v>
          </cell>
          <cell r="I471" t="e">
            <v>#N/A</v>
          </cell>
          <cell r="J471" t="str">
            <v>AS 4 Contrats d'entretien asc.</v>
          </cell>
          <cell r="K471" t="str">
            <v>Ascenseurs</v>
          </cell>
          <cell r="L471" t="str">
            <v>??</v>
          </cell>
          <cell r="M471" t="str">
            <v>INCONNU</v>
          </cell>
          <cell r="N471" t="e">
            <v>#N/A</v>
          </cell>
        </row>
        <row r="472">
          <cell r="A472" t="str">
            <v>5V0300</v>
          </cell>
          <cell r="B472" t="str">
            <v>5V</v>
          </cell>
          <cell r="C472" t="str">
            <v>03</v>
          </cell>
          <cell r="D472" t="str">
            <v>00</v>
          </cell>
          <cell r="E472" t="str">
            <v>PS</v>
          </cell>
          <cell r="F472" t="str">
            <v>AVOIR VALEUR RADIO</v>
          </cell>
          <cell r="G472" t="str">
            <v>N</v>
          </cell>
          <cell r="H472" t="e">
            <v>#N/A</v>
          </cell>
          <cell r="I472" t="e">
            <v>#N/A</v>
          </cell>
          <cell r="J472" t="str">
            <v>AS 4 Contrats d'entretien asc.</v>
          </cell>
          <cell r="K472" t="str">
            <v>Ascenseurs</v>
          </cell>
          <cell r="L472" t="str">
            <v>??</v>
          </cell>
          <cell r="M472" t="str">
            <v>INCONNU</v>
          </cell>
          <cell r="N472" t="e">
            <v>#N/A</v>
          </cell>
        </row>
        <row r="473">
          <cell r="A473" t="str">
            <v>5Y</v>
          </cell>
          <cell r="B473" t="str">
            <v>5Y</v>
          </cell>
          <cell r="C473">
            <v>3</v>
          </cell>
          <cell r="D473">
            <v>3</v>
          </cell>
          <cell r="E473" t="str">
            <v>TE</v>
          </cell>
          <cell r="F473" t="str">
            <v>ASP LT</v>
          </cell>
          <cell r="G473" t="str">
            <v>N</v>
          </cell>
          <cell r="H473" t="e">
            <v>#N/A</v>
          </cell>
          <cell r="I473" t="e">
            <v>#N/A</v>
          </cell>
          <cell r="J473" t="str">
            <v>AS 4 Contrats d'entretien asc.</v>
          </cell>
          <cell r="K473" t="str">
            <v>Ascenseurs</v>
          </cell>
          <cell r="L473" t="str">
            <v>??</v>
          </cell>
          <cell r="M473" t="str">
            <v>INCONNU</v>
          </cell>
          <cell r="N473" t="e">
            <v>#N/A</v>
          </cell>
        </row>
        <row r="474">
          <cell r="A474" t="str">
            <v>5Y0100</v>
          </cell>
          <cell r="B474" t="str">
            <v>5Y</v>
          </cell>
          <cell r="C474" t="str">
            <v>01</v>
          </cell>
          <cell r="D474" t="str">
            <v>00</v>
          </cell>
          <cell r="E474" t="str">
            <v>TE</v>
          </cell>
          <cell r="F474" t="str">
            <v>ASP  divers lt</v>
          </cell>
          <cell r="G474" t="str">
            <v>F</v>
          </cell>
          <cell r="H474" t="e">
            <v>#N/A</v>
          </cell>
          <cell r="I474" t="e">
            <v>#N/A</v>
          </cell>
          <cell r="J474" t="str">
            <v>AS 4 Contrats d'entretien asc.</v>
          </cell>
          <cell r="K474" t="str">
            <v>Ascenseurs</v>
          </cell>
          <cell r="L474" t="str">
            <v>??</v>
          </cell>
          <cell r="M474" t="str">
            <v>INCONNU</v>
          </cell>
          <cell r="N474" t="e">
            <v>#N/A</v>
          </cell>
        </row>
        <row r="475">
          <cell r="A475" t="str">
            <v>5Z</v>
          </cell>
          <cell r="B475" t="str">
            <v>5Z</v>
          </cell>
          <cell r="C475">
            <v>3</v>
          </cell>
          <cell r="D475">
            <v>3</v>
          </cell>
          <cell r="E475" t="str">
            <v>PS</v>
          </cell>
          <cell r="F475" t="str">
            <v>MAIN D'OEUVRE LT</v>
          </cell>
          <cell r="G475" t="str">
            <v>N</v>
          </cell>
          <cell r="H475" t="e">
            <v>#N/A</v>
          </cell>
          <cell r="I475" t="e">
            <v>#N/A</v>
          </cell>
          <cell r="J475" t="str">
            <v>AS 4 Contrats d'entretien asc.</v>
          </cell>
          <cell r="K475" t="str">
            <v>Ascenseurs</v>
          </cell>
          <cell r="L475" t="str">
            <v>??</v>
          </cell>
          <cell r="M475" t="str">
            <v>INCONNU</v>
          </cell>
          <cell r="N475" t="e">
            <v>#N/A</v>
          </cell>
        </row>
        <row r="476">
          <cell r="A476" t="str">
            <v>5Z0100</v>
          </cell>
          <cell r="B476" t="str">
            <v>5Z</v>
          </cell>
          <cell r="C476" t="str">
            <v>01</v>
          </cell>
          <cell r="D476" t="str">
            <v>00</v>
          </cell>
          <cell r="E476" t="str">
            <v>PS</v>
          </cell>
          <cell r="F476" t="str">
            <v>M.O ASCENSEUR</v>
          </cell>
          <cell r="G476" t="str">
            <v>N</v>
          </cell>
          <cell r="H476" t="e">
            <v>#N/A</v>
          </cell>
          <cell r="I476" t="e">
            <v>#N/A</v>
          </cell>
          <cell r="J476" t="str">
            <v>AS 4 Contrats d'entretien asc.</v>
          </cell>
          <cell r="K476" t="str">
            <v>Ascenseurs</v>
          </cell>
          <cell r="L476" t="str">
            <v>??</v>
          </cell>
          <cell r="M476" t="str">
            <v>INCONNU</v>
          </cell>
          <cell r="N476" t="e">
            <v>#N/A</v>
          </cell>
        </row>
        <row r="477">
          <cell r="A477" t="str">
            <v>5Z0200</v>
          </cell>
          <cell r="B477" t="str">
            <v>5Z</v>
          </cell>
          <cell r="C477" t="str">
            <v>02</v>
          </cell>
          <cell r="D477" t="str">
            <v>00</v>
          </cell>
          <cell r="E477" t="str">
            <v>PS</v>
          </cell>
          <cell r="F477" t="str">
            <v>M.O. telephone</v>
          </cell>
          <cell r="G477" t="str">
            <v>N</v>
          </cell>
          <cell r="H477" t="e">
            <v>#N/A</v>
          </cell>
          <cell r="I477" t="e">
            <v>#N/A</v>
          </cell>
          <cell r="J477" t="str">
            <v>AS 4 Contrats d'entretien asc.</v>
          </cell>
          <cell r="K477" t="str">
            <v>Ascenseurs</v>
          </cell>
          <cell r="L477" t="str">
            <v>??</v>
          </cell>
          <cell r="M477" t="str">
            <v>INCONNU</v>
          </cell>
          <cell r="N477" t="e">
            <v>#N/A</v>
          </cell>
        </row>
        <row r="478">
          <cell r="A478" t="str">
            <v>5Z0300</v>
          </cell>
          <cell r="B478" t="str">
            <v>5Z</v>
          </cell>
          <cell r="C478" t="str">
            <v>03</v>
          </cell>
          <cell r="D478" t="str">
            <v>00</v>
          </cell>
          <cell r="E478" t="str">
            <v>PS</v>
          </cell>
          <cell r="F478" t="str">
            <v>M.O.RADIO</v>
          </cell>
          <cell r="G478" t="str">
            <v>N</v>
          </cell>
          <cell r="H478" t="e">
            <v>#N/A</v>
          </cell>
          <cell r="I478" t="e">
            <v>#N/A</v>
          </cell>
          <cell r="J478" t="str">
            <v>AS 4 Contrats d'entretien asc.</v>
          </cell>
          <cell r="K478" t="str">
            <v>Ascenseurs</v>
          </cell>
          <cell r="L478" t="str">
            <v>??</v>
          </cell>
          <cell r="M478" t="str">
            <v>INCONNU</v>
          </cell>
          <cell r="N478" t="e">
            <v>#N/A</v>
          </cell>
        </row>
        <row r="479">
          <cell r="A479" t="str">
            <v>51</v>
          </cell>
          <cell r="B479" t="str">
            <v>51</v>
          </cell>
          <cell r="C479">
            <v>3</v>
          </cell>
          <cell r="D479">
            <v>3</v>
          </cell>
          <cell r="E479" t="str">
            <v>AS</v>
          </cell>
          <cell r="F479" t="str">
            <v>Ascenseurs</v>
          </cell>
          <cell r="G479" t="str">
            <v>F</v>
          </cell>
          <cell r="H479" t="e">
            <v>#N/A</v>
          </cell>
          <cell r="I479" t="e">
            <v>#N/A</v>
          </cell>
          <cell r="J479" t="str">
            <v>AS 4 Contrats d'entretien asc.</v>
          </cell>
          <cell r="K479" t="str">
            <v>Ascenseurs</v>
          </cell>
          <cell r="L479" t="str">
            <v>??</v>
          </cell>
          <cell r="M479" t="str">
            <v>INCONNU</v>
          </cell>
          <cell r="N479" t="e">
            <v>#N/A</v>
          </cell>
        </row>
        <row r="480">
          <cell r="A480" t="str">
            <v>5101</v>
          </cell>
          <cell r="B480" t="str">
            <v>51</v>
          </cell>
          <cell r="C480" t="str">
            <v>01</v>
          </cell>
          <cell r="D480">
            <v>3</v>
          </cell>
          <cell r="E480" t="str">
            <v>AS</v>
          </cell>
          <cell r="F480" t="str">
            <v>Materiel neuf</v>
          </cell>
          <cell r="G480" t="str">
            <v>F</v>
          </cell>
          <cell r="H480" t="e">
            <v>#N/A</v>
          </cell>
          <cell r="I480" t="e">
            <v>#N/A</v>
          </cell>
          <cell r="J480" t="str">
            <v>AS 4 Contrats d'entretien asc.</v>
          </cell>
          <cell r="K480" t="str">
            <v>Ascenseurs</v>
          </cell>
          <cell r="L480" t="str">
            <v>??</v>
          </cell>
          <cell r="M480" t="str">
            <v>INCONNU</v>
          </cell>
          <cell r="N480" t="e">
            <v>#N/A</v>
          </cell>
        </row>
        <row r="481">
          <cell r="A481" t="str">
            <v>510101</v>
          </cell>
          <cell r="B481" t="str">
            <v>51</v>
          </cell>
          <cell r="C481" t="str">
            <v>01</v>
          </cell>
          <cell r="D481" t="str">
            <v>01</v>
          </cell>
          <cell r="E481" t="str">
            <v>AS</v>
          </cell>
          <cell r="F481" t="str">
            <v>MATERIEL ASC OTIS</v>
          </cell>
          <cell r="G481" t="str">
            <v>F</v>
          </cell>
          <cell r="H481" t="e">
            <v>#N/A</v>
          </cell>
          <cell r="I481" t="e">
            <v>#N/A</v>
          </cell>
          <cell r="J481" t="str">
            <v>AS 4 Contrats d'entretien asc.</v>
          </cell>
          <cell r="K481" t="str">
            <v>Ascenseurs</v>
          </cell>
          <cell r="L481" t="str">
            <v>??</v>
          </cell>
          <cell r="M481" t="str">
            <v>INCONNU</v>
          </cell>
          <cell r="N481" t="e">
            <v>#N/A</v>
          </cell>
        </row>
        <row r="482">
          <cell r="A482" t="str">
            <v>510102</v>
          </cell>
          <cell r="B482" t="str">
            <v>51</v>
          </cell>
          <cell r="C482" t="str">
            <v>01</v>
          </cell>
          <cell r="D482" t="str">
            <v>02</v>
          </cell>
          <cell r="E482" t="str">
            <v>AS</v>
          </cell>
          <cell r="F482" t="str">
            <v>Otis 2000</v>
          </cell>
          <cell r="G482" t="str">
            <v>F</v>
          </cell>
          <cell r="H482" t="e">
            <v>#N/A</v>
          </cell>
          <cell r="I482" t="e">
            <v>#N/A</v>
          </cell>
          <cell r="J482" t="str">
            <v>AS 4 Contrats d'entretien asc.</v>
          </cell>
          <cell r="K482" t="str">
            <v>Ascenseurs</v>
          </cell>
          <cell r="L482" t="str">
            <v>??</v>
          </cell>
          <cell r="M482" t="str">
            <v>INCONNU</v>
          </cell>
          <cell r="N482" t="e">
            <v>#N/A</v>
          </cell>
        </row>
        <row r="483">
          <cell r="A483" t="str">
            <v>510199</v>
          </cell>
          <cell r="B483" t="str">
            <v>51</v>
          </cell>
          <cell r="C483" t="str">
            <v>01</v>
          </cell>
          <cell r="D483" t="str">
            <v>99</v>
          </cell>
          <cell r="E483" t="str">
            <v>AS</v>
          </cell>
          <cell r="F483" t="str">
            <v>Divers</v>
          </cell>
          <cell r="G483" t="str">
            <v>F</v>
          </cell>
          <cell r="H483" t="e">
            <v>#N/A</v>
          </cell>
          <cell r="I483" t="e">
            <v>#N/A</v>
          </cell>
          <cell r="J483" t="str">
            <v>AS 4 Contrats d'entretien asc.</v>
          </cell>
          <cell r="K483" t="str">
            <v>Ascenseurs</v>
          </cell>
          <cell r="L483" t="str">
            <v>??</v>
          </cell>
          <cell r="M483" t="str">
            <v>INCONNU</v>
          </cell>
          <cell r="N483" t="e">
            <v>#N/A</v>
          </cell>
        </row>
        <row r="484">
          <cell r="A484" t="str">
            <v>5102</v>
          </cell>
          <cell r="B484" t="str">
            <v>51</v>
          </cell>
          <cell r="C484" t="str">
            <v>02</v>
          </cell>
          <cell r="D484">
            <v>3</v>
          </cell>
          <cell r="E484" t="str">
            <v>AS</v>
          </cell>
          <cell r="F484" t="str">
            <v>Materiel renovation</v>
          </cell>
          <cell r="G484" t="str">
            <v>F</v>
          </cell>
          <cell r="H484" t="e">
            <v>#N/A</v>
          </cell>
          <cell r="I484" t="e">
            <v>#N/A</v>
          </cell>
          <cell r="J484" t="str">
            <v>AS 4 Contrats d'entretien asc.</v>
          </cell>
          <cell r="K484" t="str">
            <v>Ascenseurs</v>
          </cell>
          <cell r="L484" t="str">
            <v>??</v>
          </cell>
          <cell r="M484" t="str">
            <v>INCONNU</v>
          </cell>
          <cell r="N484" t="e">
            <v>#N/A</v>
          </cell>
        </row>
        <row r="485">
          <cell r="A485" t="str">
            <v>510201</v>
          </cell>
          <cell r="B485" t="str">
            <v>51</v>
          </cell>
          <cell r="C485" t="str">
            <v>02</v>
          </cell>
          <cell r="D485" t="str">
            <v>01</v>
          </cell>
          <cell r="E485" t="str">
            <v>AS</v>
          </cell>
          <cell r="F485" t="str">
            <v>Elevonic</v>
          </cell>
          <cell r="G485" t="str">
            <v>F</v>
          </cell>
          <cell r="H485" t="e">
            <v>#N/A</v>
          </cell>
          <cell r="I485" t="e">
            <v>#N/A</v>
          </cell>
          <cell r="J485" t="str">
            <v>AS 4 Contrats d'entretien asc.</v>
          </cell>
          <cell r="K485" t="str">
            <v>Ascenseurs</v>
          </cell>
          <cell r="L485" t="str">
            <v>??</v>
          </cell>
          <cell r="M485" t="str">
            <v>INCONNU</v>
          </cell>
          <cell r="N485" t="e">
            <v>#N/A</v>
          </cell>
        </row>
        <row r="486">
          <cell r="A486" t="str">
            <v>510202</v>
          </cell>
          <cell r="B486" t="str">
            <v>51</v>
          </cell>
          <cell r="C486" t="str">
            <v>02</v>
          </cell>
          <cell r="D486" t="str">
            <v>02</v>
          </cell>
          <cell r="E486" t="str">
            <v>AS</v>
          </cell>
          <cell r="F486" t="str">
            <v>Otis 2000</v>
          </cell>
          <cell r="G486" t="str">
            <v>F</v>
          </cell>
          <cell r="H486" t="e">
            <v>#N/A</v>
          </cell>
          <cell r="I486" t="e">
            <v>#N/A</v>
          </cell>
          <cell r="J486" t="str">
            <v>AS 4 Contrats d'entretien asc.</v>
          </cell>
          <cell r="K486" t="str">
            <v>Ascenseurs</v>
          </cell>
          <cell r="L486" t="str">
            <v>??</v>
          </cell>
          <cell r="M486" t="str">
            <v>INCONNU</v>
          </cell>
          <cell r="N486" t="e">
            <v>#N/A</v>
          </cell>
        </row>
        <row r="487">
          <cell r="A487" t="str">
            <v>5103</v>
          </cell>
          <cell r="B487" t="str">
            <v>51</v>
          </cell>
          <cell r="C487" t="str">
            <v>03</v>
          </cell>
          <cell r="D487">
            <v>3</v>
          </cell>
          <cell r="E487" t="str">
            <v>PR</v>
          </cell>
          <cell r="F487" t="str">
            <v>Pr</v>
          </cell>
          <cell r="G487" t="str">
            <v>F</v>
          </cell>
          <cell r="H487" t="e">
            <v>#N/A</v>
          </cell>
          <cell r="I487" t="e">
            <v>#N/A</v>
          </cell>
          <cell r="J487" t="str">
            <v>AS 4 Contrats d'entretien asc.</v>
          </cell>
          <cell r="K487" t="str">
            <v>Ascenseurs</v>
          </cell>
          <cell r="L487" t="str">
            <v>??</v>
          </cell>
          <cell r="M487" t="str">
            <v>INCONNU</v>
          </cell>
          <cell r="N487" t="e">
            <v>#N/A</v>
          </cell>
        </row>
        <row r="488">
          <cell r="A488" t="str">
            <v>510301</v>
          </cell>
          <cell r="B488" t="str">
            <v>51</v>
          </cell>
          <cell r="C488" t="str">
            <v>03</v>
          </cell>
          <cell r="D488" t="str">
            <v>01</v>
          </cell>
          <cell r="E488" t="str">
            <v>PR</v>
          </cell>
          <cell r="F488" t="str">
            <v>Origine otis</v>
          </cell>
          <cell r="G488" t="str">
            <v>F</v>
          </cell>
          <cell r="H488" t="e">
            <v>#N/A</v>
          </cell>
          <cell r="I488" t="e">
            <v>#N/A</v>
          </cell>
          <cell r="J488" t="str">
            <v>AS 4 Contrats d'entretien asc.</v>
          </cell>
          <cell r="K488" t="str">
            <v>Ascenseurs</v>
          </cell>
          <cell r="L488" t="str">
            <v>??</v>
          </cell>
          <cell r="M488" t="str">
            <v>INCONNU</v>
          </cell>
          <cell r="N488" t="e">
            <v>#N/A</v>
          </cell>
        </row>
        <row r="489">
          <cell r="A489" t="str">
            <v>510302</v>
          </cell>
          <cell r="B489" t="str">
            <v>51</v>
          </cell>
          <cell r="C489" t="str">
            <v>03</v>
          </cell>
          <cell r="D489" t="str">
            <v>02</v>
          </cell>
          <cell r="E489" t="str">
            <v>PR</v>
          </cell>
          <cell r="F489" t="str">
            <v>Origine autre</v>
          </cell>
          <cell r="G489" t="str">
            <v>F</v>
          </cell>
          <cell r="H489" t="e">
            <v>#N/A</v>
          </cell>
          <cell r="I489" t="e">
            <v>#N/A</v>
          </cell>
          <cell r="J489" t="str">
            <v>AS 4 Contrats d'entretien asc.</v>
          </cell>
          <cell r="K489" t="str">
            <v>Ascenseurs</v>
          </cell>
          <cell r="L489" t="str">
            <v>??</v>
          </cell>
          <cell r="M489" t="str">
            <v>INCONNU</v>
          </cell>
          <cell r="N489" t="e">
            <v>#N/A</v>
          </cell>
        </row>
        <row r="490">
          <cell r="A490" t="str">
            <v>510303</v>
          </cell>
          <cell r="B490" t="str">
            <v>51</v>
          </cell>
          <cell r="C490" t="str">
            <v>03</v>
          </cell>
          <cell r="D490" t="str">
            <v>03</v>
          </cell>
          <cell r="E490" t="str">
            <v>PR</v>
          </cell>
          <cell r="F490" t="str">
            <v>Cables et chaines</v>
          </cell>
          <cell r="G490" t="str">
            <v>F</v>
          </cell>
          <cell r="H490" t="e">
            <v>#N/A</v>
          </cell>
          <cell r="I490" t="e">
            <v>#N/A</v>
          </cell>
          <cell r="J490" t="str">
            <v>AS 4 Contrats d'entretien asc.</v>
          </cell>
          <cell r="K490" t="str">
            <v>Ascenseurs</v>
          </cell>
          <cell r="L490" t="str">
            <v>??</v>
          </cell>
          <cell r="M490" t="str">
            <v>INCONNU</v>
          </cell>
          <cell r="N490" t="e">
            <v>#N/A</v>
          </cell>
        </row>
        <row r="491">
          <cell r="A491" t="str">
            <v>519901</v>
          </cell>
          <cell r="B491" t="str">
            <v>51</v>
          </cell>
          <cell r="C491" t="str">
            <v>99</v>
          </cell>
          <cell r="D491" t="str">
            <v>01</v>
          </cell>
          <cell r="E491" t="str">
            <v>AS</v>
          </cell>
          <cell r="F491" t="str">
            <v>ASC MAT.DIVERS ASC</v>
          </cell>
          <cell r="G491" t="str">
            <v>F</v>
          </cell>
          <cell r="H491" t="e">
            <v>#N/A</v>
          </cell>
          <cell r="I491" t="e">
            <v>#N/A</v>
          </cell>
          <cell r="J491" t="str">
            <v>AS 4 Contrats d'entretien asc.</v>
          </cell>
          <cell r="K491" t="str">
            <v>Ascenseurs</v>
          </cell>
          <cell r="L491" t="str">
            <v>??</v>
          </cell>
          <cell r="M491" t="str">
            <v>INCONNU</v>
          </cell>
          <cell r="N491">
            <v>3</v>
          </cell>
        </row>
        <row r="492">
          <cell r="A492" t="str">
            <v>519902</v>
          </cell>
          <cell r="B492" t="str">
            <v>51</v>
          </cell>
          <cell r="C492" t="str">
            <v>99</v>
          </cell>
          <cell r="D492" t="str">
            <v>02</v>
          </cell>
          <cell r="E492" t="str">
            <v>PR</v>
          </cell>
          <cell r="F492" t="str">
            <v>ASP PR DIVERS ASC</v>
          </cell>
          <cell r="G492" t="str">
            <v>F</v>
          </cell>
          <cell r="H492" t="e">
            <v>#N/A</v>
          </cell>
          <cell r="I492" t="e">
            <v>#N/A</v>
          </cell>
          <cell r="J492" t="str">
            <v>AS 4 Contrats d'entretien asc.</v>
          </cell>
          <cell r="K492" t="str">
            <v>Ascenseurs</v>
          </cell>
          <cell r="L492" t="str">
            <v>??</v>
          </cell>
          <cell r="M492" t="str">
            <v>INCONNU</v>
          </cell>
          <cell r="N492">
            <v>3</v>
          </cell>
        </row>
        <row r="493">
          <cell r="A493" t="str">
            <v>519910</v>
          </cell>
          <cell r="B493" t="str">
            <v>51</v>
          </cell>
          <cell r="C493" t="str">
            <v>99</v>
          </cell>
          <cell r="D493" t="str">
            <v>10</v>
          </cell>
          <cell r="E493" t="str">
            <v>AS</v>
          </cell>
          <cell r="F493" t="str">
            <v>Avce et/ou Acompt. Ascens</v>
          </cell>
          <cell r="G493" t="str">
            <v>N</v>
          </cell>
          <cell r="H493" t="e">
            <v>#N/A</v>
          </cell>
          <cell r="I493" t="e">
            <v>#N/A</v>
          </cell>
          <cell r="J493" t="str">
            <v>AS 4 Contrats d'entretien asc.</v>
          </cell>
          <cell r="K493" t="str">
            <v>Ascenseurs</v>
          </cell>
          <cell r="L493" t="str">
            <v>??</v>
          </cell>
          <cell r="M493" t="str">
            <v>INCONNU</v>
          </cell>
          <cell r="N493">
            <v>3</v>
          </cell>
        </row>
        <row r="494">
          <cell r="A494" t="str">
            <v>52</v>
          </cell>
          <cell r="B494" t="str">
            <v>52</v>
          </cell>
          <cell r="C494">
            <v>3</v>
          </cell>
          <cell r="D494">
            <v>3</v>
          </cell>
          <cell r="E494" t="str">
            <v>TE</v>
          </cell>
          <cell r="F494" t="str">
            <v>Telephone + courant faibl</v>
          </cell>
          <cell r="G494" t="str">
            <v>F</v>
          </cell>
          <cell r="H494" t="e">
            <v>#N/A</v>
          </cell>
          <cell r="I494" t="e">
            <v>#N/A</v>
          </cell>
          <cell r="J494" t="str">
            <v>AS 4 Contrats d'entretien asc.</v>
          </cell>
          <cell r="K494" t="str">
            <v>Ascenseurs</v>
          </cell>
          <cell r="L494" t="str">
            <v>??</v>
          </cell>
          <cell r="M494" t="str">
            <v>INCONNU</v>
          </cell>
          <cell r="N494" t="e">
            <v>#N/A</v>
          </cell>
        </row>
        <row r="495">
          <cell r="A495" t="str">
            <v>5201</v>
          </cell>
          <cell r="B495" t="str">
            <v>52</v>
          </cell>
          <cell r="C495" t="str">
            <v>01</v>
          </cell>
          <cell r="D495">
            <v>3</v>
          </cell>
          <cell r="E495" t="str">
            <v>TE</v>
          </cell>
          <cell r="F495" t="str">
            <v>Autocom</v>
          </cell>
          <cell r="G495" t="str">
            <v>F</v>
          </cell>
          <cell r="H495" t="e">
            <v>#N/A</v>
          </cell>
          <cell r="I495" t="e">
            <v>#N/A</v>
          </cell>
          <cell r="J495" t="str">
            <v>AS 4 Contrats d'entretien asc.</v>
          </cell>
          <cell r="K495" t="str">
            <v>Ascenseurs</v>
          </cell>
          <cell r="L495" t="str">
            <v>??</v>
          </cell>
          <cell r="M495" t="str">
            <v>INCONNU</v>
          </cell>
          <cell r="N495" t="e">
            <v>#N/A</v>
          </cell>
        </row>
        <row r="496">
          <cell r="A496" t="str">
            <v>520101</v>
          </cell>
          <cell r="B496" t="str">
            <v>52</v>
          </cell>
          <cell r="C496" t="str">
            <v>01</v>
          </cell>
          <cell r="D496" t="str">
            <v>01</v>
          </cell>
          <cell r="E496" t="str">
            <v>TE</v>
          </cell>
          <cell r="F496" t="str">
            <v>AUTRES MATERIELS TEL</v>
          </cell>
          <cell r="G496" t="str">
            <v>F</v>
          </cell>
          <cell r="H496" t="e">
            <v>#N/A</v>
          </cell>
          <cell r="I496" t="e">
            <v>#N/A</v>
          </cell>
          <cell r="J496" t="str">
            <v>AS 4 Contrats d'entretien asc.</v>
          </cell>
          <cell r="K496" t="str">
            <v>Ascenseurs</v>
          </cell>
          <cell r="L496" t="str">
            <v>??</v>
          </cell>
          <cell r="M496" t="str">
            <v>INCONNU</v>
          </cell>
          <cell r="N496" t="e">
            <v>#N/A</v>
          </cell>
        </row>
        <row r="497">
          <cell r="A497" t="str">
            <v>520102</v>
          </cell>
          <cell r="B497" t="str">
            <v>52</v>
          </cell>
          <cell r="C497" t="str">
            <v>01</v>
          </cell>
          <cell r="D497" t="str">
            <v>02</v>
          </cell>
          <cell r="E497" t="str">
            <v>TE</v>
          </cell>
          <cell r="F497" t="str">
            <v>Autocom 101 à 300 lignes</v>
          </cell>
          <cell r="G497" t="str">
            <v>F</v>
          </cell>
          <cell r="H497" t="e">
            <v>#N/A</v>
          </cell>
          <cell r="I497" t="e">
            <v>#N/A</v>
          </cell>
          <cell r="J497" t="str">
            <v>AS 4 Contrats d'entretien asc.</v>
          </cell>
          <cell r="K497" t="str">
            <v>Ascenseurs</v>
          </cell>
          <cell r="L497" t="str">
            <v>??</v>
          </cell>
          <cell r="M497" t="str">
            <v>INCONNU</v>
          </cell>
          <cell r="N497" t="e">
            <v>#N/A</v>
          </cell>
        </row>
        <row r="498">
          <cell r="A498" t="str">
            <v>520103</v>
          </cell>
          <cell r="B498" t="str">
            <v>52</v>
          </cell>
          <cell r="C498" t="str">
            <v>01</v>
          </cell>
          <cell r="D498" t="str">
            <v>03</v>
          </cell>
          <cell r="E498" t="str">
            <v>TE</v>
          </cell>
          <cell r="F498" t="str">
            <v>Autocom + de 300 lignes</v>
          </cell>
          <cell r="G498" t="str">
            <v>F</v>
          </cell>
          <cell r="H498" t="e">
            <v>#N/A</v>
          </cell>
          <cell r="I498" t="e">
            <v>#N/A</v>
          </cell>
          <cell r="J498" t="str">
            <v>AS 4 Contrats d'entretien asc.</v>
          </cell>
          <cell r="K498" t="str">
            <v>Ascenseurs</v>
          </cell>
          <cell r="L498" t="str">
            <v>??</v>
          </cell>
          <cell r="M498" t="str">
            <v>INCONNU</v>
          </cell>
          <cell r="N498" t="e">
            <v>#N/A</v>
          </cell>
        </row>
        <row r="499">
          <cell r="A499" t="str">
            <v>520104</v>
          </cell>
          <cell r="B499" t="str">
            <v>52</v>
          </cell>
          <cell r="C499" t="str">
            <v>01</v>
          </cell>
          <cell r="D499" t="str">
            <v>04</v>
          </cell>
          <cell r="E499" t="str">
            <v>TE</v>
          </cell>
          <cell r="F499" t="str">
            <v>Atelier energie</v>
          </cell>
          <cell r="G499" t="str">
            <v>F</v>
          </cell>
          <cell r="H499" t="e">
            <v>#N/A</v>
          </cell>
          <cell r="I499" t="e">
            <v>#N/A</v>
          </cell>
          <cell r="J499" t="str">
            <v>AS 4 Contrats d'entretien asc.</v>
          </cell>
          <cell r="K499" t="str">
            <v>Ascenseurs</v>
          </cell>
          <cell r="L499" t="str">
            <v>??</v>
          </cell>
          <cell r="M499" t="str">
            <v>INCONNU</v>
          </cell>
          <cell r="N499" t="e">
            <v>#N/A</v>
          </cell>
        </row>
        <row r="500">
          <cell r="A500" t="str">
            <v>520105</v>
          </cell>
          <cell r="B500" t="str">
            <v>52</v>
          </cell>
          <cell r="C500" t="str">
            <v>01</v>
          </cell>
          <cell r="D500" t="str">
            <v>05</v>
          </cell>
          <cell r="E500" t="str">
            <v>TE</v>
          </cell>
          <cell r="F500" t="str">
            <v>AUTOCOM E-GENERIS</v>
          </cell>
          <cell r="G500" t="str">
            <v>F</v>
          </cell>
          <cell r="H500" t="e">
            <v>#N/A</v>
          </cell>
          <cell r="I500" t="e">
            <v>#N/A</v>
          </cell>
          <cell r="J500" t="str">
            <v>AS 4 Contrats d'entretien asc.</v>
          </cell>
          <cell r="K500" t="str">
            <v>Ascenseurs</v>
          </cell>
          <cell r="L500" t="str">
            <v>??</v>
          </cell>
          <cell r="M500" t="str">
            <v>INCONNU</v>
          </cell>
          <cell r="N500" t="e">
            <v>#N/A</v>
          </cell>
        </row>
        <row r="501">
          <cell r="A501" t="str">
            <v>520106</v>
          </cell>
          <cell r="B501" t="str">
            <v>52</v>
          </cell>
          <cell r="C501" t="str">
            <v>01</v>
          </cell>
          <cell r="D501" t="str">
            <v>06</v>
          </cell>
          <cell r="E501" t="str">
            <v>TE</v>
          </cell>
          <cell r="F501" t="str">
            <v>MAT.ENERGIE E-GENERIS</v>
          </cell>
          <cell r="G501" t="str">
            <v>F</v>
          </cell>
          <cell r="H501" t="e">
            <v>#N/A</v>
          </cell>
          <cell r="I501" t="e">
            <v>#N/A</v>
          </cell>
          <cell r="J501" t="str">
            <v>AS 4 Contrats d'entretien asc.</v>
          </cell>
          <cell r="K501" t="str">
            <v>Ascenseurs</v>
          </cell>
          <cell r="L501" t="str">
            <v>??</v>
          </cell>
          <cell r="M501" t="str">
            <v>INCONNU</v>
          </cell>
          <cell r="N501" t="e">
            <v>#N/A</v>
          </cell>
        </row>
        <row r="502">
          <cell r="A502" t="str">
            <v>5202</v>
          </cell>
          <cell r="B502" t="str">
            <v>52</v>
          </cell>
          <cell r="C502" t="str">
            <v>02</v>
          </cell>
          <cell r="D502">
            <v>3</v>
          </cell>
          <cell r="E502" t="str">
            <v>TE</v>
          </cell>
          <cell r="F502" t="str">
            <v>Postes</v>
          </cell>
          <cell r="G502" t="str">
            <v>F</v>
          </cell>
          <cell r="H502" t="e">
            <v>#N/A</v>
          </cell>
          <cell r="I502" t="e">
            <v>#N/A</v>
          </cell>
          <cell r="J502" t="str">
            <v>AS 4 Contrats d'entretien asc.</v>
          </cell>
          <cell r="K502" t="str">
            <v>Ascenseurs</v>
          </cell>
          <cell r="L502" t="str">
            <v>??</v>
          </cell>
          <cell r="M502" t="str">
            <v>INCONNU</v>
          </cell>
          <cell r="N502" t="e">
            <v>#N/A</v>
          </cell>
        </row>
        <row r="503">
          <cell r="A503" t="str">
            <v>520201</v>
          </cell>
          <cell r="B503" t="str">
            <v>52</v>
          </cell>
          <cell r="C503" t="str">
            <v>02</v>
          </cell>
          <cell r="D503" t="str">
            <v>01</v>
          </cell>
          <cell r="E503" t="str">
            <v>TE</v>
          </cell>
          <cell r="F503" t="str">
            <v>Classiques à fil</v>
          </cell>
          <cell r="G503" t="str">
            <v>F</v>
          </cell>
          <cell r="H503" t="e">
            <v>#N/A</v>
          </cell>
          <cell r="I503" t="e">
            <v>#N/A</v>
          </cell>
          <cell r="J503" t="str">
            <v>AS 4 Contrats d'entretien asc.</v>
          </cell>
          <cell r="K503" t="str">
            <v>Ascenseurs</v>
          </cell>
          <cell r="L503" t="str">
            <v>??</v>
          </cell>
          <cell r="M503" t="str">
            <v>INCONNU</v>
          </cell>
          <cell r="N503" t="e">
            <v>#N/A</v>
          </cell>
        </row>
        <row r="504">
          <cell r="A504" t="str">
            <v>520202</v>
          </cell>
          <cell r="B504" t="str">
            <v>52</v>
          </cell>
          <cell r="C504" t="str">
            <v>02</v>
          </cell>
          <cell r="D504" t="str">
            <v>02</v>
          </cell>
          <cell r="E504" t="str">
            <v>TE</v>
          </cell>
          <cell r="F504" t="str">
            <v>Classiques sans fil</v>
          </cell>
          <cell r="G504" t="str">
            <v>F</v>
          </cell>
          <cell r="H504" t="e">
            <v>#N/A</v>
          </cell>
          <cell r="I504" t="e">
            <v>#N/A</v>
          </cell>
          <cell r="J504" t="str">
            <v>AS 4 Contrats d'entretien asc.</v>
          </cell>
          <cell r="K504" t="str">
            <v>Ascenseurs</v>
          </cell>
          <cell r="L504" t="str">
            <v>??</v>
          </cell>
          <cell r="M504" t="str">
            <v>INCONNU</v>
          </cell>
          <cell r="N504" t="e">
            <v>#N/A</v>
          </cell>
        </row>
        <row r="505">
          <cell r="A505" t="str">
            <v>520203</v>
          </cell>
          <cell r="B505" t="str">
            <v>52</v>
          </cell>
          <cell r="C505" t="str">
            <v>02</v>
          </cell>
          <cell r="D505" t="str">
            <v>03</v>
          </cell>
          <cell r="E505" t="str">
            <v>TE</v>
          </cell>
          <cell r="F505" t="str">
            <v>Cellulaires</v>
          </cell>
          <cell r="G505" t="str">
            <v>F</v>
          </cell>
          <cell r="H505" t="e">
            <v>#N/A</v>
          </cell>
          <cell r="I505" t="e">
            <v>#N/A</v>
          </cell>
          <cell r="J505" t="str">
            <v>AS 4 Contrats d'entretien asc.</v>
          </cell>
          <cell r="K505" t="str">
            <v>Ascenseurs</v>
          </cell>
          <cell r="L505" t="str">
            <v>??</v>
          </cell>
          <cell r="M505" t="str">
            <v>INCONNU</v>
          </cell>
          <cell r="N505" t="e">
            <v>#N/A</v>
          </cell>
        </row>
        <row r="506">
          <cell r="A506" t="str">
            <v>520204</v>
          </cell>
          <cell r="B506" t="str">
            <v>52</v>
          </cell>
          <cell r="C506" t="str">
            <v>02</v>
          </cell>
          <cell r="D506" t="str">
            <v>04</v>
          </cell>
          <cell r="E506" t="str">
            <v>TE</v>
          </cell>
          <cell r="F506" t="str">
            <v>Fax, repondeurs, ...</v>
          </cell>
          <cell r="G506" t="str">
            <v>F</v>
          </cell>
          <cell r="H506" t="e">
            <v>#N/A</v>
          </cell>
          <cell r="I506" t="e">
            <v>#N/A</v>
          </cell>
          <cell r="J506" t="str">
            <v>AS 4 Contrats d'entretien asc.</v>
          </cell>
          <cell r="K506" t="str">
            <v>Ascenseurs</v>
          </cell>
          <cell r="L506" t="str">
            <v>??</v>
          </cell>
          <cell r="M506" t="str">
            <v>INCONNU</v>
          </cell>
          <cell r="N506" t="e">
            <v>#N/A</v>
          </cell>
        </row>
        <row r="507">
          <cell r="A507" t="str">
            <v>520205</v>
          </cell>
          <cell r="B507" t="str">
            <v>52</v>
          </cell>
          <cell r="C507" t="str">
            <v>02</v>
          </cell>
          <cell r="D507" t="str">
            <v>05</v>
          </cell>
          <cell r="E507" t="str">
            <v>TE</v>
          </cell>
          <cell r="F507" t="str">
            <v>POSTE NUMERIQUE E-GENERIS</v>
          </cell>
          <cell r="G507" t="str">
            <v>F</v>
          </cell>
          <cell r="H507" t="e">
            <v>#N/A</v>
          </cell>
          <cell r="I507" t="e">
            <v>#N/A</v>
          </cell>
          <cell r="J507" t="str">
            <v>AS 4 Contrats d'entretien asc.</v>
          </cell>
          <cell r="K507" t="str">
            <v>Ascenseurs</v>
          </cell>
          <cell r="L507" t="str">
            <v>??</v>
          </cell>
          <cell r="M507" t="str">
            <v>INCONNU</v>
          </cell>
          <cell r="N507" t="e">
            <v>#N/A</v>
          </cell>
        </row>
        <row r="508">
          <cell r="A508" t="str">
            <v>520206</v>
          </cell>
          <cell r="B508" t="str">
            <v>52</v>
          </cell>
          <cell r="C508" t="str">
            <v>02</v>
          </cell>
          <cell r="D508" t="str">
            <v>06</v>
          </cell>
          <cell r="E508" t="str">
            <v>TE</v>
          </cell>
          <cell r="F508" t="str">
            <v>CARTES E-GENERIS</v>
          </cell>
          <cell r="G508" t="str">
            <v>F</v>
          </cell>
          <cell r="H508" t="e">
            <v>#N/A</v>
          </cell>
          <cell r="I508" t="e">
            <v>#N/A</v>
          </cell>
          <cell r="J508" t="str">
            <v>AS 4 Contrats d'entretien asc.</v>
          </cell>
          <cell r="K508" t="str">
            <v>Ascenseurs</v>
          </cell>
          <cell r="L508" t="str">
            <v>??</v>
          </cell>
          <cell r="M508" t="str">
            <v>INCONNU</v>
          </cell>
          <cell r="N508" t="e">
            <v>#N/A</v>
          </cell>
        </row>
        <row r="509">
          <cell r="A509" t="str">
            <v>5203</v>
          </cell>
          <cell r="B509" t="str">
            <v>52</v>
          </cell>
          <cell r="C509" t="str">
            <v>03</v>
          </cell>
          <cell r="D509">
            <v>3</v>
          </cell>
          <cell r="E509" t="str">
            <v>TE</v>
          </cell>
          <cell r="F509" t="str">
            <v>Distribution</v>
          </cell>
          <cell r="G509" t="str">
            <v>F</v>
          </cell>
          <cell r="H509" t="e">
            <v>#N/A</v>
          </cell>
          <cell r="I509" t="e">
            <v>#N/A</v>
          </cell>
          <cell r="J509" t="str">
            <v>AS 4 Contrats d'entretien asc.</v>
          </cell>
          <cell r="K509" t="str">
            <v>Ascenseurs</v>
          </cell>
          <cell r="L509" t="str">
            <v>??</v>
          </cell>
          <cell r="M509" t="str">
            <v>INCONNU</v>
          </cell>
          <cell r="N509" t="e">
            <v>#N/A</v>
          </cell>
        </row>
        <row r="510">
          <cell r="A510" t="str">
            <v>520301</v>
          </cell>
          <cell r="B510" t="str">
            <v>52</v>
          </cell>
          <cell r="C510" t="str">
            <v>03</v>
          </cell>
          <cell r="D510" t="str">
            <v>01</v>
          </cell>
          <cell r="E510" t="str">
            <v>PR</v>
          </cell>
          <cell r="F510" t="str">
            <v>Cable telephone</v>
          </cell>
          <cell r="G510" t="str">
            <v>F</v>
          </cell>
          <cell r="H510" t="e">
            <v>#N/A</v>
          </cell>
          <cell r="I510" t="e">
            <v>#N/A</v>
          </cell>
          <cell r="J510" t="str">
            <v>AS 4 Contrats d'entretien asc.</v>
          </cell>
          <cell r="K510" t="str">
            <v>Ascenseurs</v>
          </cell>
          <cell r="L510" t="str">
            <v>??</v>
          </cell>
          <cell r="M510" t="str">
            <v>INCONNU</v>
          </cell>
          <cell r="N510" t="e">
            <v>#N/A</v>
          </cell>
        </row>
        <row r="511">
          <cell r="A511" t="str">
            <v>520302</v>
          </cell>
          <cell r="B511" t="str">
            <v>52</v>
          </cell>
          <cell r="C511" t="str">
            <v>03</v>
          </cell>
          <cell r="D511" t="str">
            <v>02</v>
          </cell>
          <cell r="E511" t="str">
            <v>TE</v>
          </cell>
          <cell r="F511" t="str">
            <v>MATERIELS AUTRES TEL</v>
          </cell>
          <cell r="G511" t="str">
            <v>F</v>
          </cell>
          <cell r="H511" t="e">
            <v>#N/A</v>
          </cell>
          <cell r="I511" t="e">
            <v>#N/A</v>
          </cell>
          <cell r="J511" t="str">
            <v>AS 4 Contrats d'entretien asc.</v>
          </cell>
          <cell r="K511" t="str">
            <v>Ascenseurs</v>
          </cell>
          <cell r="L511" t="str">
            <v>??</v>
          </cell>
          <cell r="M511" t="str">
            <v>INCONNU</v>
          </cell>
          <cell r="N511" t="e">
            <v>#N/A</v>
          </cell>
        </row>
        <row r="512">
          <cell r="A512" t="str">
            <v>520303</v>
          </cell>
          <cell r="B512" t="str">
            <v>52</v>
          </cell>
          <cell r="C512" t="str">
            <v>03</v>
          </cell>
          <cell r="D512" t="str">
            <v>03</v>
          </cell>
          <cell r="E512" t="str">
            <v>TE</v>
          </cell>
          <cell r="F512" t="str">
            <v>Poteaux</v>
          </cell>
          <cell r="G512" t="str">
            <v>F</v>
          </cell>
          <cell r="H512" t="e">
            <v>#N/A</v>
          </cell>
          <cell r="I512" t="e">
            <v>#N/A</v>
          </cell>
          <cell r="J512" t="str">
            <v>AS 4 Contrats d'entretien asc.</v>
          </cell>
          <cell r="K512" t="str">
            <v>Ascenseurs</v>
          </cell>
          <cell r="L512" t="str">
            <v>??</v>
          </cell>
          <cell r="M512" t="str">
            <v>INCONNU</v>
          </cell>
          <cell r="N512" t="e">
            <v>#N/A</v>
          </cell>
        </row>
        <row r="513">
          <cell r="A513" t="str">
            <v>5204</v>
          </cell>
          <cell r="B513" t="str">
            <v>52</v>
          </cell>
          <cell r="C513" t="str">
            <v>04</v>
          </cell>
          <cell r="D513">
            <v>3</v>
          </cell>
          <cell r="E513" t="str">
            <v>TE</v>
          </cell>
          <cell r="F513" t="str">
            <v>Infrastructure communicat</v>
          </cell>
          <cell r="G513" t="str">
            <v>F</v>
          </cell>
          <cell r="H513" t="e">
            <v>#N/A</v>
          </cell>
          <cell r="I513" t="e">
            <v>#N/A</v>
          </cell>
          <cell r="J513" t="str">
            <v>AS 4 Contrats d'entretien asc.</v>
          </cell>
          <cell r="K513" t="str">
            <v>Ascenseurs</v>
          </cell>
          <cell r="L513" t="str">
            <v>??</v>
          </cell>
          <cell r="M513" t="str">
            <v>INCONNU</v>
          </cell>
          <cell r="N513" t="e">
            <v>#N/A</v>
          </cell>
        </row>
        <row r="514">
          <cell r="A514" t="str">
            <v>520401</v>
          </cell>
          <cell r="B514" t="str">
            <v>52</v>
          </cell>
          <cell r="C514" t="str">
            <v>04</v>
          </cell>
          <cell r="D514" t="str">
            <v>01</v>
          </cell>
          <cell r="E514" t="str">
            <v>TE</v>
          </cell>
          <cell r="F514" t="str">
            <v>Telephonie cellulaire</v>
          </cell>
          <cell r="G514" t="str">
            <v>F</v>
          </cell>
          <cell r="H514" t="e">
            <v>#N/A</v>
          </cell>
          <cell r="I514" t="e">
            <v>#N/A</v>
          </cell>
          <cell r="J514" t="str">
            <v>AS 4 Contrats d'entretien asc.</v>
          </cell>
          <cell r="K514" t="str">
            <v>Ascenseurs</v>
          </cell>
          <cell r="L514" t="str">
            <v>??</v>
          </cell>
          <cell r="M514" t="str">
            <v>INCONNU</v>
          </cell>
          <cell r="N514" t="e">
            <v>#N/A</v>
          </cell>
        </row>
        <row r="515">
          <cell r="A515" t="str">
            <v>520402</v>
          </cell>
          <cell r="B515" t="str">
            <v>52</v>
          </cell>
          <cell r="C515" t="str">
            <v>04</v>
          </cell>
          <cell r="D515" t="str">
            <v>02</v>
          </cell>
          <cell r="E515" t="str">
            <v>TE</v>
          </cell>
          <cell r="F515" t="str">
            <v>Vsat</v>
          </cell>
          <cell r="G515" t="str">
            <v>F</v>
          </cell>
          <cell r="H515" t="e">
            <v>#N/A</v>
          </cell>
          <cell r="I515" t="e">
            <v>#N/A</v>
          </cell>
          <cell r="J515" t="str">
            <v>AS 4 Contrats d'entretien asc.</v>
          </cell>
          <cell r="K515" t="str">
            <v>Ascenseurs</v>
          </cell>
          <cell r="L515" t="str">
            <v>??</v>
          </cell>
          <cell r="M515" t="str">
            <v>INCONNU</v>
          </cell>
          <cell r="N515" t="e">
            <v>#N/A</v>
          </cell>
        </row>
        <row r="516">
          <cell r="A516" t="str">
            <v>520403</v>
          </cell>
          <cell r="B516" t="str">
            <v>52</v>
          </cell>
          <cell r="C516" t="str">
            <v>04</v>
          </cell>
          <cell r="D516" t="str">
            <v>03</v>
          </cell>
          <cell r="E516" t="str">
            <v>TE</v>
          </cell>
          <cell r="F516" t="str">
            <v>Immarsat</v>
          </cell>
          <cell r="G516" t="str">
            <v>F</v>
          </cell>
          <cell r="H516" t="e">
            <v>#N/A</v>
          </cell>
          <cell r="I516" t="e">
            <v>#N/A</v>
          </cell>
          <cell r="J516" t="str">
            <v>AS 4 Contrats d'entretien asc.</v>
          </cell>
          <cell r="K516" t="str">
            <v>Ascenseurs</v>
          </cell>
          <cell r="L516" t="str">
            <v>??</v>
          </cell>
          <cell r="M516" t="str">
            <v>INCONNU</v>
          </cell>
          <cell r="N516" t="e">
            <v>#N/A</v>
          </cell>
        </row>
        <row r="517">
          <cell r="A517" t="str">
            <v>5205</v>
          </cell>
          <cell r="B517" t="str">
            <v>52</v>
          </cell>
          <cell r="C517" t="str">
            <v>05</v>
          </cell>
          <cell r="D517">
            <v>3</v>
          </cell>
          <cell r="E517" t="str">
            <v>PR</v>
          </cell>
          <cell r="F517" t="str">
            <v>PR telephone</v>
          </cell>
          <cell r="G517" t="str">
            <v>F</v>
          </cell>
          <cell r="H517" t="e">
            <v>#N/A</v>
          </cell>
          <cell r="I517" t="e">
            <v>#N/A</v>
          </cell>
          <cell r="J517" t="str">
            <v>AS 4 Contrats d'entretien asc.</v>
          </cell>
          <cell r="K517" t="str">
            <v>Ascenseurs</v>
          </cell>
          <cell r="L517" t="str">
            <v>??</v>
          </cell>
          <cell r="M517" t="str">
            <v>INCONNU</v>
          </cell>
          <cell r="N517" t="e">
            <v>#N/A</v>
          </cell>
        </row>
        <row r="518">
          <cell r="A518" t="str">
            <v>520501</v>
          </cell>
          <cell r="B518" t="str">
            <v>52</v>
          </cell>
          <cell r="C518" t="str">
            <v>05</v>
          </cell>
          <cell r="D518" t="str">
            <v>01</v>
          </cell>
          <cell r="E518" t="str">
            <v>PR</v>
          </cell>
          <cell r="F518" t="str">
            <v>Cartes</v>
          </cell>
          <cell r="G518" t="str">
            <v>F</v>
          </cell>
          <cell r="H518" t="e">
            <v>#N/A</v>
          </cell>
          <cell r="I518" t="e">
            <v>#N/A</v>
          </cell>
          <cell r="J518" t="str">
            <v>AS 4 Contrats d'entretien asc.</v>
          </cell>
          <cell r="K518" t="str">
            <v>Ascenseurs</v>
          </cell>
          <cell r="L518" t="str">
            <v>??</v>
          </cell>
          <cell r="M518" t="str">
            <v>INCONNU</v>
          </cell>
          <cell r="N518" t="e">
            <v>#N/A</v>
          </cell>
        </row>
        <row r="519">
          <cell r="A519" t="str">
            <v>520502</v>
          </cell>
          <cell r="B519" t="str">
            <v>52</v>
          </cell>
          <cell r="C519" t="str">
            <v>05</v>
          </cell>
          <cell r="D519" t="str">
            <v>02</v>
          </cell>
          <cell r="E519" t="str">
            <v>PR</v>
          </cell>
          <cell r="F519" t="str">
            <v>Autres pr</v>
          </cell>
          <cell r="G519" t="str">
            <v>F</v>
          </cell>
          <cell r="H519" t="e">
            <v>#N/A</v>
          </cell>
          <cell r="I519" t="e">
            <v>#N/A</v>
          </cell>
          <cell r="J519" t="str">
            <v>AS 4 Contrats d'entretien asc.</v>
          </cell>
          <cell r="K519" t="str">
            <v>Ascenseurs</v>
          </cell>
          <cell r="L519" t="str">
            <v>??</v>
          </cell>
          <cell r="M519" t="str">
            <v>INCONNU</v>
          </cell>
          <cell r="N519" t="e">
            <v>#N/A</v>
          </cell>
        </row>
        <row r="520">
          <cell r="A520" t="str">
            <v>5206</v>
          </cell>
          <cell r="B520" t="str">
            <v>52</v>
          </cell>
          <cell r="C520" t="str">
            <v>06</v>
          </cell>
          <cell r="D520">
            <v>3</v>
          </cell>
          <cell r="E520" t="str">
            <v>TE</v>
          </cell>
          <cell r="F520" t="str">
            <v>Sonorisation</v>
          </cell>
          <cell r="G520" t="str">
            <v>F</v>
          </cell>
          <cell r="H520" t="e">
            <v>#N/A</v>
          </cell>
          <cell r="I520" t="e">
            <v>#N/A</v>
          </cell>
          <cell r="J520" t="str">
            <v>AS 4 Contrats d'entretien asc.</v>
          </cell>
          <cell r="K520" t="str">
            <v>Ascenseurs</v>
          </cell>
          <cell r="L520" t="str">
            <v>??</v>
          </cell>
          <cell r="M520" t="str">
            <v>INCONNU</v>
          </cell>
          <cell r="N520" t="e">
            <v>#N/A</v>
          </cell>
        </row>
        <row r="521">
          <cell r="A521" t="str">
            <v>520601</v>
          </cell>
          <cell r="B521" t="str">
            <v>52</v>
          </cell>
          <cell r="C521" t="str">
            <v>06</v>
          </cell>
          <cell r="D521" t="str">
            <v>01</v>
          </cell>
          <cell r="E521" t="str">
            <v>TE</v>
          </cell>
          <cell r="F521" t="str">
            <v>Materiels</v>
          </cell>
          <cell r="G521" t="str">
            <v>F</v>
          </cell>
          <cell r="H521" t="e">
            <v>#N/A</v>
          </cell>
          <cell r="I521" t="e">
            <v>#N/A</v>
          </cell>
          <cell r="J521" t="str">
            <v>AS 4 Contrats d'entretien asc.</v>
          </cell>
          <cell r="K521" t="str">
            <v>Ascenseurs</v>
          </cell>
          <cell r="L521" t="str">
            <v>??</v>
          </cell>
          <cell r="M521" t="str">
            <v>INCONNU</v>
          </cell>
          <cell r="N521" t="e">
            <v>#N/A</v>
          </cell>
        </row>
        <row r="522">
          <cell r="A522" t="str">
            <v>520602</v>
          </cell>
          <cell r="B522" t="str">
            <v>52</v>
          </cell>
          <cell r="C522" t="str">
            <v>06</v>
          </cell>
          <cell r="D522" t="str">
            <v>02</v>
          </cell>
          <cell r="E522" t="str">
            <v>PR</v>
          </cell>
          <cell r="F522" t="str">
            <v>PR</v>
          </cell>
          <cell r="G522" t="str">
            <v>F</v>
          </cell>
          <cell r="H522" t="e">
            <v>#N/A</v>
          </cell>
          <cell r="I522" t="e">
            <v>#N/A</v>
          </cell>
          <cell r="J522" t="str">
            <v>AS 4 Contrats d'entretien asc.</v>
          </cell>
          <cell r="K522" t="str">
            <v>Ascenseurs</v>
          </cell>
          <cell r="L522" t="str">
            <v>??</v>
          </cell>
          <cell r="M522" t="str">
            <v>INCONNU</v>
          </cell>
          <cell r="N522" t="e">
            <v>#N/A</v>
          </cell>
        </row>
        <row r="523">
          <cell r="A523" t="str">
            <v>5207</v>
          </cell>
          <cell r="B523" t="str">
            <v>52</v>
          </cell>
          <cell r="C523" t="str">
            <v>07</v>
          </cell>
          <cell r="D523">
            <v>3</v>
          </cell>
          <cell r="E523" t="str">
            <v>TE</v>
          </cell>
          <cell r="F523" t="str">
            <v>Distribution horaire</v>
          </cell>
          <cell r="G523" t="str">
            <v>F</v>
          </cell>
          <cell r="H523" t="e">
            <v>#N/A</v>
          </cell>
          <cell r="I523" t="e">
            <v>#N/A</v>
          </cell>
          <cell r="J523" t="str">
            <v>AS 4 Contrats d'entretien asc.</v>
          </cell>
          <cell r="K523" t="str">
            <v>Ascenseurs</v>
          </cell>
          <cell r="L523" t="str">
            <v>??</v>
          </cell>
          <cell r="M523" t="str">
            <v>INCONNU</v>
          </cell>
          <cell r="N523" t="e">
            <v>#N/A</v>
          </cell>
        </row>
        <row r="524">
          <cell r="A524" t="str">
            <v>520701</v>
          </cell>
          <cell r="B524" t="str">
            <v>52</v>
          </cell>
          <cell r="C524" t="str">
            <v>07</v>
          </cell>
          <cell r="D524" t="str">
            <v>01</v>
          </cell>
          <cell r="E524" t="str">
            <v>TE</v>
          </cell>
          <cell r="F524" t="str">
            <v>Materiels</v>
          </cell>
          <cell r="G524" t="str">
            <v>F</v>
          </cell>
          <cell r="H524" t="e">
            <v>#N/A</v>
          </cell>
          <cell r="I524" t="e">
            <v>#N/A</v>
          </cell>
          <cell r="J524" t="str">
            <v>AS 4 Contrats d'entretien asc.</v>
          </cell>
          <cell r="K524" t="str">
            <v>Ascenseurs</v>
          </cell>
          <cell r="L524" t="str">
            <v>??</v>
          </cell>
          <cell r="M524" t="str">
            <v>INCONNU</v>
          </cell>
          <cell r="N524" t="e">
            <v>#N/A</v>
          </cell>
        </row>
        <row r="525">
          <cell r="A525" t="str">
            <v>520702</v>
          </cell>
          <cell r="B525" t="str">
            <v>52</v>
          </cell>
          <cell r="C525" t="str">
            <v>07</v>
          </cell>
          <cell r="D525" t="str">
            <v>02</v>
          </cell>
          <cell r="E525" t="str">
            <v>PR</v>
          </cell>
          <cell r="F525" t="str">
            <v>PR</v>
          </cell>
          <cell r="G525" t="str">
            <v>F</v>
          </cell>
          <cell r="H525" t="e">
            <v>#N/A</v>
          </cell>
          <cell r="I525" t="e">
            <v>#N/A</v>
          </cell>
          <cell r="J525" t="str">
            <v>AS 4 Contrats d'entretien asc.</v>
          </cell>
          <cell r="K525" t="str">
            <v>Ascenseurs</v>
          </cell>
          <cell r="L525" t="str">
            <v>??</v>
          </cell>
          <cell r="M525" t="str">
            <v>INCONNU</v>
          </cell>
          <cell r="N525" t="e">
            <v>#N/A</v>
          </cell>
        </row>
        <row r="526">
          <cell r="A526" t="str">
            <v>5208</v>
          </cell>
          <cell r="B526" t="str">
            <v>52</v>
          </cell>
          <cell r="C526" t="str">
            <v>08</v>
          </cell>
          <cell r="D526">
            <v>3</v>
          </cell>
          <cell r="E526" t="str">
            <v>TE</v>
          </cell>
          <cell r="F526" t="str">
            <v>Recherche de personnes</v>
          </cell>
          <cell r="G526" t="str">
            <v>F</v>
          </cell>
          <cell r="H526" t="e">
            <v>#N/A</v>
          </cell>
          <cell r="I526" t="e">
            <v>#N/A</v>
          </cell>
          <cell r="J526" t="str">
            <v>AS 4 Contrats d'entretien asc.</v>
          </cell>
          <cell r="K526" t="str">
            <v>Ascenseurs</v>
          </cell>
          <cell r="L526" t="str">
            <v>??</v>
          </cell>
          <cell r="M526" t="str">
            <v>INCONNU</v>
          </cell>
          <cell r="N526" t="e">
            <v>#N/A</v>
          </cell>
        </row>
        <row r="527">
          <cell r="A527" t="str">
            <v>520801</v>
          </cell>
          <cell r="B527" t="str">
            <v>52</v>
          </cell>
          <cell r="C527" t="str">
            <v>08</v>
          </cell>
          <cell r="D527" t="str">
            <v>01</v>
          </cell>
          <cell r="E527" t="str">
            <v>TE</v>
          </cell>
          <cell r="F527" t="str">
            <v>Materiels</v>
          </cell>
          <cell r="G527" t="str">
            <v>F</v>
          </cell>
          <cell r="H527" t="e">
            <v>#N/A</v>
          </cell>
          <cell r="I527" t="e">
            <v>#N/A</v>
          </cell>
          <cell r="J527" t="str">
            <v>AS 4 Contrats d'entretien asc.</v>
          </cell>
          <cell r="K527" t="str">
            <v>Ascenseurs</v>
          </cell>
          <cell r="L527" t="str">
            <v>??</v>
          </cell>
          <cell r="M527" t="str">
            <v>INCONNU</v>
          </cell>
          <cell r="N527" t="e">
            <v>#N/A</v>
          </cell>
        </row>
        <row r="528">
          <cell r="A528" t="str">
            <v>520802</v>
          </cell>
          <cell r="B528" t="str">
            <v>52</v>
          </cell>
          <cell r="C528" t="str">
            <v>08</v>
          </cell>
          <cell r="D528" t="str">
            <v>02</v>
          </cell>
          <cell r="E528" t="str">
            <v>PR</v>
          </cell>
          <cell r="F528" t="str">
            <v>PR</v>
          </cell>
          <cell r="G528" t="str">
            <v>F</v>
          </cell>
          <cell r="H528" t="e">
            <v>#N/A</v>
          </cell>
          <cell r="I528" t="e">
            <v>#N/A</v>
          </cell>
          <cell r="J528" t="str">
            <v>AS 4 Contrats d'entretien asc.</v>
          </cell>
          <cell r="K528" t="str">
            <v>Ascenseurs</v>
          </cell>
          <cell r="L528" t="str">
            <v>??</v>
          </cell>
          <cell r="M528" t="str">
            <v>INCONNU</v>
          </cell>
          <cell r="N528" t="e">
            <v>#N/A</v>
          </cell>
        </row>
        <row r="529">
          <cell r="A529" t="str">
            <v>5209</v>
          </cell>
          <cell r="B529" t="str">
            <v>52</v>
          </cell>
          <cell r="C529" t="str">
            <v>09</v>
          </cell>
          <cell r="D529">
            <v>3</v>
          </cell>
          <cell r="E529" t="str">
            <v>TE</v>
          </cell>
          <cell r="F529" t="str">
            <v>Reseaux</v>
          </cell>
          <cell r="G529" t="str">
            <v>F</v>
          </cell>
          <cell r="H529" t="e">
            <v>#N/A</v>
          </cell>
          <cell r="I529" t="e">
            <v>#N/A</v>
          </cell>
          <cell r="J529" t="str">
            <v>AS 4 Contrats d'entretien asc.</v>
          </cell>
          <cell r="K529" t="str">
            <v>Ascenseurs</v>
          </cell>
          <cell r="L529" t="str">
            <v>??</v>
          </cell>
          <cell r="M529" t="str">
            <v>INCONNU</v>
          </cell>
          <cell r="N529" t="e">
            <v>#N/A</v>
          </cell>
        </row>
        <row r="530">
          <cell r="A530" t="str">
            <v>520901</v>
          </cell>
          <cell r="B530" t="str">
            <v>52</v>
          </cell>
          <cell r="C530" t="str">
            <v>09</v>
          </cell>
          <cell r="D530" t="str">
            <v>01</v>
          </cell>
          <cell r="E530" t="str">
            <v>TE</v>
          </cell>
          <cell r="F530" t="str">
            <v>Materiels</v>
          </cell>
          <cell r="G530" t="str">
            <v>F</v>
          </cell>
          <cell r="H530" t="e">
            <v>#N/A</v>
          </cell>
          <cell r="I530" t="e">
            <v>#N/A</v>
          </cell>
          <cell r="J530" t="str">
            <v>AS 4 Contrats d'entretien asc.</v>
          </cell>
          <cell r="K530" t="str">
            <v>Ascenseurs</v>
          </cell>
          <cell r="L530" t="str">
            <v>??</v>
          </cell>
          <cell r="M530" t="str">
            <v>INCONNU</v>
          </cell>
          <cell r="N530" t="e">
            <v>#N/A</v>
          </cell>
        </row>
        <row r="531">
          <cell r="A531" t="str">
            <v>520902</v>
          </cell>
          <cell r="B531" t="str">
            <v>52</v>
          </cell>
          <cell r="C531" t="str">
            <v>09</v>
          </cell>
          <cell r="D531" t="str">
            <v>02</v>
          </cell>
          <cell r="E531" t="str">
            <v>PR</v>
          </cell>
          <cell r="F531" t="str">
            <v>PR</v>
          </cell>
          <cell r="G531" t="str">
            <v>F</v>
          </cell>
          <cell r="H531" t="e">
            <v>#N/A</v>
          </cell>
          <cell r="I531" t="e">
            <v>#N/A</v>
          </cell>
          <cell r="J531" t="str">
            <v>AS 4 Contrats d'entretien asc.</v>
          </cell>
          <cell r="K531" t="str">
            <v>Ascenseurs</v>
          </cell>
          <cell r="L531" t="str">
            <v>??</v>
          </cell>
          <cell r="M531" t="str">
            <v>INCONNU</v>
          </cell>
          <cell r="N531" t="e">
            <v>#N/A</v>
          </cell>
        </row>
        <row r="532">
          <cell r="A532" t="str">
            <v>5299</v>
          </cell>
          <cell r="B532" t="str">
            <v>52</v>
          </cell>
          <cell r="C532" t="str">
            <v>99</v>
          </cell>
          <cell r="D532">
            <v>3</v>
          </cell>
          <cell r="E532" t="str">
            <v>TE</v>
          </cell>
          <cell r="F532" t="str">
            <v>Divers</v>
          </cell>
          <cell r="G532" t="str">
            <v>F</v>
          </cell>
          <cell r="H532" t="e">
            <v>#N/A</v>
          </cell>
          <cell r="I532" t="e">
            <v>#N/A</v>
          </cell>
          <cell r="J532" t="str">
            <v>AS 4 Contrats d'entretien asc.</v>
          </cell>
          <cell r="K532" t="str">
            <v>Ascenseurs</v>
          </cell>
          <cell r="L532" t="str">
            <v>??</v>
          </cell>
          <cell r="M532" t="str">
            <v>INCONNU</v>
          </cell>
          <cell r="N532">
            <v>3</v>
          </cell>
        </row>
        <row r="533">
          <cell r="A533" t="str">
            <v>529901</v>
          </cell>
          <cell r="B533" t="str">
            <v>52</v>
          </cell>
          <cell r="C533" t="str">
            <v>99</v>
          </cell>
          <cell r="D533" t="str">
            <v>01</v>
          </cell>
          <cell r="E533" t="str">
            <v>TE</v>
          </cell>
          <cell r="F533" t="str">
            <v>Materiels</v>
          </cell>
          <cell r="G533" t="str">
            <v>F</v>
          </cell>
          <cell r="H533" t="e">
            <v>#N/A</v>
          </cell>
          <cell r="I533" t="e">
            <v>#N/A</v>
          </cell>
          <cell r="J533" t="str">
            <v>AS 4 Contrats d'entretien asc.</v>
          </cell>
          <cell r="K533" t="str">
            <v>Ascenseurs</v>
          </cell>
          <cell r="L533" t="str">
            <v>??</v>
          </cell>
          <cell r="M533" t="str">
            <v>INCONNU</v>
          </cell>
          <cell r="N533">
            <v>3</v>
          </cell>
        </row>
        <row r="534">
          <cell r="A534" t="str">
            <v>529902</v>
          </cell>
          <cell r="B534" t="str">
            <v>52</v>
          </cell>
          <cell r="C534" t="str">
            <v>99</v>
          </cell>
          <cell r="D534" t="str">
            <v>02</v>
          </cell>
          <cell r="E534" t="str">
            <v>PR</v>
          </cell>
          <cell r="F534" t="str">
            <v>PR</v>
          </cell>
          <cell r="G534" t="str">
            <v>F</v>
          </cell>
          <cell r="H534" t="e">
            <v>#N/A</v>
          </cell>
          <cell r="I534" t="e">
            <v>#N/A</v>
          </cell>
          <cell r="J534" t="str">
            <v>AS 4 Contrats d'entretien asc.</v>
          </cell>
          <cell r="K534" t="str">
            <v>Ascenseurs</v>
          </cell>
          <cell r="L534" t="str">
            <v>??</v>
          </cell>
          <cell r="M534" t="str">
            <v>INCONNU</v>
          </cell>
          <cell r="N534">
            <v>3</v>
          </cell>
        </row>
        <row r="535">
          <cell r="A535" t="str">
            <v>529903</v>
          </cell>
          <cell r="B535" t="str">
            <v>52</v>
          </cell>
          <cell r="C535" t="str">
            <v>99</v>
          </cell>
          <cell r="D535" t="str">
            <v>03</v>
          </cell>
          <cell r="E535" t="str">
            <v>PR</v>
          </cell>
          <cell r="F535" t="str">
            <v>PR DIVERS E-GENERIS</v>
          </cell>
          <cell r="G535" t="str">
            <v>F</v>
          </cell>
          <cell r="H535" t="e">
            <v>#N/A</v>
          </cell>
          <cell r="I535" t="e">
            <v>#N/A</v>
          </cell>
          <cell r="J535" t="str">
            <v>AS 4 Contrats d'entretien asc.</v>
          </cell>
          <cell r="K535" t="str">
            <v>Ascenseurs</v>
          </cell>
          <cell r="L535" t="str">
            <v>??</v>
          </cell>
          <cell r="M535" t="str">
            <v>INCONNU</v>
          </cell>
          <cell r="N535">
            <v>3</v>
          </cell>
        </row>
        <row r="536">
          <cell r="A536" t="str">
            <v>529910</v>
          </cell>
          <cell r="B536" t="str">
            <v>52</v>
          </cell>
          <cell r="C536" t="str">
            <v>99</v>
          </cell>
          <cell r="D536" t="str">
            <v>10</v>
          </cell>
          <cell r="E536" t="str">
            <v>TE</v>
          </cell>
          <cell r="F536" t="str">
            <v>Avce et/ou Acompte Télep.</v>
          </cell>
          <cell r="G536" t="str">
            <v>N</v>
          </cell>
          <cell r="H536" t="e">
            <v>#N/A</v>
          </cell>
          <cell r="I536" t="e">
            <v>#N/A</v>
          </cell>
          <cell r="J536" t="str">
            <v>AS 4 Contrats d'entretien asc.</v>
          </cell>
          <cell r="K536" t="str">
            <v>Ascenseurs</v>
          </cell>
          <cell r="L536" t="str">
            <v>??</v>
          </cell>
          <cell r="M536" t="str">
            <v>INCONNU</v>
          </cell>
          <cell r="N536">
            <v>3</v>
          </cell>
        </row>
        <row r="537">
          <cell r="A537" t="str">
            <v>53</v>
          </cell>
          <cell r="B537" t="str">
            <v>53</v>
          </cell>
          <cell r="C537">
            <v>3</v>
          </cell>
          <cell r="D537">
            <v>3</v>
          </cell>
          <cell r="E537" t="str">
            <v>RA</v>
          </cell>
          <cell r="F537" t="str">
            <v>Radio</v>
          </cell>
          <cell r="G537" t="str">
            <v>F</v>
          </cell>
          <cell r="H537" t="e">
            <v>#N/A</v>
          </cell>
          <cell r="I537" t="e">
            <v>#N/A</v>
          </cell>
          <cell r="J537" t="str">
            <v>AS 4 Contrats d'entretien asc.</v>
          </cell>
          <cell r="K537" t="str">
            <v>Ascenseurs</v>
          </cell>
          <cell r="L537" t="str">
            <v>??</v>
          </cell>
          <cell r="M537" t="str">
            <v>INCONNU</v>
          </cell>
          <cell r="N537" t="e">
            <v>#N/A</v>
          </cell>
        </row>
        <row r="538">
          <cell r="A538" t="str">
            <v>5301</v>
          </cell>
          <cell r="B538" t="str">
            <v>53</v>
          </cell>
          <cell r="C538" t="str">
            <v>01</v>
          </cell>
          <cell r="D538">
            <v>3</v>
          </cell>
          <cell r="E538" t="str">
            <v>RA</v>
          </cell>
          <cell r="F538" t="str">
            <v>Systemes conventionnels</v>
          </cell>
          <cell r="G538" t="str">
            <v>F</v>
          </cell>
          <cell r="H538" t="e">
            <v>#N/A</v>
          </cell>
          <cell r="I538" t="e">
            <v>#N/A</v>
          </cell>
          <cell r="J538" t="str">
            <v>AS 4 Contrats d'entretien asc.</v>
          </cell>
          <cell r="K538" t="str">
            <v>Ascenseurs</v>
          </cell>
          <cell r="L538" t="str">
            <v>??</v>
          </cell>
          <cell r="M538" t="str">
            <v>INCONNU</v>
          </cell>
          <cell r="N538" t="e">
            <v>#N/A</v>
          </cell>
        </row>
        <row r="539">
          <cell r="A539" t="str">
            <v>530101</v>
          </cell>
          <cell r="B539" t="str">
            <v>53</v>
          </cell>
          <cell r="C539" t="str">
            <v>01</v>
          </cell>
          <cell r="D539" t="str">
            <v>01</v>
          </cell>
          <cell r="E539" t="str">
            <v>RA</v>
          </cell>
          <cell r="F539" t="str">
            <v>Materiels d infrastructur</v>
          </cell>
          <cell r="G539" t="str">
            <v>F</v>
          </cell>
          <cell r="H539" t="e">
            <v>#N/A</v>
          </cell>
          <cell r="I539" t="e">
            <v>#N/A</v>
          </cell>
          <cell r="J539" t="str">
            <v>AS 4 Contrats d'entretien asc.</v>
          </cell>
          <cell r="K539" t="str">
            <v>Ascenseurs</v>
          </cell>
          <cell r="L539" t="str">
            <v>??</v>
          </cell>
          <cell r="M539" t="str">
            <v>INCONNU</v>
          </cell>
          <cell r="N539" t="e">
            <v>#N/A</v>
          </cell>
        </row>
        <row r="540">
          <cell r="A540" t="str">
            <v>530102</v>
          </cell>
          <cell r="B540" t="str">
            <v>53</v>
          </cell>
          <cell r="C540" t="str">
            <v>01</v>
          </cell>
          <cell r="D540" t="str">
            <v>02</v>
          </cell>
          <cell r="E540" t="str">
            <v>RA</v>
          </cell>
          <cell r="F540" t="str">
            <v>Postes</v>
          </cell>
          <cell r="G540" t="str">
            <v>F</v>
          </cell>
          <cell r="H540" t="e">
            <v>#N/A</v>
          </cell>
          <cell r="I540" t="e">
            <v>#N/A</v>
          </cell>
          <cell r="J540" t="str">
            <v>AS 4 Contrats d'entretien asc.</v>
          </cell>
          <cell r="K540" t="str">
            <v>Ascenseurs</v>
          </cell>
          <cell r="L540" t="str">
            <v>??</v>
          </cell>
          <cell r="M540" t="str">
            <v>INCONNU</v>
          </cell>
          <cell r="N540" t="e">
            <v>#N/A</v>
          </cell>
        </row>
        <row r="541">
          <cell r="A541" t="str">
            <v>530103</v>
          </cell>
          <cell r="B541" t="str">
            <v>53</v>
          </cell>
          <cell r="C541" t="str">
            <v>01</v>
          </cell>
          <cell r="D541" t="str">
            <v>03</v>
          </cell>
          <cell r="E541" t="str">
            <v>PR</v>
          </cell>
          <cell r="F541" t="str">
            <v>PR</v>
          </cell>
          <cell r="G541" t="str">
            <v>F</v>
          </cell>
          <cell r="H541" t="e">
            <v>#N/A</v>
          </cell>
          <cell r="I541" t="e">
            <v>#N/A</v>
          </cell>
          <cell r="J541" t="str">
            <v>AS 4 Contrats d'entretien asc.</v>
          </cell>
          <cell r="K541" t="str">
            <v>Ascenseurs</v>
          </cell>
          <cell r="L541" t="str">
            <v>??</v>
          </cell>
          <cell r="M541" t="str">
            <v>INCONNU</v>
          </cell>
          <cell r="N541" t="e">
            <v>#N/A</v>
          </cell>
        </row>
        <row r="542">
          <cell r="A542" t="str">
            <v>5302</v>
          </cell>
          <cell r="B542" t="str">
            <v>53</v>
          </cell>
          <cell r="C542" t="str">
            <v>02</v>
          </cell>
          <cell r="D542">
            <v>3</v>
          </cell>
          <cell r="E542" t="str">
            <v>RA</v>
          </cell>
          <cell r="F542" t="str">
            <v>Emetteurs/recepteurs</v>
          </cell>
          <cell r="G542" t="str">
            <v>F</v>
          </cell>
          <cell r="H542" t="e">
            <v>#N/A</v>
          </cell>
          <cell r="I542" t="e">
            <v>#N/A</v>
          </cell>
          <cell r="J542" t="str">
            <v>AS 4 Contrats d'entretien asc.</v>
          </cell>
          <cell r="K542" t="str">
            <v>Ascenseurs</v>
          </cell>
          <cell r="L542" t="str">
            <v>??</v>
          </cell>
          <cell r="M542" t="str">
            <v>INCONNU</v>
          </cell>
          <cell r="N542" t="e">
            <v>#N/A</v>
          </cell>
        </row>
        <row r="543">
          <cell r="A543" t="str">
            <v>530201</v>
          </cell>
          <cell r="B543" t="str">
            <v>53</v>
          </cell>
          <cell r="C543" t="str">
            <v>02</v>
          </cell>
          <cell r="D543" t="str">
            <v>01</v>
          </cell>
          <cell r="E543" t="str">
            <v>RA</v>
          </cell>
          <cell r="F543" t="str">
            <v>Materiel</v>
          </cell>
          <cell r="G543" t="str">
            <v>F</v>
          </cell>
          <cell r="H543" t="e">
            <v>#N/A</v>
          </cell>
          <cell r="I543" t="e">
            <v>#N/A</v>
          </cell>
          <cell r="J543" t="str">
            <v>AS 4 Contrats d'entretien asc.</v>
          </cell>
          <cell r="K543" t="str">
            <v>Ascenseurs</v>
          </cell>
          <cell r="L543" t="str">
            <v>??</v>
          </cell>
          <cell r="M543" t="str">
            <v>INCONNU</v>
          </cell>
          <cell r="N543" t="e">
            <v>#N/A</v>
          </cell>
        </row>
        <row r="544">
          <cell r="A544" t="str">
            <v>530202</v>
          </cell>
          <cell r="B544" t="str">
            <v>53</v>
          </cell>
          <cell r="C544" t="str">
            <v>02</v>
          </cell>
          <cell r="D544" t="str">
            <v>02</v>
          </cell>
          <cell r="E544" t="str">
            <v>PR</v>
          </cell>
          <cell r="F544" t="str">
            <v>PR</v>
          </cell>
          <cell r="G544" t="str">
            <v>F</v>
          </cell>
          <cell r="H544" t="e">
            <v>#N/A</v>
          </cell>
          <cell r="I544" t="e">
            <v>#N/A</v>
          </cell>
          <cell r="J544" t="str">
            <v>AS 4 Contrats d'entretien asc.</v>
          </cell>
          <cell r="K544" t="str">
            <v>Ascenseurs</v>
          </cell>
          <cell r="L544" t="str">
            <v>??</v>
          </cell>
          <cell r="M544" t="str">
            <v>INCONNU</v>
          </cell>
          <cell r="N544" t="e">
            <v>#N/A</v>
          </cell>
        </row>
        <row r="545">
          <cell r="A545" t="str">
            <v>5399</v>
          </cell>
          <cell r="B545" t="str">
            <v>53</v>
          </cell>
          <cell r="C545" t="str">
            <v>99</v>
          </cell>
          <cell r="D545">
            <v>3</v>
          </cell>
          <cell r="E545" t="str">
            <v>RA</v>
          </cell>
          <cell r="F545" t="str">
            <v>Divers</v>
          </cell>
          <cell r="G545" t="str">
            <v>F</v>
          </cell>
          <cell r="H545" t="e">
            <v>#N/A</v>
          </cell>
          <cell r="I545" t="e">
            <v>#N/A</v>
          </cell>
          <cell r="J545" t="str">
            <v>AS 4 Contrats d'entretien asc.</v>
          </cell>
          <cell r="K545" t="str">
            <v>Ascenseurs</v>
          </cell>
          <cell r="L545" t="str">
            <v>??</v>
          </cell>
          <cell r="M545" t="str">
            <v>INCONNU</v>
          </cell>
          <cell r="N545">
            <v>3</v>
          </cell>
        </row>
        <row r="546">
          <cell r="A546" t="str">
            <v>539901</v>
          </cell>
          <cell r="B546" t="str">
            <v>53</v>
          </cell>
          <cell r="C546" t="str">
            <v>99</v>
          </cell>
          <cell r="D546" t="str">
            <v>01</v>
          </cell>
          <cell r="E546" t="str">
            <v>RA</v>
          </cell>
          <cell r="F546" t="str">
            <v>Materiels</v>
          </cell>
          <cell r="G546" t="str">
            <v>F</v>
          </cell>
          <cell r="H546" t="e">
            <v>#N/A</v>
          </cell>
          <cell r="I546" t="e">
            <v>#N/A</v>
          </cell>
          <cell r="J546" t="str">
            <v>AS 4 Contrats d'entretien asc.</v>
          </cell>
          <cell r="K546" t="str">
            <v>Ascenseurs</v>
          </cell>
          <cell r="L546" t="str">
            <v>??</v>
          </cell>
          <cell r="M546" t="str">
            <v>INCONNU</v>
          </cell>
          <cell r="N546">
            <v>3</v>
          </cell>
        </row>
        <row r="547">
          <cell r="A547" t="str">
            <v>539902</v>
          </cell>
          <cell r="B547" t="str">
            <v>53</v>
          </cell>
          <cell r="C547" t="str">
            <v>99</v>
          </cell>
          <cell r="D547" t="str">
            <v>02</v>
          </cell>
          <cell r="E547" t="str">
            <v>PR</v>
          </cell>
          <cell r="F547" t="str">
            <v>Pieces</v>
          </cell>
          <cell r="G547" t="str">
            <v>F</v>
          </cell>
          <cell r="H547" t="e">
            <v>#N/A</v>
          </cell>
          <cell r="I547" t="e">
            <v>#N/A</v>
          </cell>
          <cell r="J547" t="str">
            <v>AS 4 Contrats d'entretien asc.</v>
          </cell>
          <cell r="K547" t="str">
            <v>Ascenseurs</v>
          </cell>
          <cell r="L547" t="str">
            <v>??</v>
          </cell>
          <cell r="M547" t="str">
            <v>INCONNU</v>
          </cell>
          <cell r="N547">
            <v>3</v>
          </cell>
        </row>
        <row r="548">
          <cell r="A548" t="str">
            <v>539903</v>
          </cell>
          <cell r="B548" t="str">
            <v>53</v>
          </cell>
          <cell r="C548" t="str">
            <v>99</v>
          </cell>
          <cell r="D548" t="str">
            <v>03</v>
          </cell>
          <cell r="E548" t="str">
            <v>PR</v>
          </cell>
          <cell r="F548" t="str">
            <v>ASP DIVERS</v>
          </cell>
          <cell r="G548" t="str">
            <v>F</v>
          </cell>
          <cell r="H548" t="e">
            <v>#N/A</v>
          </cell>
          <cell r="I548" t="e">
            <v>#N/A</v>
          </cell>
          <cell r="J548" t="str">
            <v>AS 4 Contrats d'entretien asc.</v>
          </cell>
          <cell r="K548" t="str">
            <v>Ascenseurs</v>
          </cell>
          <cell r="L548" t="str">
            <v>??</v>
          </cell>
          <cell r="M548" t="str">
            <v>INCONNU</v>
          </cell>
          <cell r="N548">
            <v>3</v>
          </cell>
        </row>
        <row r="549">
          <cell r="A549" t="str">
            <v>539910</v>
          </cell>
          <cell r="B549" t="str">
            <v>53</v>
          </cell>
          <cell r="C549" t="str">
            <v>99</v>
          </cell>
          <cell r="D549" t="str">
            <v>10</v>
          </cell>
          <cell r="E549" t="str">
            <v>RA</v>
          </cell>
          <cell r="F549" t="str">
            <v>Avce et/ou Acompt. Radio</v>
          </cell>
          <cell r="G549" t="str">
            <v>N</v>
          </cell>
          <cell r="H549" t="e">
            <v>#N/A</v>
          </cell>
          <cell r="I549" t="e">
            <v>#N/A</v>
          </cell>
          <cell r="J549" t="str">
            <v>AS 4 Contrats d'entretien asc.</v>
          </cell>
          <cell r="K549" t="str">
            <v>Ascenseurs</v>
          </cell>
          <cell r="L549" t="str">
            <v>??</v>
          </cell>
          <cell r="M549" t="str">
            <v>INCONNU</v>
          </cell>
          <cell r="N549">
            <v>3</v>
          </cell>
        </row>
        <row r="550">
          <cell r="A550" t="str">
            <v>54</v>
          </cell>
          <cell r="B550" t="str">
            <v>54</v>
          </cell>
          <cell r="C550">
            <v>3</v>
          </cell>
          <cell r="D550">
            <v>3</v>
          </cell>
          <cell r="E550" t="str">
            <v>MA</v>
          </cell>
          <cell r="F550" t="str">
            <v>Protection &amp; extinction</v>
          </cell>
          <cell r="G550" t="str">
            <v>F</v>
          </cell>
          <cell r="H550" t="e">
            <v>#N/A</v>
          </cell>
          <cell r="I550" t="e">
            <v>#N/A</v>
          </cell>
          <cell r="J550" t="str">
            <v>AS 4 Contrats d'entretien asc.</v>
          </cell>
          <cell r="K550" t="str">
            <v>Ascenseurs</v>
          </cell>
          <cell r="L550" t="str">
            <v>??</v>
          </cell>
          <cell r="M550" t="str">
            <v>INCONNU</v>
          </cell>
          <cell r="N550" t="e">
            <v>#N/A</v>
          </cell>
        </row>
        <row r="551">
          <cell r="A551" t="str">
            <v>5401</v>
          </cell>
          <cell r="B551" t="str">
            <v>54</v>
          </cell>
          <cell r="C551" t="str">
            <v>01</v>
          </cell>
          <cell r="D551">
            <v>3</v>
          </cell>
          <cell r="E551" t="str">
            <v>MA</v>
          </cell>
          <cell r="F551" t="str">
            <v>Protection vol</v>
          </cell>
          <cell r="G551" t="str">
            <v>F</v>
          </cell>
          <cell r="H551" t="e">
            <v>#N/A</v>
          </cell>
          <cell r="I551" t="e">
            <v>#N/A</v>
          </cell>
          <cell r="J551" t="str">
            <v>AS 4 Contrats d'entretien asc.</v>
          </cell>
          <cell r="K551" t="str">
            <v>Ascenseurs</v>
          </cell>
          <cell r="L551" t="str">
            <v>??</v>
          </cell>
          <cell r="M551" t="str">
            <v>INCONNU</v>
          </cell>
          <cell r="N551" t="e">
            <v>#N/A</v>
          </cell>
        </row>
        <row r="552">
          <cell r="A552" t="str">
            <v>540101</v>
          </cell>
          <cell r="B552" t="str">
            <v>54</v>
          </cell>
          <cell r="C552" t="str">
            <v>01</v>
          </cell>
          <cell r="D552" t="str">
            <v>01</v>
          </cell>
          <cell r="E552" t="str">
            <v>MA</v>
          </cell>
          <cell r="F552" t="str">
            <v>Materiels</v>
          </cell>
          <cell r="G552" t="str">
            <v>F</v>
          </cell>
          <cell r="H552" t="e">
            <v>#N/A</v>
          </cell>
          <cell r="I552" t="e">
            <v>#N/A</v>
          </cell>
          <cell r="J552" t="str">
            <v>AS 4 Contrats d'entretien asc.</v>
          </cell>
          <cell r="K552" t="str">
            <v>Ascenseurs</v>
          </cell>
          <cell r="L552" t="str">
            <v>??</v>
          </cell>
          <cell r="M552" t="str">
            <v>INCONNU</v>
          </cell>
          <cell r="N552" t="e">
            <v>#N/A</v>
          </cell>
        </row>
        <row r="553">
          <cell r="A553" t="str">
            <v>540102</v>
          </cell>
          <cell r="B553" t="str">
            <v>54</v>
          </cell>
          <cell r="C553" t="str">
            <v>01</v>
          </cell>
          <cell r="D553" t="str">
            <v>02</v>
          </cell>
          <cell r="E553" t="str">
            <v>PR</v>
          </cell>
          <cell r="F553" t="str">
            <v>PR</v>
          </cell>
          <cell r="G553" t="str">
            <v>F</v>
          </cell>
          <cell r="H553" t="e">
            <v>#N/A</v>
          </cell>
          <cell r="I553" t="e">
            <v>#N/A</v>
          </cell>
          <cell r="J553" t="str">
            <v>AS 4 Contrats d'entretien asc.</v>
          </cell>
          <cell r="K553" t="str">
            <v>Ascenseurs</v>
          </cell>
          <cell r="L553" t="str">
            <v>??</v>
          </cell>
          <cell r="M553" t="str">
            <v>INCONNU</v>
          </cell>
          <cell r="N553" t="e">
            <v>#N/A</v>
          </cell>
        </row>
        <row r="554">
          <cell r="A554" t="str">
            <v>5402</v>
          </cell>
          <cell r="B554" t="str">
            <v>54</v>
          </cell>
          <cell r="C554" t="str">
            <v>02</v>
          </cell>
          <cell r="D554">
            <v>3</v>
          </cell>
          <cell r="E554" t="str">
            <v>MA</v>
          </cell>
          <cell r="F554" t="str">
            <v>Protection incendie</v>
          </cell>
          <cell r="G554" t="str">
            <v>F</v>
          </cell>
          <cell r="H554" t="e">
            <v>#N/A</v>
          </cell>
          <cell r="I554" t="e">
            <v>#N/A</v>
          </cell>
          <cell r="J554" t="str">
            <v>AS 4 Contrats d'entretien asc.</v>
          </cell>
          <cell r="K554" t="str">
            <v>Ascenseurs</v>
          </cell>
          <cell r="L554" t="str">
            <v>??</v>
          </cell>
          <cell r="M554" t="str">
            <v>INCONNU</v>
          </cell>
          <cell r="N554" t="e">
            <v>#N/A</v>
          </cell>
        </row>
        <row r="555">
          <cell r="A555" t="str">
            <v>540201</v>
          </cell>
          <cell r="B555" t="str">
            <v>54</v>
          </cell>
          <cell r="C555" t="str">
            <v>02</v>
          </cell>
          <cell r="D555" t="str">
            <v>01</v>
          </cell>
          <cell r="E555" t="str">
            <v>MA</v>
          </cell>
          <cell r="F555" t="str">
            <v>Automatismes</v>
          </cell>
          <cell r="G555" t="str">
            <v>F</v>
          </cell>
          <cell r="H555" t="e">
            <v>#N/A</v>
          </cell>
          <cell r="I555" t="e">
            <v>#N/A</v>
          </cell>
          <cell r="J555" t="str">
            <v>AS 4 Contrats d'entretien asc.</v>
          </cell>
          <cell r="K555" t="str">
            <v>Ascenseurs</v>
          </cell>
          <cell r="L555" t="str">
            <v>??</v>
          </cell>
          <cell r="M555" t="str">
            <v>INCONNU</v>
          </cell>
          <cell r="N555" t="e">
            <v>#N/A</v>
          </cell>
        </row>
        <row r="556">
          <cell r="A556" t="str">
            <v>540202</v>
          </cell>
          <cell r="B556" t="str">
            <v>54</v>
          </cell>
          <cell r="C556" t="str">
            <v>02</v>
          </cell>
          <cell r="D556" t="str">
            <v>02</v>
          </cell>
          <cell r="E556" t="str">
            <v>MA</v>
          </cell>
          <cell r="F556" t="str">
            <v>Extincteurs</v>
          </cell>
          <cell r="G556" t="str">
            <v>F</v>
          </cell>
          <cell r="H556" t="e">
            <v>#N/A</v>
          </cell>
          <cell r="I556" t="e">
            <v>#N/A</v>
          </cell>
          <cell r="J556" t="str">
            <v>AS 4 Contrats d'entretien asc.</v>
          </cell>
          <cell r="K556" t="str">
            <v>Ascenseurs</v>
          </cell>
          <cell r="L556" t="str">
            <v>??</v>
          </cell>
          <cell r="M556" t="str">
            <v>INCONNU</v>
          </cell>
          <cell r="N556" t="e">
            <v>#N/A</v>
          </cell>
        </row>
        <row r="557">
          <cell r="A557" t="str">
            <v>540203</v>
          </cell>
          <cell r="B557" t="str">
            <v>54</v>
          </cell>
          <cell r="C557" t="str">
            <v>02</v>
          </cell>
          <cell r="D557" t="str">
            <v>03</v>
          </cell>
          <cell r="E557" t="str">
            <v>PR</v>
          </cell>
          <cell r="F557" t="str">
            <v>PR</v>
          </cell>
          <cell r="G557" t="str">
            <v>F</v>
          </cell>
          <cell r="H557" t="e">
            <v>#N/A</v>
          </cell>
          <cell r="I557" t="e">
            <v>#N/A</v>
          </cell>
          <cell r="J557" t="str">
            <v>AS 4 Contrats d'entretien asc.</v>
          </cell>
          <cell r="K557" t="str">
            <v>Ascenseurs</v>
          </cell>
          <cell r="L557" t="str">
            <v>??</v>
          </cell>
          <cell r="M557" t="str">
            <v>INCONNU</v>
          </cell>
          <cell r="N557" t="e">
            <v>#N/A</v>
          </cell>
        </row>
        <row r="558">
          <cell r="A558" t="str">
            <v>59</v>
          </cell>
          <cell r="B558" t="str">
            <v>59</v>
          </cell>
          <cell r="C558">
            <v>3</v>
          </cell>
          <cell r="D558">
            <v>3</v>
          </cell>
          <cell r="E558" t="str">
            <v>TE</v>
          </cell>
          <cell r="F558" t="str">
            <v>Divers</v>
          </cell>
          <cell r="G558" t="str">
            <v>F</v>
          </cell>
          <cell r="H558" t="e">
            <v>#N/A</v>
          </cell>
          <cell r="I558" t="e">
            <v>#N/A</v>
          </cell>
          <cell r="J558" t="str">
            <v>AS 4 Contrats d'entretien asc.</v>
          </cell>
          <cell r="K558" t="str">
            <v>Ascenseurs</v>
          </cell>
          <cell r="L558" t="str">
            <v>??</v>
          </cell>
          <cell r="M558" t="str">
            <v>INCONNU</v>
          </cell>
          <cell r="N558" t="e">
            <v>#N/A</v>
          </cell>
        </row>
        <row r="559">
          <cell r="A559" t="str">
            <v>590101</v>
          </cell>
          <cell r="B559" t="str">
            <v>59</v>
          </cell>
          <cell r="C559" t="str">
            <v>01</v>
          </cell>
          <cell r="D559" t="str">
            <v>01</v>
          </cell>
          <cell r="E559" t="str">
            <v>TE</v>
          </cell>
          <cell r="F559" t="str">
            <v>Appareils de mesure</v>
          </cell>
          <cell r="G559" t="str">
            <v>F</v>
          </cell>
          <cell r="H559" t="e">
            <v>#N/A</v>
          </cell>
          <cell r="I559" t="e">
            <v>#N/A</v>
          </cell>
          <cell r="J559" t="str">
            <v>AS 4 Contrats d'entretien asc.</v>
          </cell>
          <cell r="K559" t="str">
            <v>Ascenseurs</v>
          </cell>
          <cell r="L559" t="str">
            <v>??</v>
          </cell>
          <cell r="M559" t="str">
            <v>INCONNU</v>
          </cell>
          <cell r="N559" t="e">
            <v>#N/A</v>
          </cell>
        </row>
        <row r="560">
          <cell r="A560" t="str">
            <v>599901</v>
          </cell>
          <cell r="B560" t="str">
            <v>59</v>
          </cell>
          <cell r="C560" t="str">
            <v>99</v>
          </cell>
          <cell r="D560" t="str">
            <v>01</v>
          </cell>
          <cell r="E560" t="str">
            <v>TE</v>
          </cell>
          <cell r="F560" t="str">
            <v>Divers</v>
          </cell>
          <cell r="G560" t="str">
            <v>F</v>
          </cell>
          <cell r="H560" t="e">
            <v>#N/A</v>
          </cell>
          <cell r="I560" t="e">
            <v>#N/A</v>
          </cell>
          <cell r="J560" t="str">
            <v>AS 4 Contrats d'entretien asc.</v>
          </cell>
          <cell r="K560" t="str">
            <v>Ascenseurs</v>
          </cell>
          <cell r="L560" t="str">
            <v>??</v>
          </cell>
          <cell r="M560" t="str">
            <v>INCONNU</v>
          </cell>
          <cell r="N560">
            <v>3</v>
          </cell>
        </row>
        <row r="561">
          <cell r="A561" t="str">
            <v>599902</v>
          </cell>
          <cell r="B561" t="str">
            <v>59</v>
          </cell>
          <cell r="C561" t="str">
            <v>99</v>
          </cell>
          <cell r="D561" t="str">
            <v>02</v>
          </cell>
          <cell r="E561" t="str">
            <v>PS</v>
          </cell>
          <cell r="F561" t="str">
            <v>Support contrat lif-tel</v>
          </cell>
          <cell r="G561" t="str">
            <v>N</v>
          </cell>
          <cell r="H561" t="e">
            <v>#N/A</v>
          </cell>
          <cell r="I561" t="e">
            <v>#N/A</v>
          </cell>
          <cell r="J561" t="str">
            <v>AS 4 Contrats d'entretien asc.</v>
          </cell>
          <cell r="K561" t="str">
            <v>Ascenseurs</v>
          </cell>
          <cell r="L561" t="str">
            <v>??</v>
          </cell>
          <cell r="M561" t="str">
            <v>INCONNU</v>
          </cell>
          <cell r="N561">
            <v>3</v>
          </cell>
        </row>
        <row r="562">
          <cell r="A562">
            <v>3</v>
          </cell>
        </row>
        <row r="563">
          <cell r="A563">
            <v>3</v>
          </cell>
        </row>
        <row r="564">
          <cell r="A564">
            <v>3</v>
          </cell>
        </row>
        <row r="565">
          <cell r="A565">
            <v>3</v>
          </cell>
        </row>
        <row r="566">
          <cell r="A566">
            <v>3</v>
          </cell>
        </row>
        <row r="567">
          <cell r="A567">
            <v>3</v>
          </cell>
        </row>
        <row r="568">
          <cell r="A568">
            <v>3</v>
          </cell>
        </row>
        <row r="569">
          <cell r="A569">
            <v>3</v>
          </cell>
        </row>
        <row r="570">
          <cell r="A570">
            <v>3</v>
          </cell>
        </row>
        <row r="571">
          <cell r="A571">
            <v>3</v>
          </cell>
        </row>
        <row r="572">
          <cell r="A572">
            <v>3</v>
          </cell>
        </row>
        <row r="573">
          <cell r="A573">
            <v>3</v>
          </cell>
        </row>
        <row r="574">
          <cell r="A574">
            <v>3</v>
          </cell>
        </row>
        <row r="575">
          <cell r="A575">
            <v>3</v>
          </cell>
        </row>
        <row r="576">
          <cell r="A576">
            <v>3</v>
          </cell>
        </row>
        <row r="577">
          <cell r="A577">
            <v>3</v>
          </cell>
        </row>
        <row r="578">
          <cell r="A578">
            <v>3</v>
          </cell>
        </row>
        <row r="579">
          <cell r="A579">
            <v>3</v>
          </cell>
        </row>
        <row r="580">
          <cell r="A580">
            <v>3</v>
          </cell>
        </row>
        <row r="581">
          <cell r="A581">
            <v>3</v>
          </cell>
        </row>
        <row r="582">
          <cell r="A582">
            <v>3</v>
          </cell>
        </row>
        <row r="583">
          <cell r="A583">
            <v>3</v>
          </cell>
        </row>
        <row r="584">
          <cell r="A584">
            <v>3</v>
          </cell>
        </row>
        <row r="585">
          <cell r="A585">
            <v>3</v>
          </cell>
        </row>
        <row r="586">
          <cell r="A586">
            <v>3</v>
          </cell>
        </row>
        <row r="587">
          <cell r="A587">
            <v>3</v>
          </cell>
        </row>
        <row r="588">
          <cell r="A588">
            <v>3</v>
          </cell>
        </row>
        <row r="589">
          <cell r="A589">
            <v>3</v>
          </cell>
        </row>
        <row r="590">
          <cell r="A590">
            <v>3</v>
          </cell>
        </row>
        <row r="591">
          <cell r="A591">
            <v>3</v>
          </cell>
        </row>
        <row r="592">
          <cell r="A592">
            <v>3</v>
          </cell>
        </row>
        <row r="593">
          <cell r="A593">
            <v>3</v>
          </cell>
        </row>
        <row r="594">
          <cell r="A594">
            <v>3</v>
          </cell>
        </row>
        <row r="595">
          <cell r="A595">
            <v>3</v>
          </cell>
        </row>
        <row r="596">
          <cell r="A596">
            <v>3</v>
          </cell>
        </row>
        <row r="597">
          <cell r="A597">
            <v>3</v>
          </cell>
        </row>
        <row r="598">
          <cell r="A598">
            <v>3</v>
          </cell>
        </row>
        <row r="599">
          <cell r="A599">
            <v>3</v>
          </cell>
        </row>
        <row r="600">
          <cell r="A600">
            <v>3</v>
          </cell>
        </row>
        <row r="601">
          <cell r="A601">
            <v>3</v>
          </cell>
        </row>
        <row r="602">
          <cell r="A602">
            <v>3</v>
          </cell>
        </row>
        <row r="603">
          <cell r="A603">
            <v>3</v>
          </cell>
        </row>
        <row r="604">
          <cell r="A604">
            <v>3</v>
          </cell>
        </row>
        <row r="605">
          <cell r="A605">
            <v>3</v>
          </cell>
        </row>
        <row r="606">
          <cell r="A606">
            <v>3</v>
          </cell>
        </row>
        <row r="607">
          <cell r="A607">
            <v>3</v>
          </cell>
        </row>
        <row r="608">
          <cell r="A608">
            <v>3</v>
          </cell>
        </row>
        <row r="609">
          <cell r="A609">
            <v>3</v>
          </cell>
        </row>
        <row r="610">
          <cell r="A610">
            <v>3</v>
          </cell>
        </row>
        <row r="611">
          <cell r="A611">
            <v>3</v>
          </cell>
        </row>
        <row r="612">
          <cell r="A612">
            <v>3</v>
          </cell>
        </row>
        <row r="613">
          <cell r="A613">
            <v>3</v>
          </cell>
        </row>
        <row r="614">
          <cell r="A614">
            <v>3</v>
          </cell>
        </row>
        <row r="615">
          <cell r="A615">
            <v>3</v>
          </cell>
        </row>
        <row r="616">
          <cell r="A616">
            <v>3</v>
          </cell>
        </row>
        <row r="617">
          <cell r="A617">
            <v>3</v>
          </cell>
        </row>
        <row r="618">
          <cell r="A618">
            <v>3</v>
          </cell>
        </row>
        <row r="619">
          <cell r="A619">
            <v>3</v>
          </cell>
        </row>
        <row r="620">
          <cell r="A620">
            <v>3</v>
          </cell>
        </row>
        <row r="621">
          <cell r="A621">
            <v>3</v>
          </cell>
        </row>
        <row r="622">
          <cell r="A622">
            <v>3</v>
          </cell>
        </row>
        <row r="623">
          <cell r="A623">
            <v>3</v>
          </cell>
        </row>
        <row r="624">
          <cell r="A624">
            <v>3</v>
          </cell>
        </row>
        <row r="625">
          <cell r="A625">
            <v>3</v>
          </cell>
        </row>
        <row r="626">
          <cell r="A626">
            <v>3</v>
          </cell>
        </row>
        <row r="627">
          <cell r="A627">
            <v>3</v>
          </cell>
        </row>
        <row r="628">
          <cell r="A628">
            <v>3</v>
          </cell>
        </row>
        <row r="629">
          <cell r="A629">
            <v>3</v>
          </cell>
        </row>
        <row r="630">
          <cell r="A630">
            <v>3</v>
          </cell>
        </row>
        <row r="631">
          <cell r="A631">
            <v>3</v>
          </cell>
        </row>
        <row r="632">
          <cell r="A632">
            <v>3</v>
          </cell>
        </row>
        <row r="633">
          <cell r="A633">
            <v>3</v>
          </cell>
        </row>
        <row r="634">
          <cell r="A634">
            <v>3</v>
          </cell>
        </row>
        <row r="635">
          <cell r="A635">
            <v>3</v>
          </cell>
        </row>
        <row r="636">
          <cell r="A636">
            <v>3</v>
          </cell>
        </row>
        <row r="637">
          <cell r="A637">
            <v>3</v>
          </cell>
        </row>
        <row r="638">
          <cell r="A638">
            <v>3</v>
          </cell>
        </row>
        <row r="639">
          <cell r="A639">
            <v>3</v>
          </cell>
        </row>
        <row r="640">
          <cell r="A640">
            <v>3</v>
          </cell>
        </row>
        <row r="641">
          <cell r="A641">
            <v>3</v>
          </cell>
        </row>
        <row r="642">
          <cell r="A642">
            <v>3</v>
          </cell>
        </row>
        <row r="643">
          <cell r="A643">
            <v>3</v>
          </cell>
        </row>
        <row r="644">
          <cell r="A644">
            <v>3</v>
          </cell>
        </row>
        <row r="645">
          <cell r="A645">
            <v>3</v>
          </cell>
        </row>
        <row r="646">
          <cell r="A646">
            <v>3</v>
          </cell>
        </row>
        <row r="647">
          <cell r="A647">
            <v>3</v>
          </cell>
        </row>
        <row r="648">
          <cell r="A648">
            <v>3</v>
          </cell>
        </row>
        <row r="649">
          <cell r="A649">
            <v>3</v>
          </cell>
        </row>
        <row r="650">
          <cell r="A650">
            <v>3</v>
          </cell>
        </row>
        <row r="651">
          <cell r="A651">
            <v>3</v>
          </cell>
        </row>
        <row r="652">
          <cell r="A652">
            <v>3</v>
          </cell>
        </row>
        <row r="653">
          <cell r="A653">
            <v>3</v>
          </cell>
        </row>
        <row r="654">
          <cell r="A654">
            <v>3</v>
          </cell>
        </row>
        <row r="655">
          <cell r="A655">
            <v>3</v>
          </cell>
        </row>
        <row r="656">
          <cell r="A656">
            <v>3</v>
          </cell>
        </row>
        <row r="657">
          <cell r="A657">
            <v>3</v>
          </cell>
        </row>
        <row r="658">
          <cell r="A658">
            <v>3</v>
          </cell>
        </row>
        <row r="659">
          <cell r="A659">
            <v>3</v>
          </cell>
        </row>
        <row r="660">
          <cell r="A660">
            <v>3</v>
          </cell>
        </row>
        <row r="661">
          <cell r="A661">
            <v>3</v>
          </cell>
        </row>
        <row r="662">
          <cell r="A662">
            <v>3</v>
          </cell>
        </row>
        <row r="663">
          <cell r="A663">
            <v>3</v>
          </cell>
        </row>
        <row r="664">
          <cell r="A664">
            <v>3</v>
          </cell>
        </row>
        <row r="665">
          <cell r="A665">
            <v>3</v>
          </cell>
        </row>
        <row r="666">
          <cell r="A666">
            <v>3</v>
          </cell>
        </row>
        <row r="667">
          <cell r="A667">
            <v>3</v>
          </cell>
        </row>
        <row r="668">
          <cell r="A668">
            <v>3</v>
          </cell>
        </row>
        <row r="669">
          <cell r="A669">
            <v>3</v>
          </cell>
        </row>
        <row r="670">
          <cell r="A670">
            <v>3</v>
          </cell>
        </row>
        <row r="671">
          <cell r="A671">
            <v>3</v>
          </cell>
        </row>
        <row r="672">
          <cell r="A672">
            <v>3</v>
          </cell>
        </row>
        <row r="673">
          <cell r="A673">
            <v>3</v>
          </cell>
        </row>
        <row r="674">
          <cell r="A674">
            <v>3</v>
          </cell>
        </row>
        <row r="675">
          <cell r="A675">
            <v>3</v>
          </cell>
        </row>
        <row r="676">
          <cell r="A676">
            <v>3</v>
          </cell>
        </row>
        <row r="677">
          <cell r="A677">
            <v>3</v>
          </cell>
        </row>
        <row r="678">
          <cell r="A678">
            <v>3</v>
          </cell>
        </row>
        <row r="679">
          <cell r="A679">
            <v>3</v>
          </cell>
        </row>
        <row r="680">
          <cell r="A680">
            <v>3</v>
          </cell>
        </row>
        <row r="681">
          <cell r="A681">
            <v>3</v>
          </cell>
        </row>
        <row r="682">
          <cell r="A682">
            <v>3</v>
          </cell>
        </row>
        <row r="683">
          <cell r="A683">
            <v>3</v>
          </cell>
        </row>
        <row r="684">
          <cell r="A684">
            <v>3</v>
          </cell>
        </row>
        <row r="685">
          <cell r="A685">
            <v>3</v>
          </cell>
        </row>
        <row r="686">
          <cell r="A686">
            <v>3</v>
          </cell>
        </row>
        <row r="687">
          <cell r="A687">
            <v>3</v>
          </cell>
        </row>
        <row r="688">
          <cell r="A688">
            <v>3</v>
          </cell>
        </row>
        <row r="689">
          <cell r="A689">
            <v>3</v>
          </cell>
        </row>
        <row r="690">
          <cell r="A690">
            <v>3</v>
          </cell>
        </row>
        <row r="691">
          <cell r="A691">
            <v>3</v>
          </cell>
        </row>
        <row r="692">
          <cell r="A692">
            <v>3</v>
          </cell>
        </row>
        <row r="693">
          <cell r="A693">
            <v>3</v>
          </cell>
        </row>
        <row r="694">
          <cell r="A694">
            <v>3</v>
          </cell>
        </row>
        <row r="695">
          <cell r="A695">
            <v>3</v>
          </cell>
        </row>
        <row r="696">
          <cell r="A696">
            <v>3</v>
          </cell>
        </row>
        <row r="697">
          <cell r="A697">
            <v>3</v>
          </cell>
        </row>
        <row r="698">
          <cell r="A698">
            <v>3</v>
          </cell>
        </row>
        <row r="699">
          <cell r="A699">
            <v>3</v>
          </cell>
        </row>
        <row r="700">
          <cell r="A700">
            <v>3</v>
          </cell>
        </row>
        <row r="701">
          <cell r="A701">
            <v>3</v>
          </cell>
        </row>
        <row r="702">
          <cell r="A702">
            <v>3</v>
          </cell>
        </row>
        <row r="703">
          <cell r="A703">
            <v>3</v>
          </cell>
        </row>
        <row r="704">
          <cell r="A704">
            <v>3</v>
          </cell>
        </row>
        <row r="705">
          <cell r="A705">
            <v>3</v>
          </cell>
        </row>
        <row r="706">
          <cell r="A706">
            <v>3</v>
          </cell>
        </row>
        <row r="707">
          <cell r="A707">
            <v>3</v>
          </cell>
        </row>
        <row r="708">
          <cell r="A708">
            <v>3</v>
          </cell>
        </row>
        <row r="709">
          <cell r="A709">
            <v>3</v>
          </cell>
        </row>
        <row r="710">
          <cell r="A710">
            <v>3</v>
          </cell>
        </row>
        <row r="711">
          <cell r="A711">
            <v>3</v>
          </cell>
        </row>
        <row r="712">
          <cell r="A712">
            <v>3</v>
          </cell>
        </row>
        <row r="713">
          <cell r="A713">
            <v>3</v>
          </cell>
        </row>
        <row r="714">
          <cell r="A714">
            <v>3</v>
          </cell>
        </row>
        <row r="715">
          <cell r="A715">
            <v>3</v>
          </cell>
        </row>
        <row r="716">
          <cell r="A716">
            <v>3</v>
          </cell>
        </row>
        <row r="717">
          <cell r="A717">
            <v>3</v>
          </cell>
        </row>
        <row r="718">
          <cell r="A718">
            <v>3</v>
          </cell>
        </row>
        <row r="719">
          <cell r="A719">
            <v>3</v>
          </cell>
        </row>
        <row r="720">
          <cell r="A720">
            <v>3</v>
          </cell>
        </row>
        <row r="721">
          <cell r="A721">
            <v>3</v>
          </cell>
        </row>
        <row r="722">
          <cell r="A722">
            <v>3</v>
          </cell>
        </row>
        <row r="723">
          <cell r="A723">
            <v>3</v>
          </cell>
        </row>
        <row r="724">
          <cell r="A724">
            <v>3</v>
          </cell>
        </row>
        <row r="725">
          <cell r="A725">
            <v>3</v>
          </cell>
        </row>
        <row r="726">
          <cell r="A726">
            <v>3</v>
          </cell>
        </row>
        <row r="727">
          <cell r="A727">
            <v>3</v>
          </cell>
        </row>
        <row r="728">
          <cell r="A728">
            <v>3</v>
          </cell>
        </row>
        <row r="729">
          <cell r="A729">
            <v>3</v>
          </cell>
        </row>
        <row r="730">
          <cell r="A730">
            <v>3</v>
          </cell>
        </row>
        <row r="731">
          <cell r="A731">
            <v>3</v>
          </cell>
        </row>
        <row r="732">
          <cell r="A732">
            <v>3</v>
          </cell>
        </row>
        <row r="733">
          <cell r="A733">
            <v>3</v>
          </cell>
        </row>
        <row r="734">
          <cell r="A734">
            <v>3</v>
          </cell>
        </row>
        <row r="735">
          <cell r="A735">
            <v>3</v>
          </cell>
        </row>
        <row r="736">
          <cell r="A736">
            <v>3</v>
          </cell>
        </row>
        <row r="737">
          <cell r="A737">
            <v>3</v>
          </cell>
        </row>
        <row r="738">
          <cell r="A738">
            <v>3</v>
          </cell>
        </row>
        <row r="739">
          <cell r="A739">
            <v>3</v>
          </cell>
        </row>
        <row r="740">
          <cell r="A740">
            <v>3</v>
          </cell>
        </row>
        <row r="741">
          <cell r="A741">
            <v>3</v>
          </cell>
        </row>
        <row r="742">
          <cell r="A742">
            <v>3</v>
          </cell>
        </row>
        <row r="743">
          <cell r="A743">
            <v>3</v>
          </cell>
        </row>
        <row r="744">
          <cell r="A744">
            <v>3</v>
          </cell>
        </row>
        <row r="745">
          <cell r="A745">
            <v>3</v>
          </cell>
        </row>
        <row r="746">
          <cell r="A746">
            <v>3</v>
          </cell>
        </row>
        <row r="747">
          <cell r="A747">
            <v>3</v>
          </cell>
        </row>
        <row r="748">
          <cell r="A748">
            <v>3</v>
          </cell>
        </row>
        <row r="749">
          <cell r="A749">
            <v>3</v>
          </cell>
        </row>
        <row r="750">
          <cell r="A750">
            <v>3</v>
          </cell>
        </row>
        <row r="751">
          <cell r="A751">
            <v>3</v>
          </cell>
        </row>
        <row r="752">
          <cell r="A752">
            <v>3</v>
          </cell>
        </row>
        <row r="753">
          <cell r="A753">
            <v>3</v>
          </cell>
        </row>
        <row r="754">
          <cell r="A754">
            <v>3</v>
          </cell>
        </row>
        <row r="755">
          <cell r="A755">
            <v>3</v>
          </cell>
        </row>
        <row r="756">
          <cell r="A756">
            <v>3</v>
          </cell>
        </row>
        <row r="757">
          <cell r="A757">
            <v>3</v>
          </cell>
        </row>
        <row r="758">
          <cell r="A758">
            <v>3</v>
          </cell>
        </row>
        <row r="759">
          <cell r="A759">
            <v>3</v>
          </cell>
        </row>
        <row r="760">
          <cell r="A760">
            <v>3</v>
          </cell>
        </row>
        <row r="761">
          <cell r="A761">
            <v>3</v>
          </cell>
        </row>
        <row r="762">
          <cell r="A762">
            <v>3</v>
          </cell>
        </row>
        <row r="763">
          <cell r="A763">
            <v>3</v>
          </cell>
        </row>
        <row r="764">
          <cell r="A764">
            <v>3</v>
          </cell>
        </row>
        <row r="765">
          <cell r="A765">
            <v>3</v>
          </cell>
        </row>
        <row r="766">
          <cell r="A766">
            <v>3</v>
          </cell>
        </row>
        <row r="767">
          <cell r="A767">
            <v>3</v>
          </cell>
        </row>
        <row r="768">
          <cell r="A768">
            <v>3</v>
          </cell>
        </row>
        <row r="769">
          <cell r="A769">
            <v>3</v>
          </cell>
        </row>
        <row r="770">
          <cell r="A770">
            <v>3</v>
          </cell>
        </row>
        <row r="771">
          <cell r="A771">
            <v>3</v>
          </cell>
        </row>
        <row r="772">
          <cell r="A772">
            <v>3</v>
          </cell>
        </row>
        <row r="773">
          <cell r="A773">
            <v>3</v>
          </cell>
        </row>
        <row r="774">
          <cell r="A774">
            <v>3</v>
          </cell>
        </row>
        <row r="775">
          <cell r="A775">
            <v>3</v>
          </cell>
        </row>
        <row r="776">
          <cell r="A776">
            <v>3</v>
          </cell>
        </row>
        <row r="777">
          <cell r="A777">
            <v>3</v>
          </cell>
        </row>
        <row r="778">
          <cell r="A778">
            <v>3</v>
          </cell>
        </row>
        <row r="779">
          <cell r="A779">
            <v>3</v>
          </cell>
        </row>
        <row r="780">
          <cell r="A780">
            <v>3</v>
          </cell>
        </row>
        <row r="781">
          <cell r="A781">
            <v>3</v>
          </cell>
        </row>
        <row r="782">
          <cell r="A782">
            <v>3</v>
          </cell>
        </row>
        <row r="783">
          <cell r="A783">
            <v>3</v>
          </cell>
        </row>
        <row r="784">
          <cell r="A784">
            <v>3</v>
          </cell>
        </row>
        <row r="785">
          <cell r="A785">
            <v>3</v>
          </cell>
        </row>
        <row r="786">
          <cell r="A786">
            <v>3</v>
          </cell>
        </row>
        <row r="787">
          <cell r="A787">
            <v>3</v>
          </cell>
        </row>
        <row r="788">
          <cell r="A788">
            <v>3</v>
          </cell>
        </row>
        <row r="789">
          <cell r="A789">
            <v>3</v>
          </cell>
        </row>
        <row r="790">
          <cell r="A790">
            <v>3</v>
          </cell>
        </row>
        <row r="791">
          <cell r="A791">
            <v>3</v>
          </cell>
        </row>
        <row r="792">
          <cell r="A792">
            <v>3</v>
          </cell>
        </row>
        <row r="793">
          <cell r="A793">
            <v>3</v>
          </cell>
        </row>
        <row r="794">
          <cell r="A794">
            <v>3</v>
          </cell>
        </row>
        <row r="795">
          <cell r="A795">
            <v>3</v>
          </cell>
        </row>
        <row r="796">
          <cell r="A796">
            <v>3</v>
          </cell>
        </row>
        <row r="797">
          <cell r="A797">
            <v>3</v>
          </cell>
        </row>
        <row r="798">
          <cell r="A798">
            <v>3</v>
          </cell>
        </row>
        <row r="799">
          <cell r="A799">
            <v>3</v>
          </cell>
        </row>
        <row r="800">
          <cell r="A800">
            <v>3</v>
          </cell>
        </row>
        <row r="801">
          <cell r="A801">
            <v>3</v>
          </cell>
        </row>
        <row r="802">
          <cell r="A802">
            <v>3</v>
          </cell>
        </row>
        <row r="803">
          <cell r="A803">
            <v>3</v>
          </cell>
        </row>
        <row r="804">
          <cell r="A804">
            <v>3</v>
          </cell>
        </row>
        <row r="805">
          <cell r="A805">
            <v>3</v>
          </cell>
        </row>
        <row r="806">
          <cell r="A806">
            <v>3</v>
          </cell>
        </row>
        <row r="807">
          <cell r="A807">
            <v>3</v>
          </cell>
        </row>
        <row r="808">
          <cell r="A808">
            <v>3</v>
          </cell>
        </row>
        <row r="809">
          <cell r="A809">
            <v>3</v>
          </cell>
        </row>
        <row r="810">
          <cell r="A810">
            <v>3</v>
          </cell>
        </row>
        <row r="811">
          <cell r="A811">
            <v>3</v>
          </cell>
        </row>
        <row r="812">
          <cell r="A812">
            <v>3</v>
          </cell>
        </row>
        <row r="813">
          <cell r="A813">
            <v>3</v>
          </cell>
        </row>
        <row r="814">
          <cell r="A814">
            <v>3</v>
          </cell>
        </row>
        <row r="815">
          <cell r="A815">
            <v>3</v>
          </cell>
        </row>
        <row r="816">
          <cell r="A816">
            <v>3</v>
          </cell>
        </row>
        <row r="817">
          <cell r="A817">
            <v>3</v>
          </cell>
        </row>
        <row r="818">
          <cell r="A818">
            <v>3</v>
          </cell>
        </row>
        <row r="819">
          <cell r="A819">
            <v>3</v>
          </cell>
        </row>
        <row r="820">
          <cell r="A820">
            <v>3</v>
          </cell>
        </row>
        <row r="821">
          <cell r="A821">
            <v>3</v>
          </cell>
        </row>
        <row r="822">
          <cell r="A822">
            <v>3</v>
          </cell>
        </row>
        <row r="823">
          <cell r="A823">
            <v>3</v>
          </cell>
        </row>
        <row r="824">
          <cell r="A824">
            <v>3</v>
          </cell>
        </row>
        <row r="825">
          <cell r="A825">
            <v>3</v>
          </cell>
        </row>
        <row r="826">
          <cell r="A826">
            <v>3</v>
          </cell>
        </row>
        <row r="827">
          <cell r="A827">
            <v>3</v>
          </cell>
        </row>
        <row r="828">
          <cell r="A828">
            <v>3</v>
          </cell>
        </row>
        <row r="829">
          <cell r="A829">
            <v>3</v>
          </cell>
        </row>
        <row r="830">
          <cell r="A830">
            <v>3</v>
          </cell>
        </row>
        <row r="831">
          <cell r="A831">
            <v>3</v>
          </cell>
        </row>
        <row r="832">
          <cell r="A832">
            <v>3</v>
          </cell>
        </row>
        <row r="833">
          <cell r="A833">
            <v>3</v>
          </cell>
        </row>
        <row r="834">
          <cell r="A834">
            <v>3</v>
          </cell>
        </row>
        <row r="835">
          <cell r="A835">
            <v>3</v>
          </cell>
        </row>
        <row r="836">
          <cell r="A836">
            <v>3</v>
          </cell>
        </row>
        <row r="837">
          <cell r="A837">
            <v>3</v>
          </cell>
        </row>
        <row r="838">
          <cell r="A838">
            <v>3</v>
          </cell>
        </row>
        <row r="839">
          <cell r="A839">
            <v>3</v>
          </cell>
        </row>
        <row r="840">
          <cell r="A840">
            <v>3</v>
          </cell>
        </row>
        <row r="841">
          <cell r="A841">
            <v>3</v>
          </cell>
        </row>
        <row r="842">
          <cell r="A842">
            <v>3</v>
          </cell>
        </row>
        <row r="843">
          <cell r="A843">
            <v>3</v>
          </cell>
        </row>
        <row r="844">
          <cell r="A844">
            <v>3</v>
          </cell>
        </row>
        <row r="845">
          <cell r="A845">
            <v>3</v>
          </cell>
        </row>
        <row r="846">
          <cell r="A846">
            <v>3</v>
          </cell>
        </row>
        <row r="847">
          <cell r="A847">
            <v>3</v>
          </cell>
        </row>
        <row r="848">
          <cell r="A848">
            <v>3</v>
          </cell>
        </row>
        <row r="849">
          <cell r="A849">
            <v>3</v>
          </cell>
        </row>
        <row r="850">
          <cell r="A850">
            <v>3</v>
          </cell>
        </row>
        <row r="851">
          <cell r="A851">
            <v>3</v>
          </cell>
        </row>
        <row r="852">
          <cell r="A852">
            <v>3</v>
          </cell>
        </row>
        <row r="853">
          <cell r="A853">
            <v>3</v>
          </cell>
        </row>
        <row r="854">
          <cell r="A854">
            <v>3</v>
          </cell>
        </row>
        <row r="855">
          <cell r="A855">
            <v>3</v>
          </cell>
        </row>
        <row r="856">
          <cell r="A856">
            <v>3</v>
          </cell>
        </row>
        <row r="857">
          <cell r="A857">
            <v>3</v>
          </cell>
        </row>
        <row r="858">
          <cell r="A858">
            <v>3</v>
          </cell>
        </row>
        <row r="859">
          <cell r="A859">
            <v>3</v>
          </cell>
        </row>
        <row r="860">
          <cell r="A860">
            <v>3</v>
          </cell>
        </row>
        <row r="861">
          <cell r="A861">
            <v>3</v>
          </cell>
        </row>
        <row r="862">
          <cell r="A862">
            <v>3</v>
          </cell>
        </row>
        <row r="863">
          <cell r="A863">
            <v>3</v>
          </cell>
        </row>
        <row r="864">
          <cell r="A864">
            <v>3</v>
          </cell>
        </row>
        <row r="865">
          <cell r="A865">
            <v>3</v>
          </cell>
        </row>
        <row r="866">
          <cell r="A866">
            <v>3</v>
          </cell>
        </row>
        <row r="867">
          <cell r="A867">
            <v>3</v>
          </cell>
        </row>
        <row r="868">
          <cell r="A868">
            <v>3</v>
          </cell>
        </row>
        <row r="869">
          <cell r="A869">
            <v>3</v>
          </cell>
        </row>
        <row r="870">
          <cell r="A870">
            <v>3</v>
          </cell>
        </row>
        <row r="871">
          <cell r="A871">
            <v>3</v>
          </cell>
        </row>
        <row r="872">
          <cell r="A872">
            <v>3</v>
          </cell>
        </row>
        <row r="873">
          <cell r="A873">
            <v>3</v>
          </cell>
        </row>
        <row r="874">
          <cell r="A874">
            <v>3</v>
          </cell>
        </row>
        <row r="875">
          <cell r="A875">
            <v>3</v>
          </cell>
        </row>
        <row r="876">
          <cell r="A876">
            <v>3</v>
          </cell>
        </row>
        <row r="877">
          <cell r="A877">
            <v>3</v>
          </cell>
        </row>
        <row r="878">
          <cell r="A878">
            <v>3</v>
          </cell>
        </row>
        <row r="879">
          <cell r="A879">
            <v>3</v>
          </cell>
        </row>
        <row r="880">
          <cell r="A880">
            <v>3</v>
          </cell>
        </row>
        <row r="881">
          <cell r="A881">
            <v>3</v>
          </cell>
        </row>
        <row r="882">
          <cell r="A882">
            <v>3</v>
          </cell>
        </row>
        <row r="883">
          <cell r="A883">
            <v>3</v>
          </cell>
        </row>
        <row r="884">
          <cell r="A884">
            <v>3</v>
          </cell>
        </row>
        <row r="885">
          <cell r="A885">
            <v>3</v>
          </cell>
        </row>
        <row r="886">
          <cell r="A886">
            <v>3</v>
          </cell>
        </row>
        <row r="887">
          <cell r="A887">
            <v>3</v>
          </cell>
        </row>
        <row r="888">
          <cell r="A888">
            <v>3</v>
          </cell>
        </row>
        <row r="889">
          <cell r="A889">
            <v>3</v>
          </cell>
        </row>
        <row r="890">
          <cell r="A890">
            <v>3</v>
          </cell>
        </row>
        <row r="891">
          <cell r="A891">
            <v>3</v>
          </cell>
        </row>
        <row r="892">
          <cell r="A892">
            <v>3</v>
          </cell>
        </row>
        <row r="893">
          <cell r="A893">
            <v>3</v>
          </cell>
        </row>
        <row r="894">
          <cell r="A894">
            <v>3</v>
          </cell>
        </row>
        <row r="895">
          <cell r="A895">
            <v>3</v>
          </cell>
        </row>
        <row r="896">
          <cell r="A896">
            <v>3</v>
          </cell>
        </row>
        <row r="897">
          <cell r="A897">
            <v>3</v>
          </cell>
        </row>
        <row r="898">
          <cell r="A898">
            <v>3</v>
          </cell>
        </row>
        <row r="899">
          <cell r="A899">
            <v>3</v>
          </cell>
        </row>
        <row r="900">
          <cell r="A900">
            <v>3</v>
          </cell>
        </row>
        <row r="901">
          <cell r="A901">
            <v>3</v>
          </cell>
        </row>
        <row r="902">
          <cell r="A902">
            <v>3</v>
          </cell>
        </row>
        <row r="903">
          <cell r="A903">
            <v>3</v>
          </cell>
        </row>
        <row r="904">
          <cell r="A904">
            <v>3</v>
          </cell>
        </row>
        <row r="905">
          <cell r="A905">
            <v>3</v>
          </cell>
        </row>
        <row r="906">
          <cell r="A906">
            <v>3</v>
          </cell>
        </row>
        <row r="907">
          <cell r="A907">
            <v>3</v>
          </cell>
        </row>
        <row r="908">
          <cell r="A908">
            <v>3</v>
          </cell>
        </row>
        <row r="909">
          <cell r="A909">
            <v>3</v>
          </cell>
        </row>
        <row r="910">
          <cell r="A910">
            <v>3</v>
          </cell>
        </row>
        <row r="911">
          <cell r="A911">
            <v>3</v>
          </cell>
        </row>
        <row r="912">
          <cell r="A912">
            <v>3</v>
          </cell>
        </row>
        <row r="913">
          <cell r="A913">
            <v>3</v>
          </cell>
        </row>
        <row r="914">
          <cell r="A914">
            <v>3</v>
          </cell>
        </row>
        <row r="915">
          <cell r="A915">
            <v>3</v>
          </cell>
        </row>
        <row r="916">
          <cell r="A916">
            <v>3</v>
          </cell>
        </row>
        <row r="917">
          <cell r="A917">
            <v>3</v>
          </cell>
        </row>
        <row r="918">
          <cell r="A918">
            <v>3</v>
          </cell>
        </row>
        <row r="919">
          <cell r="A919">
            <v>3</v>
          </cell>
        </row>
        <row r="920">
          <cell r="A920">
            <v>3</v>
          </cell>
        </row>
        <row r="921">
          <cell r="A921">
            <v>3</v>
          </cell>
        </row>
        <row r="922">
          <cell r="A922">
            <v>3</v>
          </cell>
        </row>
        <row r="923">
          <cell r="A923">
            <v>3</v>
          </cell>
        </row>
        <row r="924">
          <cell r="A924">
            <v>3</v>
          </cell>
        </row>
        <row r="925">
          <cell r="A925">
            <v>3</v>
          </cell>
        </row>
        <row r="926">
          <cell r="A926">
            <v>3</v>
          </cell>
        </row>
        <row r="927">
          <cell r="A927">
            <v>3</v>
          </cell>
        </row>
        <row r="928">
          <cell r="A928">
            <v>3</v>
          </cell>
        </row>
        <row r="929">
          <cell r="A929">
            <v>3</v>
          </cell>
        </row>
        <row r="930">
          <cell r="A930">
            <v>3</v>
          </cell>
        </row>
        <row r="931">
          <cell r="A931">
            <v>3</v>
          </cell>
        </row>
        <row r="932">
          <cell r="A932">
            <v>3</v>
          </cell>
        </row>
        <row r="933">
          <cell r="A933">
            <v>3</v>
          </cell>
        </row>
        <row r="934">
          <cell r="A934">
            <v>3</v>
          </cell>
        </row>
        <row r="935">
          <cell r="A935">
            <v>3</v>
          </cell>
        </row>
        <row r="936">
          <cell r="A936">
            <v>3</v>
          </cell>
        </row>
        <row r="937">
          <cell r="A937">
            <v>3</v>
          </cell>
        </row>
        <row r="938">
          <cell r="A938">
            <v>3</v>
          </cell>
        </row>
        <row r="939">
          <cell r="A939">
            <v>3</v>
          </cell>
        </row>
        <row r="940">
          <cell r="A940">
            <v>3</v>
          </cell>
        </row>
        <row r="941">
          <cell r="A941">
            <v>3</v>
          </cell>
        </row>
        <row r="942">
          <cell r="A942">
            <v>3</v>
          </cell>
        </row>
        <row r="943">
          <cell r="A943">
            <v>3</v>
          </cell>
        </row>
        <row r="944">
          <cell r="A944">
            <v>3</v>
          </cell>
        </row>
        <row r="945">
          <cell r="A945">
            <v>3</v>
          </cell>
        </row>
        <row r="946">
          <cell r="A946">
            <v>3</v>
          </cell>
        </row>
        <row r="947">
          <cell r="A947">
            <v>3</v>
          </cell>
        </row>
        <row r="948">
          <cell r="A948">
            <v>3</v>
          </cell>
        </row>
        <row r="949">
          <cell r="A949">
            <v>3</v>
          </cell>
        </row>
        <row r="950">
          <cell r="A950">
            <v>3</v>
          </cell>
        </row>
        <row r="951">
          <cell r="A951">
            <v>3</v>
          </cell>
        </row>
        <row r="952">
          <cell r="A952">
            <v>3</v>
          </cell>
        </row>
        <row r="953">
          <cell r="A953">
            <v>3</v>
          </cell>
        </row>
        <row r="954">
          <cell r="A954">
            <v>3</v>
          </cell>
        </row>
        <row r="955">
          <cell r="A955">
            <v>3</v>
          </cell>
        </row>
        <row r="956">
          <cell r="A956">
            <v>3</v>
          </cell>
        </row>
        <row r="957">
          <cell r="A957">
            <v>3</v>
          </cell>
        </row>
        <row r="958">
          <cell r="A958">
            <v>3</v>
          </cell>
        </row>
        <row r="959">
          <cell r="A959">
            <v>3</v>
          </cell>
        </row>
        <row r="960">
          <cell r="A960">
            <v>3</v>
          </cell>
        </row>
        <row r="961">
          <cell r="A961">
            <v>3</v>
          </cell>
        </row>
        <row r="962">
          <cell r="A962">
            <v>3</v>
          </cell>
        </row>
        <row r="963">
          <cell r="A963">
            <v>3</v>
          </cell>
        </row>
        <row r="964">
          <cell r="A964">
            <v>3</v>
          </cell>
        </row>
        <row r="965">
          <cell r="A965">
            <v>3</v>
          </cell>
        </row>
        <row r="966">
          <cell r="A966">
            <v>3</v>
          </cell>
        </row>
        <row r="967">
          <cell r="A967">
            <v>3</v>
          </cell>
        </row>
        <row r="968">
          <cell r="A968">
            <v>3</v>
          </cell>
        </row>
        <row r="969">
          <cell r="A969">
            <v>3</v>
          </cell>
        </row>
        <row r="970">
          <cell r="A970">
            <v>3</v>
          </cell>
        </row>
        <row r="971">
          <cell r="A971">
            <v>3</v>
          </cell>
        </row>
        <row r="972">
          <cell r="A972">
            <v>3</v>
          </cell>
        </row>
        <row r="973">
          <cell r="A973">
            <v>3</v>
          </cell>
        </row>
        <row r="974">
          <cell r="A974">
            <v>3</v>
          </cell>
        </row>
        <row r="975">
          <cell r="A975">
            <v>3</v>
          </cell>
        </row>
        <row r="976">
          <cell r="A976">
            <v>3</v>
          </cell>
        </row>
        <row r="977">
          <cell r="A977">
            <v>3</v>
          </cell>
        </row>
        <row r="978">
          <cell r="A978">
            <v>3</v>
          </cell>
        </row>
        <row r="979">
          <cell r="A979">
            <v>3</v>
          </cell>
        </row>
        <row r="980">
          <cell r="A980">
            <v>3</v>
          </cell>
        </row>
        <row r="981">
          <cell r="A981">
            <v>3</v>
          </cell>
        </row>
        <row r="982">
          <cell r="A982">
            <v>3</v>
          </cell>
        </row>
        <row r="983">
          <cell r="A983">
            <v>3</v>
          </cell>
        </row>
        <row r="984">
          <cell r="A984">
            <v>3</v>
          </cell>
        </row>
        <row r="985">
          <cell r="A985">
            <v>3</v>
          </cell>
        </row>
        <row r="986">
          <cell r="A986">
            <v>3</v>
          </cell>
        </row>
        <row r="987">
          <cell r="A987">
            <v>3</v>
          </cell>
        </row>
        <row r="988">
          <cell r="A988">
            <v>3</v>
          </cell>
        </row>
        <row r="989">
          <cell r="A989">
            <v>3</v>
          </cell>
        </row>
        <row r="990">
          <cell r="A990">
            <v>3</v>
          </cell>
        </row>
        <row r="991">
          <cell r="A991">
            <v>3</v>
          </cell>
        </row>
        <row r="992">
          <cell r="A992">
            <v>3</v>
          </cell>
        </row>
        <row r="993">
          <cell r="A993">
            <v>3</v>
          </cell>
        </row>
        <row r="994">
          <cell r="A994">
            <v>3</v>
          </cell>
        </row>
        <row r="995">
          <cell r="A995">
            <v>3</v>
          </cell>
        </row>
        <row r="996">
          <cell r="A996">
            <v>3</v>
          </cell>
        </row>
        <row r="997">
          <cell r="A997">
            <v>3</v>
          </cell>
        </row>
        <row r="998">
          <cell r="A998">
            <v>3</v>
          </cell>
        </row>
        <row r="999">
          <cell r="A999">
            <v>3</v>
          </cell>
        </row>
        <row r="1000">
          <cell r="A1000">
            <v>3</v>
          </cell>
        </row>
        <row r="1001">
          <cell r="A1001">
            <v>3</v>
          </cell>
        </row>
        <row r="1002">
          <cell r="A1002">
            <v>3</v>
          </cell>
        </row>
        <row r="1003">
          <cell r="A1003">
            <v>3</v>
          </cell>
        </row>
        <row r="1004">
          <cell r="A1004">
            <v>3</v>
          </cell>
        </row>
        <row r="1005">
          <cell r="A1005">
            <v>3</v>
          </cell>
        </row>
        <row r="1006">
          <cell r="A1006">
            <v>3</v>
          </cell>
        </row>
        <row r="1007">
          <cell r="A1007">
            <v>3</v>
          </cell>
        </row>
        <row r="1008">
          <cell r="A1008">
            <v>3</v>
          </cell>
        </row>
        <row r="1009">
          <cell r="A1009">
            <v>3</v>
          </cell>
        </row>
        <row r="1010">
          <cell r="A1010">
            <v>3</v>
          </cell>
        </row>
        <row r="1011">
          <cell r="A1011">
            <v>3</v>
          </cell>
        </row>
        <row r="1012">
          <cell r="A1012">
            <v>3</v>
          </cell>
        </row>
        <row r="1013">
          <cell r="A1013">
            <v>3</v>
          </cell>
        </row>
        <row r="1014">
          <cell r="A1014">
            <v>3</v>
          </cell>
        </row>
        <row r="1015">
          <cell r="A1015">
            <v>3</v>
          </cell>
        </row>
        <row r="1016">
          <cell r="A1016">
            <v>3</v>
          </cell>
        </row>
        <row r="1017">
          <cell r="A1017">
            <v>3</v>
          </cell>
        </row>
        <row r="1018">
          <cell r="A1018">
            <v>3</v>
          </cell>
        </row>
        <row r="1019">
          <cell r="A1019">
            <v>3</v>
          </cell>
        </row>
        <row r="1020">
          <cell r="A1020">
            <v>3</v>
          </cell>
        </row>
        <row r="1021">
          <cell r="A1021">
            <v>3</v>
          </cell>
        </row>
        <row r="1022">
          <cell r="A1022">
            <v>3</v>
          </cell>
        </row>
        <row r="1023">
          <cell r="A1023">
            <v>3</v>
          </cell>
        </row>
        <row r="1024">
          <cell r="A1024">
            <v>3</v>
          </cell>
        </row>
        <row r="1025">
          <cell r="A1025">
            <v>3</v>
          </cell>
        </row>
        <row r="1026">
          <cell r="A1026">
            <v>3</v>
          </cell>
        </row>
        <row r="1027">
          <cell r="A1027">
            <v>3</v>
          </cell>
        </row>
        <row r="1028">
          <cell r="A1028">
            <v>3</v>
          </cell>
        </row>
        <row r="1029">
          <cell r="A1029">
            <v>3</v>
          </cell>
        </row>
        <row r="1030">
          <cell r="A1030">
            <v>3</v>
          </cell>
        </row>
        <row r="1031">
          <cell r="A1031">
            <v>3</v>
          </cell>
        </row>
        <row r="1032">
          <cell r="A1032">
            <v>3</v>
          </cell>
        </row>
        <row r="1033">
          <cell r="A1033">
            <v>3</v>
          </cell>
        </row>
        <row r="1034">
          <cell r="A1034">
            <v>3</v>
          </cell>
        </row>
        <row r="1035">
          <cell r="A1035">
            <v>3</v>
          </cell>
        </row>
        <row r="1036">
          <cell r="A1036">
            <v>3</v>
          </cell>
        </row>
        <row r="1037">
          <cell r="A1037">
            <v>3</v>
          </cell>
        </row>
        <row r="1038">
          <cell r="A1038">
            <v>3</v>
          </cell>
        </row>
        <row r="1039">
          <cell r="A1039">
            <v>3</v>
          </cell>
        </row>
        <row r="1040">
          <cell r="A1040">
            <v>3</v>
          </cell>
        </row>
        <row r="1041">
          <cell r="A1041">
            <v>3</v>
          </cell>
        </row>
        <row r="1042">
          <cell r="A1042">
            <v>3</v>
          </cell>
        </row>
        <row r="1043">
          <cell r="A1043">
            <v>3</v>
          </cell>
        </row>
        <row r="1044">
          <cell r="A1044">
            <v>3</v>
          </cell>
        </row>
        <row r="1045">
          <cell r="A1045">
            <v>3</v>
          </cell>
        </row>
        <row r="1046">
          <cell r="A1046">
            <v>3</v>
          </cell>
        </row>
        <row r="1047">
          <cell r="A1047">
            <v>3</v>
          </cell>
        </row>
        <row r="1048">
          <cell r="A1048">
            <v>3</v>
          </cell>
        </row>
        <row r="1049">
          <cell r="A1049">
            <v>3</v>
          </cell>
        </row>
        <row r="1050">
          <cell r="A1050">
            <v>3</v>
          </cell>
        </row>
        <row r="1051">
          <cell r="A1051">
            <v>3</v>
          </cell>
        </row>
        <row r="1052">
          <cell r="A1052">
            <v>3</v>
          </cell>
        </row>
        <row r="1053">
          <cell r="A1053">
            <v>3</v>
          </cell>
        </row>
        <row r="1054">
          <cell r="A1054">
            <v>3</v>
          </cell>
        </row>
        <row r="1055">
          <cell r="A1055">
            <v>3</v>
          </cell>
        </row>
        <row r="1056">
          <cell r="A1056">
            <v>3</v>
          </cell>
        </row>
        <row r="1057">
          <cell r="A1057">
            <v>3</v>
          </cell>
        </row>
        <row r="1058">
          <cell r="A1058">
            <v>3</v>
          </cell>
        </row>
        <row r="1059">
          <cell r="A1059">
            <v>3</v>
          </cell>
        </row>
        <row r="1060">
          <cell r="A1060">
            <v>3</v>
          </cell>
        </row>
        <row r="1061">
          <cell r="A1061">
            <v>3</v>
          </cell>
        </row>
        <row r="1062">
          <cell r="A1062">
            <v>3</v>
          </cell>
        </row>
        <row r="1063">
          <cell r="A1063">
            <v>3</v>
          </cell>
        </row>
        <row r="1064">
          <cell r="A1064">
            <v>3</v>
          </cell>
        </row>
        <row r="1065">
          <cell r="A1065">
            <v>3</v>
          </cell>
        </row>
        <row r="1066">
          <cell r="A1066">
            <v>3</v>
          </cell>
        </row>
        <row r="1067">
          <cell r="A1067">
            <v>3</v>
          </cell>
        </row>
        <row r="1068">
          <cell r="A1068">
            <v>3</v>
          </cell>
        </row>
        <row r="1069">
          <cell r="A1069">
            <v>3</v>
          </cell>
        </row>
        <row r="1070">
          <cell r="A1070">
            <v>3</v>
          </cell>
        </row>
        <row r="1071">
          <cell r="A1071">
            <v>3</v>
          </cell>
        </row>
        <row r="1072">
          <cell r="A1072">
            <v>3</v>
          </cell>
        </row>
        <row r="1073">
          <cell r="A1073">
            <v>3</v>
          </cell>
        </row>
        <row r="1074">
          <cell r="A1074">
            <v>3</v>
          </cell>
        </row>
        <row r="1075">
          <cell r="A1075">
            <v>3</v>
          </cell>
        </row>
        <row r="1076">
          <cell r="A1076">
            <v>3</v>
          </cell>
        </row>
        <row r="1077">
          <cell r="A1077">
            <v>3</v>
          </cell>
        </row>
        <row r="1078">
          <cell r="A1078">
            <v>3</v>
          </cell>
        </row>
        <row r="1079">
          <cell r="A1079">
            <v>3</v>
          </cell>
        </row>
        <row r="1080">
          <cell r="A1080">
            <v>3</v>
          </cell>
        </row>
        <row r="1081">
          <cell r="A1081">
            <v>3</v>
          </cell>
        </row>
        <row r="1082">
          <cell r="A1082">
            <v>3</v>
          </cell>
        </row>
        <row r="1083">
          <cell r="A1083">
            <v>3</v>
          </cell>
        </row>
        <row r="1084">
          <cell r="A1084">
            <v>3</v>
          </cell>
        </row>
        <row r="1085">
          <cell r="A1085">
            <v>3</v>
          </cell>
        </row>
        <row r="1086">
          <cell r="A1086">
            <v>3</v>
          </cell>
        </row>
        <row r="1087">
          <cell r="A1087">
            <v>3</v>
          </cell>
        </row>
        <row r="1088">
          <cell r="A1088">
            <v>3</v>
          </cell>
        </row>
        <row r="1089">
          <cell r="A1089">
            <v>3</v>
          </cell>
        </row>
        <row r="1090">
          <cell r="A1090">
            <v>3</v>
          </cell>
        </row>
        <row r="1091">
          <cell r="A1091">
            <v>3</v>
          </cell>
        </row>
        <row r="1092">
          <cell r="A1092">
            <v>3</v>
          </cell>
        </row>
        <row r="1093">
          <cell r="A1093">
            <v>3</v>
          </cell>
        </row>
        <row r="1094">
          <cell r="A1094">
            <v>3</v>
          </cell>
        </row>
        <row r="1095">
          <cell r="A1095">
            <v>3</v>
          </cell>
        </row>
        <row r="1096">
          <cell r="A1096">
            <v>3</v>
          </cell>
        </row>
        <row r="1097">
          <cell r="A1097">
            <v>3</v>
          </cell>
        </row>
        <row r="1098">
          <cell r="A1098">
            <v>3</v>
          </cell>
        </row>
        <row r="1099">
          <cell r="A1099">
            <v>3</v>
          </cell>
        </row>
        <row r="1100">
          <cell r="A1100">
            <v>3</v>
          </cell>
        </row>
        <row r="1101">
          <cell r="A1101">
            <v>3</v>
          </cell>
        </row>
        <row r="1102">
          <cell r="A1102">
            <v>3</v>
          </cell>
        </row>
        <row r="1103">
          <cell r="A1103">
            <v>3</v>
          </cell>
        </row>
        <row r="1104">
          <cell r="A1104">
            <v>3</v>
          </cell>
        </row>
        <row r="1105">
          <cell r="A1105">
            <v>3</v>
          </cell>
        </row>
        <row r="1106">
          <cell r="A1106">
            <v>3</v>
          </cell>
        </row>
        <row r="1107">
          <cell r="A1107">
            <v>3</v>
          </cell>
        </row>
        <row r="1108">
          <cell r="A1108">
            <v>3</v>
          </cell>
        </row>
        <row r="1109">
          <cell r="A1109">
            <v>3</v>
          </cell>
        </row>
        <row r="1110">
          <cell r="A1110">
            <v>3</v>
          </cell>
        </row>
        <row r="1111">
          <cell r="A1111">
            <v>3</v>
          </cell>
        </row>
        <row r="1112">
          <cell r="A1112">
            <v>3</v>
          </cell>
        </row>
        <row r="1113">
          <cell r="A1113">
            <v>3</v>
          </cell>
        </row>
        <row r="1114">
          <cell r="A1114">
            <v>3</v>
          </cell>
        </row>
        <row r="1115">
          <cell r="A1115">
            <v>3</v>
          </cell>
        </row>
        <row r="1116">
          <cell r="A1116">
            <v>3</v>
          </cell>
        </row>
        <row r="1117">
          <cell r="A1117">
            <v>3</v>
          </cell>
        </row>
        <row r="1118">
          <cell r="A1118">
            <v>3</v>
          </cell>
        </row>
        <row r="1119">
          <cell r="A1119">
            <v>3</v>
          </cell>
        </row>
        <row r="1120">
          <cell r="A1120">
            <v>3</v>
          </cell>
        </row>
        <row r="1121">
          <cell r="A1121">
            <v>3</v>
          </cell>
        </row>
        <row r="1122">
          <cell r="A1122">
            <v>3</v>
          </cell>
        </row>
        <row r="1123">
          <cell r="A1123">
            <v>3</v>
          </cell>
        </row>
        <row r="1124">
          <cell r="A1124">
            <v>3</v>
          </cell>
        </row>
        <row r="1125">
          <cell r="A1125">
            <v>3</v>
          </cell>
        </row>
        <row r="1126">
          <cell r="A1126">
            <v>3</v>
          </cell>
        </row>
        <row r="1127">
          <cell r="A1127">
            <v>3</v>
          </cell>
        </row>
        <row r="1128">
          <cell r="A1128">
            <v>3</v>
          </cell>
        </row>
        <row r="1129">
          <cell r="A1129">
            <v>3</v>
          </cell>
        </row>
        <row r="1130">
          <cell r="A1130">
            <v>3</v>
          </cell>
        </row>
        <row r="1131">
          <cell r="A1131">
            <v>3</v>
          </cell>
        </row>
        <row r="1132">
          <cell r="A1132">
            <v>3</v>
          </cell>
        </row>
        <row r="1133">
          <cell r="A1133">
            <v>3</v>
          </cell>
        </row>
        <row r="1134">
          <cell r="A1134">
            <v>3</v>
          </cell>
        </row>
        <row r="1135">
          <cell r="A1135">
            <v>3</v>
          </cell>
        </row>
        <row r="1136">
          <cell r="A1136">
            <v>3</v>
          </cell>
        </row>
        <row r="1137">
          <cell r="A1137">
            <v>3</v>
          </cell>
        </row>
        <row r="1138">
          <cell r="A1138">
            <v>3</v>
          </cell>
        </row>
        <row r="1139">
          <cell r="A1139">
            <v>3</v>
          </cell>
        </row>
        <row r="1140">
          <cell r="A1140">
            <v>3</v>
          </cell>
        </row>
        <row r="1141">
          <cell r="A1141">
            <v>3</v>
          </cell>
        </row>
        <row r="1142">
          <cell r="A1142">
            <v>3</v>
          </cell>
        </row>
        <row r="1143">
          <cell r="A1143">
            <v>3</v>
          </cell>
        </row>
        <row r="1144">
          <cell r="A1144">
            <v>3</v>
          </cell>
        </row>
        <row r="1145">
          <cell r="A1145">
            <v>3</v>
          </cell>
        </row>
        <row r="1146">
          <cell r="A1146">
            <v>3</v>
          </cell>
        </row>
        <row r="1147">
          <cell r="A1147">
            <v>3</v>
          </cell>
        </row>
        <row r="1148">
          <cell r="A1148">
            <v>3</v>
          </cell>
        </row>
        <row r="1149">
          <cell r="A1149">
            <v>3</v>
          </cell>
        </row>
        <row r="1150">
          <cell r="A1150">
            <v>3</v>
          </cell>
        </row>
        <row r="1151">
          <cell r="A1151">
            <v>3</v>
          </cell>
        </row>
        <row r="1152">
          <cell r="A1152">
            <v>3</v>
          </cell>
        </row>
        <row r="1153">
          <cell r="A1153">
            <v>3</v>
          </cell>
        </row>
        <row r="1154">
          <cell r="A1154">
            <v>3</v>
          </cell>
        </row>
        <row r="1155">
          <cell r="A1155">
            <v>3</v>
          </cell>
        </row>
        <row r="1156">
          <cell r="A1156">
            <v>3</v>
          </cell>
        </row>
        <row r="1157">
          <cell r="A1157">
            <v>3</v>
          </cell>
        </row>
        <row r="1158">
          <cell r="A1158">
            <v>3</v>
          </cell>
        </row>
        <row r="1159">
          <cell r="A1159">
            <v>3</v>
          </cell>
        </row>
        <row r="1160">
          <cell r="A1160">
            <v>3</v>
          </cell>
        </row>
        <row r="1161">
          <cell r="A1161">
            <v>3</v>
          </cell>
        </row>
        <row r="1162">
          <cell r="A1162">
            <v>3</v>
          </cell>
        </row>
        <row r="1163">
          <cell r="A1163">
            <v>3</v>
          </cell>
        </row>
        <row r="1164">
          <cell r="A1164">
            <v>3</v>
          </cell>
        </row>
        <row r="1165">
          <cell r="A1165">
            <v>3</v>
          </cell>
        </row>
        <row r="1166">
          <cell r="A1166">
            <v>3</v>
          </cell>
        </row>
        <row r="1167">
          <cell r="A1167">
            <v>3</v>
          </cell>
        </row>
        <row r="1168">
          <cell r="A1168">
            <v>3</v>
          </cell>
        </row>
        <row r="1169">
          <cell r="A1169">
            <v>3</v>
          </cell>
        </row>
        <row r="1170">
          <cell r="A1170">
            <v>3</v>
          </cell>
        </row>
        <row r="1171">
          <cell r="A1171">
            <v>3</v>
          </cell>
        </row>
        <row r="1172">
          <cell r="A1172">
            <v>3</v>
          </cell>
        </row>
        <row r="1173">
          <cell r="A1173">
            <v>3</v>
          </cell>
        </row>
        <row r="1174">
          <cell r="A1174">
            <v>3</v>
          </cell>
        </row>
        <row r="1175">
          <cell r="A1175">
            <v>3</v>
          </cell>
        </row>
        <row r="1176">
          <cell r="A1176">
            <v>3</v>
          </cell>
        </row>
        <row r="1177">
          <cell r="A1177">
            <v>3</v>
          </cell>
        </row>
        <row r="1178">
          <cell r="A1178">
            <v>3</v>
          </cell>
        </row>
        <row r="1179">
          <cell r="A1179">
            <v>3</v>
          </cell>
        </row>
        <row r="1180">
          <cell r="A1180">
            <v>3</v>
          </cell>
        </row>
        <row r="1181">
          <cell r="A1181">
            <v>3</v>
          </cell>
        </row>
        <row r="1182">
          <cell r="A1182">
            <v>3</v>
          </cell>
        </row>
        <row r="1183">
          <cell r="A1183">
            <v>3</v>
          </cell>
        </row>
        <row r="1184">
          <cell r="A1184">
            <v>3</v>
          </cell>
        </row>
        <row r="1185">
          <cell r="A1185">
            <v>3</v>
          </cell>
        </row>
        <row r="1186">
          <cell r="A1186">
            <v>3</v>
          </cell>
        </row>
        <row r="1187">
          <cell r="A1187">
            <v>3</v>
          </cell>
        </row>
        <row r="1188">
          <cell r="A1188">
            <v>3</v>
          </cell>
        </row>
        <row r="1189">
          <cell r="A1189">
            <v>3</v>
          </cell>
        </row>
        <row r="1190">
          <cell r="A1190">
            <v>3</v>
          </cell>
        </row>
        <row r="1191">
          <cell r="A1191">
            <v>3</v>
          </cell>
        </row>
        <row r="1192">
          <cell r="A1192">
            <v>3</v>
          </cell>
        </row>
        <row r="1193">
          <cell r="A1193">
            <v>3</v>
          </cell>
        </row>
        <row r="1194">
          <cell r="A1194">
            <v>3</v>
          </cell>
        </row>
        <row r="1195">
          <cell r="A1195">
            <v>3</v>
          </cell>
        </row>
        <row r="1196">
          <cell r="A1196">
            <v>3</v>
          </cell>
        </row>
        <row r="1197">
          <cell r="A1197">
            <v>3</v>
          </cell>
        </row>
        <row r="1198">
          <cell r="A1198">
            <v>3</v>
          </cell>
        </row>
        <row r="1199">
          <cell r="A1199">
            <v>3</v>
          </cell>
        </row>
        <row r="1200">
          <cell r="A1200">
            <v>3</v>
          </cell>
        </row>
        <row r="1201">
          <cell r="A1201">
            <v>3</v>
          </cell>
        </row>
        <row r="1202">
          <cell r="A1202">
            <v>3</v>
          </cell>
        </row>
        <row r="1203">
          <cell r="A1203">
            <v>3</v>
          </cell>
        </row>
        <row r="1204">
          <cell r="A1204">
            <v>3</v>
          </cell>
        </row>
        <row r="1205">
          <cell r="A1205">
            <v>3</v>
          </cell>
        </row>
        <row r="1206">
          <cell r="A1206">
            <v>3</v>
          </cell>
        </row>
        <row r="1207">
          <cell r="A1207">
            <v>3</v>
          </cell>
        </row>
        <row r="1208">
          <cell r="A1208">
            <v>3</v>
          </cell>
        </row>
        <row r="1209">
          <cell r="A1209">
            <v>3</v>
          </cell>
        </row>
        <row r="1210">
          <cell r="A1210">
            <v>3</v>
          </cell>
        </row>
        <row r="1211">
          <cell r="A1211">
            <v>3</v>
          </cell>
        </row>
        <row r="1212">
          <cell r="A1212">
            <v>3</v>
          </cell>
        </row>
        <row r="1213">
          <cell r="A1213">
            <v>3</v>
          </cell>
        </row>
        <row r="1214">
          <cell r="A1214">
            <v>3</v>
          </cell>
        </row>
        <row r="1215">
          <cell r="A1215">
            <v>3</v>
          </cell>
        </row>
        <row r="1216">
          <cell r="A1216">
            <v>3</v>
          </cell>
        </row>
        <row r="1217">
          <cell r="A1217">
            <v>3</v>
          </cell>
        </row>
        <row r="1218">
          <cell r="A1218">
            <v>3</v>
          </cell>
        </row>
        <row r="1219">
          <cell r="A1219">
            <v>3</v>
          </cell>
        </row>
        <row r="1220">
          <cell r="A1220">
            <v>3</v>
          </cell>
        </row>
        <row r="1221">
          <cell r="A1221">
            <v>3</v>
          </cell>
        </row>
        <row r="1222">
          <cell r="A1222">
            <v>3</v>
          </cell>
        </row>
        <row r="1223">
          <cell r="A1223">
            <v>3</v>
          </cell>
        </row>
        <row r="1224">
          <cell r="A1224">
            <v>3</v>
          </cell>
        </row>
        <row r="1225">
          <cell r="A1225">
            <v>3</v>
          </cell>
        </row>
        <row r="1226">
          <cell r="A1226">
            <v>3</v>
          </cell>
        </row>
        <row r="1227">
          <cell r="A1227">
            <v>3</v>
          </cell>
        </row>
        <row r="1228">
          <cell r="A1228">
            <v>3</v>
          </cell>
        </row>
        <row r="1229">
          <cell r="A1229">
            <v>3</v>
          </cell>
        </row>
        <row r="1230">
          <cell r="A1230">
            <v>3</v>
          </cell>
        </row>
        <row r="1231">
          <cell r="A1231">
            <v>3</v>
          </cell>
        </row>
        <row r="1232">
          <cell r="A1232">
            <v>3</v>
          </cell>
        </row>
        <row r="1233">
          <cell r="A1233">
            <v>3</v>
          </cell>
        </row>
        <row r="1234">
          <cell r="A1234">
            <v>3</v>
          </cell>
        </row>
        <row r="1235">
          <cell r="A1235">
            <v>3</v>
          </cell>
        </row>
        <row r="1236">
          <cell r="A1236">
            <v>3</v>
          </cell>
        </row>
        <row r="1237">
          <cell r="A1237">
            <v>3</v>
          </cell>
        </row>
        <row r="1238">
          <cell r="A1238">
            <v>3</v>
          </cell>
        </row>
        <row r="1239">
          <cell r="A1239">
            <v>3</v>
          </cell>
        </row>
        <row r="1240">
          <cell r="A1240">
            <v>3</v>
          </cell>
        </row>
        <row r="1241">
          <cell r="A1241">
            <v>3</v>
          </cell>
        </row>
        <row r="1242">
          <cell r="A1242">
            <v>3</v>
          </cell>
        </row>
        <row r="1243">
          <cell r="A1243">
            <v>3</v>
          </cell>
        </row>
        <row r="1244">
          <cell r="A1244">
            <v>3</v>
          </cell>
        </row>
        <row r="1245">
          <cell r="A1245">
            <v>3</v>
          </cell>
        </row>
        <row r="1246">
          <cell r="A1246">
            <v>3</v>
          </cell>
        </row>
        <row r="1247">
          <cell r="A1247">
            <v>3</v>
          </cell>
        </row>
        <row r="1248">
          <cell r="A1248">
            <v>3</v>
          </cell>
        </row>
        <row r="1249">
          <cell r="A1249">
            <v>3</v>
          </cell>
        </row>
        <row r="1250">
          <cell r="A1250">
            <v>3</v>
          </cell>
        </row>
        <row r="1251">
          <cell r="A1251">
            <v>3</v>
          </cell>
        </row>
        <row r="1252">
          <cell r="A1252">
            <v>3</v>
          </cell>
        </row>
        <row r="1253">
          <cell r="A1253">
            <v>3</v>
          </cell>
        </row>
        <row r="1254">
          <cell r="A1254">
            <v>3</v>
          </cell>
        </row>
        <row r="1255">
          <cell r="A1255">
            <v>3</v>
          </cell>
        </row>
        <row r="1256">
          <cell r="A1256">
            <v>3</v>
          </cell>
        </row>
        <row r="1257">
          <cell r="A1257">
            <v>3</v>
          </cell>
        </row>
        <row r="1258">
          <cell r="A1258">
            <v>3</v>
          </cell>
        </row>
        <row r="1259">
          <cell r="A1259">
            <v>3</v>
          </cell>
        </row>
        <row r="1260">
          <cell r="A1260">
            <v>3</v>
          </cell>
        </row>
        <row r="1261">
          <cell r="A1261">
            <v>3</v>
          </cell>
        </row>
        <row r="1262">
          <cell r="A1262">
            <v>3</v>
          </cell>
        </row>
        <row r="1263">
          <cell r="A1263">
            <v>3</v>
          </cell>
        </row>
        <row r="1264">
          <cell r="A1264">
            <v>3</v>
          </cell>
        </row>
        <row r="1265">
          <cell r="A1265">
            <v>3</v>
          </cell>
        </row>
        <row r="1266">
          <cell r="A1266">
            <v>3</v>
          </cell>
        </row>
        <row r="1267">
          <cell r="A1267">
            <v>3</v>
          </cell>
        </row>
        <row r="1268">
          <cell r="A1268">
            <v>3</v>
          </cell>
        </row>
        <row r="1269">
          <cell r="A1269">
            <v>3</v>
          </cell>
        </row>
        <row r="1270">
          <cell r="A1270">
            <v>3</v>
          </cell>
        </row>
        <row r="1271">
          <cell r="A1271">
            <v>3</v>
          </cell>
        </row>
        <row r="1272">
          <cell r="A1272">
            <v>3</v>
          </cell>
        </row>
        <row r="1273">
          <cell r="A1273">
            <v>3</v>
          </cell>
        </row>
        <row r="1274">
          <cell r="A1274">
            <v>3</v>
          </cell>
        </row>
        <row r="1275">
          <cell r="A1275">
            <v>3</v>
          </cell>
        </row>
        <row r="1276">
          <cell r="A1276">
            <v>3</v>
          </cell>
        </row>
        <row r="1277">
          <cell r="A1277">
            <v>3</v>
          </cell>
        </row>
        <row r="1278">
          <cell r="A1278">
            <v>3</v>
          </cell>
        </row>
        <row r="1279">
          <cell r="A1279">
            <v>3</v>
          </cell>
        </row>
        <row r="1280">
          <cell r="A1280">
            <v>3</v>
          </cell>
        </row>
        <row r="1281">
          <cell r="A1281">
            <v>3</v>
          </cell>
        </row>
        <row r="1282">
          <cell r="A1282">
            <v>3</v>
          </cell>
        </row>
        <row r="1283">
          <cell r="A1283">
            <v>3</v>
          </cell>
        </row>
        <row r="1284">
          <cell r="A1284">
            <v>3</v>
          </cell>
        </row>
        <row r="1285">
          <cell r="A1285">
            <v>3</v>
          </cell>
        </row>
        <row r="1286">
          <cell r="A1286">
            <v>3</v>
          </cell>
        </row>
        <row r="1287">
          <cell r="A1287">
            <v>3</v>
          </cell>
        </row>
        <row r="1288">
          <cell r="A1288">
            <v>3</v>
          </cell>
        </row>
        <row r="1289">
          <cell r="A1289">
            <v>3</v>
          </cell>
        </row>
        <row r="1290">
          <cell r="A1290">
            <v>3</v>
          </cell>
        </row>
        <row r="1291">
          <cell r="A1291">
            <v>3</v>
          </cell>
        </row>
        <row r="1292">
          <cell r="A1292">
            <v>3</v>
          </cell>
        </row>
        <row r="1293">
          <cell r="A1293">
            <v>3</v>
          </cell>
        </row>
        <row r="1294">
          <cell r="A1294">
            <v>3</v>
          </cell>
        </row>
        <row r="1295">
          <cell r="A1295">
            <v>3</v>
          </cell>
        </row>
        <row r="1296">
          <cell r="A1296">
            <v>3</v>
          </cell>
        </row>
        <row r="1297">
          <cell r="A1297">
            <v>3</v>
          </cell>
        </row>
        <row r="1298">
          <cell r="A1298">
            <v>3</v>
          </cell>
        </row>
        <row r="1299">
          <cell r="A1299">
            <v>3</v>
          </cell>
        </row>
        <row r="1300">
          <cell r="A1300">
            <v>3</v>
          </cell>
        </row>
        <row r="1301">
          <cell r="A1301">
            <v>3</v>
          </cell>
        </row>
        <row r="1302">
          <cell r="A1302">
            <v>3</v>
          </cell>
        </row>
        <row r="1303">
          <cell r="A1303">
            <v>3</v>
          </cell>
        </row>
        <row r="1304">
          <cell r="A1304">
            <v>3</v>
          </cell>
        </row>
        <row r="1305">
          <cell r="A1305">
            <v>3</v>
          </cell>
        </row>
        <row r="1306">
          <cell r="A1306">
            <v>3</v>
          </cell>
        </row>
        <row r="1307">
          <cell r="A1307">
            <v>3</v>
          </cell>
        </row>
        <row r="1308">
          <cell r="A1308">
            <v>3</v>
          </cell>
        </row>
        <row r="1309">
          <cell r="A1309">
            <v>3</v>
          </cell>
        </row>
        <row r="1310">
          <cell r="A1310">
            <v>3</v>
          </cell>
        </row>
        <row r="1311">
          <cell r="A1311">
            <v>3</v>
          </cell>
        </row>
        <row r="1312">
          <cell r="A1312">
            <v>3</v>
          </cell>
        </row>
        <row r="1313">
          <cell r="A1313">
            <v>3</v>
          </cell>
        </row>
        <row r="1314">
          <cell r="A1314">
            <v>3</v>
          </cell>
        </row>
        <row r="1315">
          <cell r="A1315">
            <v>3</v>
          </cell>
        </row>
        <row r="1316">
          <cell r="A1316">
            <v>3</v>
          </cell>
        </row>
        <row r="1317">
          <cell r="A1317">
            <v>3</v>
          </cell>
        </row>
        <row r="1318">
          <cell r="A1318">
            <v>3</v>
          </cell>
        </row>
        <row r="1319">
          <cell r="A1319">
            <v>3</v>
          </cell>
        </row>
        <row r="1320">
          <cell r="A1320">
            <v>3</v>
          </cell>
        </row>
        <row r="1321">
          <cell r="A1321">
            <v>3</v>
          </cell>
        </row>
        <row r="1322">
          <cell r="A1322">
            <v>3</v>
          </cell>
        </row>
        <row r="1323">
          <cell r="A1323">
            <v>3</v>
          </cell>
        </row>
        <row r="1324">
          <cell r="A1324">
            <v>3</v>
          </cell>
        </row>
        <row r="1325">
          <cell r="A1325">
            <v>3</v>
          </cell>
        </row>
        <row r="1326">
          <cell r="A1326">
            <v>3</v>
          </cell>
        </row>
        <row r="1327">
          <cell r="A1327">
            <v>3</v>
          </cell>
        </row>
        <row r="1328">
          <cell r="A1328">
            <v>3</v>
          </cell>
        </row>
        <row r="1329">
          <cell r="A1329">
            <v>3</v>
          </cell>
        </row>
        <row r="1330">
          <cell r="A1330">
            <v>3</v>
          </cell>
        </row>
        <row r="1331">
          <cell r="A1331">
            <v>3</v>
          </cell>
        </row>
        <row r="1332">
          <cell r="A1332">
            <v>3</v>
          </cell>
        </row>
        <row r="1333">
          <cell r="A1333">
            <v>3</v>
          </cell>
        </row>
        <row r="1334">
          <cell r="A1334">
            <v>3</v>
          </cell>
        </row>
        <row r="1335">
          <cell r="A1335">
            <v>3</v>
          </cell>
        </row>
        <row r="1336">
          <cell r="A1336">
            <v>3</v>
          </cell>
        </row>
        <row r="1337">
          <cell r="A1337">
            <v>3</v>
          </cell>
        </row>
        <row r="1338">
          <cell r="A1338">
            <v>3</v>
          </cell>
        </row>
        <row r="1339">
          <cell r="A1339">
            <v>3</v>
          </cell>
        </row>
        <row r="1340">
          <cell r="A1340">
            <v>3</v>
          </cell>
        </row>
        <row r="1341">
          <cell r="A1341">
            <v>3</v>
          </cell>
        </row>
        <row r="1342">
          <cell r="A1342">
            <v>3</v>
          </cell>
        </row>
        <row r="1343">
          <cell r="A1343">
            <v>3</v>
          </cell>
        </row>
        <row r="1344">
          <cell r="A1344">
            <v>3</v>
          </cell>
        </row>
        <row r="1345">
          <cell r="A1345">
            <v>3</v>
          </cell>
        </row>
        <row r="1346">
          <cell r="A1346">
            <v>3</v>
          </cell>
        </row>
        <row r="1347">
          <cell r="A1347">
            <v>3</v>
          </cell>
        </row>
        <row r="1348">
          <cell r="A1348">
            <v>3</v>
          </cell>
        </row>
        <row r="1349">
          <cell r="A1349">
            <v>3</v>
          </cell>
        </row>
        <row r="1350">
          <cell r="A1350">
            <v>3</v>
          </cell>
        </row>
        <row r="1351">
          <cell r="A1351">
            <v>3</v>
          </cell>
        </row>
        <row r="1352">
          <cell r="A1352">
            <v>3</v>
          </cell>
        </row>
        <row r="1353">
          <cell r="A1353">
            <v>3</v>
          </cell>
        </row>
        <row r="1354">
          <cell r="A1354">
            <v>3</v>
          </cell>
        </row>
        <row r="1355">
          <cell r="A1355">
            <v>3</v>
          </cell>
        </row>
        <row r="1356">
          <cell r="A1356">
            <v>3</v>
          </cell>
        </row>
        <row r="1357">
          <cell r="A1357">
            <v>3</v>
          </cell>
        </row>
        <row r="1358">
          <cell r="A1358">
            <v>3</v>
          </cell>
        </row>
        <row r="1359">
          <cell r="A1359">
            <v>3</v>
          </cell>
        </row>
        <row r="1360">
          <cell r="A1360">
            <v>3</v>
          </cell>
        </row>
        <row r="1361">
          <cell r="A1361">
            <v>3</v>
          </cell>
        </row>
        <row r="1362">
          <cell r="A1362">
            <v>3</v>
          </cell>
        </row>
        <row r="1363">
          <cell r="A1363">
            <v>3</v>
          </cell>
        </row>
        <row r="1364">
          <cell r="A1364">
            <v>3</v>
          </cell>
        </row>
        <row r="1365">
          <cell r="A1365">
            <v>3</v>
          </cell>
        </row>
        <row r="1366">
          <cell r="A1366">
            <v>3</v>
          </cell>
        </row>
        <row r="1367">
          <cell r="A1367">
            <v>3</v>
          </cell>
        </row>
        <row r="1368">
          <cell r="A1368">
            <v>3</v>
          </cell>
        </row>
        <row r="1369">
          <cell r="A1369">
            <v>3</v>
          </cell>
        </row>
        <row r="1370">
          <cell r="A1370">
            <v>3</v>
          </cell>
        </row>
        <row r="1371">
          <cell r="A1371">
            <v>3</v>
          </cell>
        </row>
        <row r="1372">
          <cell r="A1372">
            <v>3</v>
          </cell>
        </row>
        <row r="1373">
          <cell r="A1373">
            <v>3</v>
          </cell>
        </row>
        <row r="1374">
          <cell r="A1374">
            <v>3</v>
          </cell>
        </row>
        <row r="1375">
          <cell r="A1375">
            <v>3</v>
          </cell>
        </row>
        <row r="1376">
          <cell r="A1376">
            <v>3</v>
          </cell>
        </row>
        <row r="1377">
          <cell r="A1377">
            <v>3</v>
          </cell>
        </row>
        <row r="1378">
          <cell r="A1378">
            <v>3</v>
          </cell>
        </row>
        <row r="1379">
          <cell r="A1379">
            <v>3</v>
          </cell>
        </row>
        <row r="1380">
          <cell r="A1380">
            <v>3</v>
          </cell>
        </row>
        <row r="1381">
          <cell r="A1381">
            <v>3</v>
          </cell>
        </row>
        <row r="1382">
          <cell r="A1382">
            <v>3</v>
          </cell>
        </row>
        <row r="1383">
          <cell r="A1383">
            <v>3</v>
          </cell>
        </row>
        <row r="1384">
          <cell r="A1384">
            <v>3</v>
          </cell>
        </row>
        <row r="1385">
          <cell r="A1385">
            <v>3</v>
          </cell>
        </row>
        <row r="1386">
          <cell r="A1386">
            <v>3</v>
          </cell>
        </row>
        <row r="1387">
          <cell r="A1387">
            <v>3</v>
          </cell>
        </row>
        <row r="1388">
          <cell r="A1388">
            <v>3</v>
          </cell>
        </row>
        <row r="1389">
          <cell r="A1389">
            <v>3</v>
          </cell>
        </row>
        <row r="1390">
          <cell r="A1390">
            <v>3</v>
          </cell>
        </row>
        <row r="1391">
          <cell r="A1391">
            <v>3</v>
          </cell>
        </row>
        <row r="1392">
          <cell r="A1392">
            <v>3</v>
          </cell>
        </row>
        <row r="1393">
          <cell r="A1393">
            <v>3</v>
          </cell>
        </row>
        <row r="1394">
          <cell r="A1394">
            <v>3</v>
          </cell>
        </row>
        <row r="1395">
          <cell r="A1395">
            <v>3</v>
          </cell>
        </row>
        <row r="1396">
          <cell r="A1396">
            <v>3</v>
          </cell>
        </row>
        <row r="1397">
          <cell r="A1397">
            <v>3</v>
          </cell>
        </row>
        <row r="1398">
          <cell r="A1398">
            <v>3</v>
          </cell>
        </row>
        <row r="1399">
          <cell r="A1399">
            <v>3</v>
          </cell>
        </row>
        <row r="1400">
          <cell r="A1400">
            <v>3</v>
          </cell>
        </row>
        <row r="1401">
          <cell r="A1401">
            <v>3</v>
          </cell>
        </row>
        <row r="1402">
          <cell r="A1402">
            <v>3</v>
          </cell>
        </row>
        <row r="1403">
          <cell r="A1403">
            <v>3</v>
          </cell>
        </row>
        <row r="1404">
          <cell r="A1404">
            <v>3</v>
          </cell>
        </row>
        <row r="1405">
          <cell r="A1405">
            <v>3</v>
          </cell>
        </row>
        <row r="1406">
          <cell r="A1406">
            <v>3</v>
          </cell>
        </row>
        <row r="1407">
          <cell r="A1407">
            <v>3</v>
          </cell>
        </row>
        <row r="1408">
          <cell r="A1408">
            <v>3</v>
          </cell>
        </row>
        <row r="1409">
          <cell r="A1409">
            <v>3</v>
          </cell>
        </row>
        <row r="1410">
          <cell r="A1410">
            <v>3</v>
          </cell>
        </row>
        <row r="1411">
          <cell r="A1411">
            <v>3</v>
          </cell>
        </row>
        <row r="1412">
          <cell r="A1412">
            <v>3</v>
          </cell>
        </row>
        <row r="1413">
          <cell r="A1413">
            <v>3</v>
          </cell>
        </row>
        <row r="1414">
          <cell r="A1414">
            <v>3</v>
          </cell>
        </row>
        <row r="1415">
          <cell r="A1415">
            <v>3</v>
          </cell>
        </row>
        <row r="1416">
          <cell r="A1416">
            <v>3</v>
          </cell>
        </row>
        <row r="1417">
          <cell r="A1417">
            <v>3</v>
          </cell>
        </row>
        <row r="1418">
          <cell r="A1418">
            <v>3</v>
          </cell>
        </row>
        <row r="1419">
          <cell r="A1419">
            <v>3</v>
          </cell>
        </row>
        <row r="1420">
          <cell r="A1420">
            <v>3</v>
          </cell>
        </row>
        <row r="1421">
          <cell r="A1421">
            <v>3</v>
          </cell>
        </row>
        <row r="1422">
          <cell r="A1422">
            <v>3</v>
          </cell>
        </row>
        <row r="1423">
          <cell r="A1423">
            <v>3</v>
          </cell>
        </row>
        <row r="1424">
          <cell r="A1424">
            <v>3</v>
          </cell>
        </row>
        <row r="1425">
          <cell r="A1425">
            <v>3</v>
          </cell>
        </row>
        <row r="1426">
          <cell r="A1426">
            <v>3</v>
          </cell>
        </row>
        <row r="1427">
          <cell r="A1427">
            <v>3</v>
          </cell>
        </row>
        <row r="1428">
          <cell r="A1428">
            <v>3</v>
          </cell>
        </row>
        <row r="1429">
          <cell r="A1429">
            <v>3</v>
          </cell>
        </row>
        <row r="1430">
          <cell r="A1430">
            <v>3</v>
          </cell>
        </row>
        <row r="1431">
          <cell r="A1431">
            <v>3</v>
          </cell>
        </row>
        <row r="1432">
          <cell r="A1432">
            <v>3</v>
          </cell>
        </row>
        <row r="1433">
          <cell r="A1433">
            <v>3</v>
          </cell>
        </row>
        <row r="1434">
          <cell r="A1434">
            <v>3</v>
          </cell>
        </row>
        <row r="1435">
          <cell r="A1435">
            <v>3</v>
          </cell>
        </row>
        <row r="1436">
          <cell r="A1436">
            <v>3</v>
          </cell>
        </row>
        <row r="1437">
          <cell r="A1437">
            <v>3</v>
          </cell>
        </row>
        <row r="1438">
          <cell r="A1438">
            <v>3</v>
          </cell>
        </row>
        <row r="1439">
          <cell r="A1439">
            <v>3</v>
          </cell>
        </row>
        <row r="1440">
          <cell r="A1440">
            <v>3</v>
          </cell>
        </row>
        <row r="1441">
          <cell r="A1441">
            <v>3</v>
          </cell>
        </row>
        <row r="1442">
          <cell r="A1442">
            <v>3</v>
          </cell>
        </row>
        <row r="1443">
          <cell r="A1443">
            <v>3</v>
          </cell>
        </row>
        <row r="1444">
          <cell r="A1444">
            <v>3</v>
          </cell>
        </row>
        <row r="1445">
          <cell r="A1445">
            <v>3</v>
          </cell>
        </row>
        <row r="1446">
          <cell r="A1446">
            <v>3</v>
          </cell>
        </row>
        <row r="1447">
          <cell r="A1447">
            <v>3</v>
          </cell>
        </row>
        <row r="1448">
          <cell r="A1448">
            <v>3</v>
          </cell>
        </row>
        <row r="1449">
          <cell r="A1449">
            <v>3</v>
          </cell>
        </row>
        <row r="1450">
          <cell r="A1450">
            <v>3</v>
          </cell>
        </row>
        <row r="1451">
          <cell r="A1451">
            <v>3</v>
          </cell>
        </row>
        <row r="1452">
          <cell r="A1452">
            <v>3</v>
          </cell>
        </row>
        <row r="1453">
          <cell r="A1453">
            <v>3</v>
          </cell>
        </row>
        <row r="1454">
          <cell r="A1454">
            <v>3</v>
          </cell>
        </row>
        <row r="1455">
          <cell r="A1455">
            <v>3</v>
          </cell>
        </row>
        <row r="1456">
          <cell r="A1456">
            <v>3</v>
          </cell>
        </row>
        <row r="1457">
          <cell r="A1457">
            <v>3</v>
          </cell>
        </row>
        <row r="1458">
          <cell r="A1458">
            <v>3</v>
          </cell>
        </row>
        <row r="1459">
          <cell r="A1459">
            <v>3</v>
          </cell>
        </row>
        <row r="1460">
          <cell r="A1460">
            <v>3</v>
          </cell>
        </row>
        <row r="1461">
          <cell r="A1461">
            <v>3</v>
          </cell>
        </row>
        <row r="1462">
          <cell r="A1462">
            <v>3</v>
          </cell>
        </row>
        <row r="1463">
          <cell r="A1463">
            <v>3</v>
          </cell>
        </row>
        <row r="1464">
          <cell r="A1464">
            <v>3</v>
          </cell>
        </row>
        <row r="1465">
          <cell r="A1465">
            <v>3</v>
          </cell>
        </row>
        <row r="1466">
          <cell r="A1466">
            <v>3</v>
          </cell>
        </row>
        <row r="1467">
          <cell r="A1467">
            <v>3</v>
          </cell>
        </row>
        <row r="1468">
          <cell r="A1468">
            <v>3</v>
          </cell>
        </row>
        <row r="1469">
          <cell r="A1469">
            <v>3</v>
          </cell>
        </row>
        <row r="1470">
          <cell r="A1470">
            <v>3</v>
          </cell>
        </row>
        <row r="1471">
          <cell r="A1471">
            <v>3</v>
          </cell>
        </row>
        <row r="1472">
          <cell r="A1472">
            <v>3</v>
          </cell>
        </row>
        <row r="1473">
          <cell r="A1473">
            <v>3</v>
          </cell>
        </row>
        <row r="1474">
          <cell r="A1474">
            <v>3</v>
          </cell>
        </row>
        <row r="1475">
          <cell r="A1475">
            <v>3</v>
          </cell>
        </row>
        <row r="1476">
          <cell r="A1476">
            <v>3</v>
          </cell>
        </row>
        <row r="1477">
          <cell r="A1477">
            <v>3</v>
          </cell>
        </row>
        <row r="1478">
          <cell r="A1478">
            <v>3</v>
          </cell>
        </row>
        <row r="1479">
          <cell r="A1479">
            <v>3</v>
          </cell>
        </row>
        <row r="1480">
          <cell r="A1480">
            <v>3</v>
          </cell>
        </row>
        <row r="1481">
          <cell r="A1481">
            <v>3</v>
          </cell>
        </row>
        <row r="1482">
          <cell r="A1482">
            <v>3</v>
          </cell>
        </row>
        <row r="1483">
          <cell r="A1483">
            <v>3</v>
          </cell>
        </row>
        <row r="1484">
          <cell r="A1484">
            <v>3</v>
          </cell>
        </row>
        <row r="1485">
          <cell r="A1485">
            <v>3</v>
          </cell>
        </row>
        <row r="1486">
          <cell r="A1486">
            <v>3</v>
          </cell>
        </row>
        <row r="1487">
          <cell r="A1487">
            <v>3</v>
          </cell>
        </row>
        <row r="1488">
          <cell r="A1488">
            <v>3</v>
          </cell>
        </row>
        <row r="1489">
          <cell r="A1489">
            <v>3</v>
          </cell>
        </row>
        <row r="1490">
          <cell r="A1490">
            <v>3</v>
          </cell>
        </row>
        <row r="1491">
          <cell r="A1491">
            <v>3</v>
          </cell>
        </row>
        <row r="1492">
          <cell r="A1492">
            <v>3</v>
          </cell>
        </row>
        <row r="1493">
          <cell r="A1493">
            <v>3</v>
          </cell>
        </row>
        <row r="1494">
          <cell r="A1494">
            <v>3</v>
          </cell>
        </row>
        <row r="1495">
          <cell r="A1495">
            <v>3</v>
          </cell>
        </row>
        <row r="1496">
          <cell r="A1496">
            <v>3</v>
          </cell>
        </row>
        <row r="1497">
          <cell r="A1497">
            <v>3</v>
          </cell>
        </row>
        <row r="1498">
          <cell r="A1498">
            <v>3</v>
          </cell>
        </row>
        <row r="1499">
          <cell r="A1499">
            <v>3</v>
          </cell>
        </row>
        <row r="1500">
          <cell r="A1500">
            <v>3</v>
          </cell>
        </row>
        <row r="1501">
          <cell r="A1501">
            <v>3</v>
          </cell>
        </row>
        <row r="1502">
          <cell r="A1502">
            <v>3</v>
          </cell>
        </row>
        <row r="1503">
          <cell r="A1503">
            <v>3</v>
          </cell>
        </row>
        <row r="1504">
          <cell r="A1504">
            <v>3</v>
          </cell>
        </row>
        <row r="1505">
          <cell r="A1505">
            <v>3</v>
          </cell>
        </row>
        <row r="1506">
          <cell r="A1506">
            <v>3</v>
          </cell>
        </row>
        <row r="1507">
          <cell r="A1507">
            <v>3</v>
          </cell>
        </row>
        <row r="1508">
          <cell r="A1508">
            <v>3</v>
          </cell>
        </row>
        <row r="1509">
          <cell r="A1509">
            <v>3</v>
          </cell>
        </row>
        <row r="1510">
          <cell r="A1510">
            <v>3</v>
          </cell>
        </row>
        <row r="1511">
          <cell r="A1511">
            <v>3</v>
          </cell>
        </row>
        <row r="1512">
          <cell r="A1512">
            <v>3</v>
          </cell>
        </row>
        <row r="1513">
          <cell r="A1513">
            <v>3</v>
          </cell>
        </row>
        <row r="1514">
          <cell r="A1514">
            <v>3</v>
          </cell>
        </row>
        <row r="1515">
          <cell r="A1515">
            <v>3</v>
          </cell>
        </row>
        <row r="1516">
          <cell r="A1516">
            <v>3</v>
          </cell>
        </row>
        <row r="1517">
          <cell r="A1517">
            <v>3</v>
          </cell>
        </row>
        <row r="1518">
          <cell r="A1518">
            <v>3</v>
          </cell>
        </row>
        <row r="1519">
          <cell r="A1519">
            <v>3</v>
          </cell>
        </row>
        <row r="1520">
          <cell r="A1520">
            <v>3</v>
          </cell>
        </row>
        <row r="1521">
          <cell r="A1521">
            <v>3</v>
          </cell>
        </row>
        <row r="1522">
          <cell r="A1522">
            <v>3</v>
          </cell>
        </row>
        <row r="1523">
          <cell r="A1523">
            <v>3</v>
          </cell>
        </row>
        <row r="1524">
          <cell r="A1524">
            <v>3</v>
          </cell>
        </row>
        <row r="1525">
          <cell r="A1525">
            <v>3</v>
          </cell>
        </row>
        <row r="1526">
          <cell r="A1526">
            <v>3</v>
          </cell>
        </row>
        <row r="1527">
          <cell r="A1527">
            <v>3</v>
          </cell>
        </row>
        <row r="1528">
          <cell r="A1528">
            <v>3</v>
          </cell>
        </row>
        <row r="1529">
          <cell r="A1529">
            <v>3</v>
          </cell>
        </row>
        <row r="1530">
          <cell r="A1530">
            <v>3</v>
          </cell>
        </row>
        <row r="1531">
          <cell r="A1531">
            <v>3</v>
          </cell>
        </row>
        <row r="1532">
          <cell r="A1532">
            <v>3</v>
          </cell>
        </row>
        <row r="1533">
          <cell r="A1533">
            <v>3</v>
          </cell>
        </row>
        <row r="1534">
          <cell r="A1534">
            <v>3</v>
          </cell>
        </row>
        <row r="1535">
          <cell r="A1535">
            <v>3</v>
          </cell>
        </row>
        <row r="1536">
          <cell r="A1536">
            <v>3</v>
          </cell>
        </row>
        <row r="1537">
          <cell r="A1537">
            <v>3</v>
          </cell>
        </row>
        <row r="1538">
          <cell r="A1538">
            <v>3</v>
          </cell>
        </row>
        <row r="1539">
          <cell r="A1539">
            <v>3</v>
          </cell>
        </row>
        <row r="1540">
          <cell r="A1540">
            <v>3</v>
          </cell>
        </row>
        <row r="1541">
          <cell r="A1541">
            <v>3</v>
          </cell>
        </row>
        <row r="1542">
          <cell r="A1542">
            <v>3</v>
          </cell>
        </row>
        <row r="1543">
          <cell r="A1543">
            <v>3</v>
          </cell>
        </row>
        <row r="1544">
          <cell r="A1544">
            <v>3</v>
          </cell>
        </row>
        <row r="1545">
          <cell r="A1545">
            <v>3</v>
          </cell>
        </row>
        <row r="1546">
          <cell r="A1546">
            <v>3</v>
          </cell>
        </row>
        <row r="1547">
          <cell r="A1547">
            <v>3</v>
          </cell>
        </row>
        <row r="1548">
          <cell r="A1548">
            <v>3</v>
          </cell>
        </row>
        <row r="1549">
          <cell r="A1549">
            <v>3</v>
          </cell>
        </row>
        <row r="1550">
          <cell r="A1550">
            <v>3</v>
          </cell>
        </row>
        <row r="1551">
          <cell r="A1551">
            <v>3</v>
          </cell>
        </row>
        <row r="1552">
          <cell r="A1552">
            <v>3</v>
          </cell>
        </row>
        <row r="1553">
          <cell r="A1553">
            <v>3</v>
          </cell>
        </row>
        <row r="1554">
          <cell r="A1554">
            <v>3</v>
          </cell>
        </row>
        <row r="1555">
          <cell r="A1555">
            <v>3</v>
          </cell>
        </row>
        <row r="1556">
          <cell r="A1556">
            <v>3</v>
          </cell>
        </row>
        <row r="1557">
          <cell r="A1557">
            <v>3</v>
          </cell>
        </row>
        <row r="1558">
          <cell r="A1558">
            <v>3</v>
          </cell>
        </row>
        <row r="1559">
          <cell r="A1559">
            <v>3</v>
          </cell>
        </row>
        <row r="1560">
          <cell r="A1560">
            <v>3</v>
          </cell>
        </row>
        <row r="1561">
          <cell r="A1561">
            <v>3</v>
          </cell>
        </row>
        <row r="1562">
          <cell r="A1562">
            <v>3</v>
          </cell>
        </row>
        <row r="1563">
          <cell r="A1563">
            <v>3</v>
          </cell>
        </row>
        <row r="1564">
          <cell r="A1564">
            <v>3</v>
          </cell>
        </row>
        <row r="1565">
          <cell r="A1565">
            <v>3</v>
          </cell>
        </row>
        <row r="1566">
          <cell r="A1566">
            <v>3</v>
          </cell>
        </row>
        <row r="1567">
          <cell r="A1567">
            <v>3</v>
          </cell>
        </row>
        <row r="1568">
          <cell r="A1568">
            <v>3</v>
          </cell>
        </row>
        <row r="1569">
          <cell r="A1569">
            <v>3</v>
          </cell>
        </row>
        <row r="1570">
          <cell r="A1570">
            <v>3</v>
          </cell>
        </row>
        <row r="1571">
          <cell r="A1571">
            <v>3</v>
          </cell>
        </row>
        <row r="1572">
          <cell r="A1572">
            <v>3</v>
          </cell>
        </row>
        <row r="1573">
          <cell r="A1573">
            <v>3</v>
          </cell>
        </row>
        <row r="1574">
          <cell r="A1574">
            <v>3</v>
          </cell>
        </row>
        <row r="1575">
          <cell r="A1575">
            <v>3</v>
          </cell>
        </row>
        <row r="1576">
          <cell r="A1576">
            <v>3</v>
          </cell>
        </row>
        <row r="1577">
          <cell r="A1577">
            <v>3</v>
          </cell>
        </row>
        <row r="1578">
          <cell r="A1578">
            <v>3</v>
          </cell>
        </row>
        <row r="1579">
          <cell r="A1579">
            <v>3</v>
          </cell>
        </row>
        <row r="1580">
          <cell r="A1580">
            <v>3</v>
          </cell>
        </row>
        <row r="1581">
          <cell r="A1581">
            <v>3</v>
          </cell>
        </row>
        <row r="1582">
          <cell r="A1582">
            <v>3</v>
          </cell>
        </row>
        <row r="1583">
          <cell r="A1583">
            <v>3</v>
          </cell>
        </row>
        <row r="1584">
          <cell r="A1584">
            <v>3</v>
          </cell>
        </row>
        <row r="1585">
          <cell r="A1585">
            <v>3</v>
          </cell>
        </row>
        <row r="1586">
          <cell r="A1586">
            <v>3</v>
          </cell>
        </row>
        <row r="1587">
          <cell r="A1587">
            <v>3</v>
          </cell>
        </row>
        <row r="1588">
          <cell r="A1588">
            <v>3</v>
          </cell>
        </row>
        <row r="1589">
          <cell r="A1589">
            <v>3</v>
          </cell>
        </row>
        <row r="1590">
          <cell r="A1590">
            <v>3</v>
          </cell>
        </row>
        <row r="1591">
          <cell r="A1591">
            <v>3</v>
          </cell>
        </row>
        <row r="1592">
          <cell r="A1592">
            <v>3</v>
          </cell>
        </row>
        <row r="1593">
          <cell r="A1593">
            <v>3</v>
          </cell>
        </row>
        <row r="1594">
          <cell r="A1594">
            <v>3</v>
          </cell>
        </row>
        <row r="1595">
          <cell r="A1595">
            <v>3</v>
          </cell>
        </row>
        <row r="1596">
          <cell r="A1596">
            <v>3</v>
          </cell>
        </row>
        <row r="1597">
          <cell r="A1597">
            <v>3</v>
          </cell>
        </row>
        <row r="1598">
          <cell r="A1598">
            <v>3</v>
          </cell>
        </row>
        <row r="1599">
          <cell r="A1599">
            <v>3</v>
          </cell>
        </row>
        <row r="1600">
          <cell r="A1600">
            <v>3</v>
          </cell>
        </row>
        <row r="1601">
          <cell r="A1601">
            <v>3</v>
          </cell>
        </row>
        <row r="1602">
          <cell r="A1602">
            <v>3</v>
          </cell>
        </row>
        <row r="1603">
          <cell r="A1603">
            <v>3</v>
          </cell>
        </row>
        <row r="1604">
          <cell r="A1604">
            <v>3</v>
          </cell>
        </row>
        <row r="1605">
          <cell r="A1605">
            <v>3</v>
          </cell>
        </row>
        <row r="1606">
          <cell r="A1606">
            <v>3</v>
          </cell>
        </row>
        <row r="1607">
          <cell r="A1607">
            <v>3</v>
          </cell>
        </row>
        <row r="1608">
          <cell r="A1608">
            <v>3</v>
          </cell>
        </row>
        <row r="1609">
          <cell r="A1609">
            <v>3</v>
          </cell>
        </row>
        <row r="1610">
          <cell r="A1610">
            <v>3</v>
          </cell>
        </row>
        <row r="1611">
          <cell r="A1611">
            <v>3</v>
          </cell>
        </row>
        <row r="1612">
          <cell r="A1612">
            <v>3</v>
          </cell>
        </row>
        <row r="1613">
          <cell r="A1613">
            <v>3</v>
          </cell>
        </row>
        <row r="1614">
          <cell r="A1614">
            <v>3</v>
          </cell>
        </row>
        <row r="1615">
          <cell r="A1615">
            <v>3</v>
          </cell>
        </row>
        <row r="1616">
          <cell r="A1616">
            <v>3</v>
          </cell>
        </row>
        <row r="1617">
          <cell r="A1617">
            <v>3</v>
          </cell>
        </row>
        <row r="1618">
          <cell r="A1618">
            <v>3</v>
          </cell>
        </row>
        <row r="1619">
          <cell r="A1619">
            <v>3</v>
          </cell>
        </row>
        <row r="1620">
          <cell r="A1620">
            <v>3</v>
          </cell>
        </row>
        <row r="1621">
          <cell r="A1621">
            <v>3</v>
          </cell>
        </row>
        <row r="1622">
          <cell r="A1622">
            <v>3</v>
          </cell>
        </row>
        <row r="1623">
          <cell r="A1623">
            <v>3</v>
          </cell>
        </row>
        <row r="1624">
          <cell r="A1624">
            <v>3</v>
          </cell>
        </row>
        <row r="1625">
          <cell r="A1625">
            <v>3</v>
          </cell>
        </row>
        <row r="1626">
          <cell r="A1626">
            <v>3</v>
          </cell>
        </row>
        <row r="1627">
          <cell r="A1627">
            <v>3</v>
          </cell>
        </row>
        <row r="1628">
          <cell r="A1628">
            <v>3</v>
          </cell>
        </row>
        <row r="1629">
          <cell r="A1629">
            <v>3</v>
          </cell>
        </row>
        <row r="1630">
          <cell r="A1630">
            <v>3</v>
          </cell>
        </row>
        <row r="1631">
          <cell r="A1631">
            <v>3</v>
          </cell>
        </row>
        <row r="1632">
          <cell r="A1632">
            <v>3</v>
          </cell>
        </row>
        <row r="1633">
          <cell r="A1633">
            <v>3</v>
          </cell>
        </row>
        <row r="1634">
          <cell r="A1634">
            <v>3</v>
          </cell>
        </row>
        <row r="1635">
          <cell r="A1635">
            <v>3</v>
          </cell>
        </row>
        <row r="1636">
          <cell r="A1636">
            <v>3</v>
          </cell>
        </row>
        <row r="1637">
          <cell r="A1637">
            <v>3</v>
          </cell>
        </row>
        <row r="1638">
          <cell r="A1638">
            <v>3</v>
          </cell>
        </row>
        <row r="1639">
          <cell r="A1639">
            <v>3</v>
          </cell>
        </row>
        <row r="1640">
          <cell r="A1640">
            <v>3</v>
          </cell>
        </row>
        <row r="1641">
          <cell r="A1641">
            <v>3</v>
          </cell>
        </row>
        <row r="1642">
          <cell r="A1642">
            <v>3</v>
          </cell>
        </row>
        <row r="1643">
          <cell r="A1643">
            <v>3</v>
          </cell>
        </row>
        <row r="1644">
          <cell r="A1644">
            <v>3</v>
          </cell>
        </row>
        <row r="1645">
          <cell r="A1645">
            <v>3</v>
          </cell>
        </row>
        <row r="1646">
          <cell r="A1646">
            <v>3</v>
          </cell>
        </row>
        <row r="1647">
          <cell r="A1647">
            <v>3</v>
          </cell>
        </row>
        <row r="1648">
          <cell r="A1648">
            <v>3</v>
          </cell>
        </row>
        <row r="1649">
          <cell r="A1649">
            <v>3</v>
          </cell>
        </row>
        <row r="1650">
          <cell r="A1650">
            <v>3</v>
          </cell>
        </row>
        <row r="1651">
          <cell r="A1651">
            <v>3</v>
          </cell>
        </row>
        <row r="1652">
          <cell r="A1652">
            <v>3</v>
          </cell>
        </row>
        <row r="1653">
          <cell r="A1653">
            <v>3</v>
          </cell>
        </row>
        <row r="1654">
          <cell r="A1654">
            <v>3</v>
          </cell>
        </row>
        <row r="1655">
          <cell r="A1655">
            <v>3</v>
          </cell>
        </row>
        <row r="1656">
          <cell r="A1656">
            <v>3</v>
          </cell>
        </row>
        <row r="1657">
          <cell r="A1657">
            <v>3</v>
          </cell>
        </row>
        <row r="1658">
          <cell r="A1658">
            <v>3</v>
          </cell>
        </row>
        <row r="1659">
          <cell r="A1659">
            <v>3</v>
          </cell>
        </row>
        <row r="1660">
          <cell r="A1660">
            <v>3</v>
          </cell>
        </row>
        <row r="1661">
          <cell r="A1661">
            <v>3</v>
          </cell>
        </row>
        <row r="1662">
          <cell r="A1662">
            <v>3</v>
          </cell>
        </row>
        <row r="1663">
          <cell r="A1663">
            <v>3</v>
          </cell>
        </row>
        <row r="1664">
          <cell r="A1664">
            <v>3</v>
          </cell>
        </row>
        <row r="1665">
          <cell r="A1665">
            <v>3</v>
          </cell>
        </row>
        <row r="1666">
          <cell r="A1666">
            <v>3</v>
          </cell>
        </row>
        <row r="1667">
          <cell r="A1667">
            <v>3</v>
          </cell>
        </row>
        <row r="1668">
          <cell r="A1668">
            <v>3</v>
          </cell>
        </row>
        <row r="1669">
          <cell r="A1669">
            <v>3</v>
          </cell>
        </row>
        <row r="1670">
          <cell r="A1670">
            <v>3</v>
          </cell>
        </row>
        <row r="1671">
          <cell r="A1671">
            <v>3</v>
          </cell>
        </row>
        <row r="1672">
          <cell r="A1672">
            <v>3</v>
          </cell>
        </row>
        <row r="1673">
          <cell r="A1673">
            <v>3</v>
          </cell>
        </row>
        <row r="1674">
          <cell r="A1674">
            <v>3</v>
          </cell>
        </row>
        <row r="1675">
          <cell r="A1675">
            <v>3</v>
          </cell>
        </row>
        <row r="1676">
          <cell r="A1676">
            <v>3</v>
          </cell>
        </row>
        <row r="1677">
          <cell r="A1677">
            <v>3</v>
          </cell>
        </row>
        <row r="1678">
          <cell r="A1678">
            <v>3</v>
          </cell>
        </row>
        <row r="1679">
          <cell r="A1679">
            <v>3</v>
          </cell>
        </row>
        <row r="1680">
          <cell r="A1680">
            <v>3</v>
          </cell>
        </row>
        <row r="1681">
          <cell r="A1681">
            <v>3</v>
          </cell>
        </row>
        <row r="1682">
          <cell r="A1682">
            <v>3</v>
          </cell>
        </row>
        <row r="1683">
          <cell r="A1683">
            <v>3</v>
          </cell>
        </row>
        <row r="1684">
          <cell r="A1684">
            <v>3</v>
          </cell>
        </row>
        <row r="1685">
          <cell r="A1685">
            <v>3</v>
          </cell>
        </row>
        <row r="1686">
          <cell r="A1686">
            <v>3</v>
          </cell>
        </row>
        <row r="1687">
          <cell r="A1687">
            <v>3</v>
          </cell>
        </row>
        <row r="1688">
          <cell r="A1688">
            <v>3</v>
          </cell>
        </row>
        <row r="1689">
          <cell r="A1689">
            <v>3</v>
          </cell>
        </row>
        <row r="1690">
          <cell r="A1690">
            <v>3</v>
          </cell>
        </row>
        <row r="1691">
          <cell r="A1691">
            <v>3</v>
          </cell>
        </row>
        <row r="1692">
          <cell r="A1692">
            <v>3</v>
          </cell>
        </row>
        <row r="1693">
          <cell r="A1693">
            <v>3</v>
          </cell>
        </row>
        <row r="1694">
          <cell r="A1694">
            <v>3</v>
          </cell>
        </row>
        <row r="1695">
          <cell r="A1695">
            <v>3</v>
          </cell>
        </row>
        <row r="1696">
          <cell r="A1696">
            <v>3</v>
          </cell>
        </row>
        <row r="1697">
          <cell r="A1697">
            <v>3</v>
          </cell>
        </row>
        <row r="1698">
          <cell r="A1698">
            <v>3</v>
          </cell>
        </row>
        <row r="1699">
          <cell r="A1699">
            <v>3</v>
          </cell>
        </row>
        <row r="1700">
          <cell r="A1700">
            <v>3</v>
          </cell>
        </row>
        <row r="1701">
          <cell r="A1701">
            <v>3</v>
          </cell>
        </row>
        <row r="1702">
          <cell r="A1702">
            <v>3</v>
          </cell>
        </row>
        <row r="1703">
          <cell r="A1703">
            <v>3</v>
          </cell>
        </row>
        <row r="1704">
          <cell r="A1704">
            <v>3</v>
          </cell>
        </row>
        <row r="1705">
          <cell r="A1705">
            <v>3</v>
          </cell>
        </row>
        <row r="1706">
          <cell r="A1706">
            <v>3</v>
          </cell>
        </row>
        <row r="1707">
          <cell r="A1707">
            <v>3</v>
          </cell>
        </row>
        <row r="1708">
          <cell r="A1708">
            <v>3</v>
          </cell>
        </row>
        <row r="1709">
          <cell r="A1709">
            <v>3</v>
          </cell>
        </row>
        <row r="1710">
          <cell r="A1710">
            <v>3</v>
          </cell>
        </row>
        <row r="1711">
          <cell r="A1711">
            <v>3</v>
          </cell>
        </row>
        <row r="1712">
          <cell r="A1712">
            <v>3</v>
          </cell>
        </row>
        <row r="1713">
          <cell r="A1713">
            <v>3</v>
          </cell>
        </row>
        <row r="1714">
          <cell r="A1714">
            <v>3</v>
          </cell>
        </row>
        <row r="1715">
          <cell r="A1715">
            <v>3</v>
          </cell>
        </row>
        <row r="1716">
          <cell r="A1716">
            <v>3</v>
          </cell>
        </row>
        <row r="1717">
          <cell r="A1717">
            <v>3</v>
          </cell>
        </row>
        <row r="1718">
          <cell r="A1718">
            <v>3</v>
          </cell>
        </row>
        <row r="1719">
          <cell r="A1719">
            <v>3</v>
          </cell>
        </row>
        <row r="1720">
          <cell r="A1720">
            <v>3</v>
          </cell>
        </row>
        <row r="1721">
          <cell r="A1721">
            <v>3</v>
          </cell>
        </row>
        <row r="1722">
          <cell r="A1722">
            <v>3</v>
          </cell>
        </row>
        <row r="1723">
          <cell r="A1723">
            <v>3</v>
          </cell>
        </row>
        <row r="1724">
          <cell r="A1724">
            <v>3</v>
          </cell>
        </row>
        <row r="1725">
          <cell r="A1725">
            <v>3</v>
          </cell>
        </row>
        <row r="1726">
          <cell r="A1726">
            <v>3</v>
          </cell>
        </row>
        <row r="1727">
          <cell r="A1727">
            <v>3</v>
          </cell>
        </row>
        <row r="1728">
          <cell r="A1728">
            <v>3</v>
          </cell>
        </row>
        <row r="1729">
          <cell r="A1729">
            <v>3</v>
          </cell>
        </row>
        <row r="1730">
          <cell r="A1730">
            <v>3</v>
          </cell>
        </row>
        <row r="1731">
          <cell r="A1731">
            <v>3</v>
          </cell>
        </row>
        <row r="1732">
          <cell r="A1732">
            <v>3</v>
          </cell>
        </row>
        <row r="1733">
          <cell r="A1733">
            <v>3</v>
          </cell>
        </row>
        <row r="1734">
          <cell r="A1734">
            <v>3</v>
          </cell>
        </row>
        <row r="1735">
          <cell r="A1735">
            <v>3</v>
          </cell>
        </row>
        <row r="1736">
          <cell r="A1736">
            <v>3</v>
          </cell>
        </row>
        <row r="1737">
          <cell r="A1737">
            <v>3</v>
          </cell>
        </row>
        <row r="1738">
          <cell r="A1738">
            <v>3</v>
          </cell>
        </row>
        <row r="1739">
          <cell r="A1739">
            <v>3</v>
          </cell>
        </row>
        <row r="1740">
          <cell r="A1740">
            <v>3</v>
          </cell>
        </row>
        <row r="1741">
          <cell r="A1741">
            <v>3</v>
          </cell>
        </row>
        <row r="1742">
          <cell r="A1742">
            <v>3</v>
          </cell>
        </row>
        <row r="1743">
          <cell r="A1743">
            <v>3</v>
          </cell>
        </row>
        <row r="1744">
          <cell r="A1744">
            <v>3</v>
          </cell>
        </row>
        <row r="1745">
          <cell r="A1745">
            <v>3</v>
          </cell>
        </row>
        <row r="1746">
          <cell r="A1746">
            <v>3</v>
          </cell>
        </row>
        <row r="1747">
          <cell r="A1747">
            <v>3</v>
          </cell>
        </row>
        <row r="1748">
          <cell r="A1748">
            <v>3</v>
          </cell>
        </row>
        <row r="1749">
          <cell r="A1749">
            <v>3</v>
          </cell>
        </row>
        <row r="1750">
          <cell r="A1750">
            <v>3</v>
          </cell>
        </row>
        <row r="1751">
          <cell r="A1751">
            <v>3</v>
          </cell>
        </row>
        <row r="1752">
          <cell r="A1752">
            <v>3</v>
          </cell>
        </row>
        <row r="1753">
          <cell r="A1753">
            <v>3</v>
          </cell>
        </row>
        <row r="1754">
          <cell r="A1754">
            <v>3</v>
          </cell>
        </row>
        <row r="1755">
          <cell r="A1755">
            <v>3</v>
          </cell>
        </row>
        <row r="1756">
          <cell r="A1756">
            <v>3</v>
          </cell>
        </row>
        <row r="1757">
          <cell r="A1757">
            <v>3</v>
          </cell>
        </row>
        <row r="1758">
          <cell r="A1758">
            <v>3</v>
          </cell>
        </row>
        <row r="1759">
          <cell r="A1759">
            <v>3</v>
          </cell>
        </row>
        <row r="1760">
          <cell r="A1760">
            <v>3</v>
          </cell>
        </row>
        <row r="1761">
          <cell r="A1761">
            <v>3</v>
          </cell>
        </row>
        <row r="1762">
          <cell r="A1762">
            <v>3</v>
          </cell>
        </row>
        <row r="1763">
          <cell r="A1763">
            <v>3</v>
          </cell>
        </row>
        <row r="1764">
          <cell r="A1764">
            <v>3</v>
          </cell>
        </row>
        <row r="1765">
          <cell r="A1765">
            <v>3</v>
          </cell>
        </row>
        <row r="1766">
          <cell r="A1766">
            <v>3</v>
          </cell>
        </row>
        <row r="1767">
          <cell r="A1767">
            <v>3</v>
          </cell>
        </row>
        <row r="1768">
          <cell r="A1768">
            <v>3</v>
          </cell>
        </row>
        <row r="1769">
          <cell r="A1769">
            <v>3</v>
          </cell>
        </row>
        <row r="1770">
          <cell r="A1770">
            <v>3</v>
          </cell>
        </row>
        <row r="1771">
          <cell r="A1771">
            <v>3</v>
          </cell>
        </row>
        <row r="1772">
          <cell r="A1772">
            <v>3</v>
          </cell>
        </row>
        <row r="1773">
          <cell r="A1773">
            <v>3</v>
          </cell>
        </row>
        <row r="1774">
          <cell r="A1774">
            <v>3</v>
          </cell>
        </row>
        <row r="1775">
          <cell r="A1775">
            <v>3</v>
          </cell>
        </row>
        <row r="1776">
          <cell r="A1776">
            <v>3</v>
          </cell>
        </row>
        <row r="1777">
          <cell r="A1777">
            <v>3</v>
          </cell>
        </row>
        <row r="1778">
          <cell r="A1778">
            <v>3</v>
          </cell>
        </row>
        <row r="1779">
          <cell r="A1779">
            <v>3</v>
          </cell>
        </row>
        <row r="1780">
          <cell r="A1780">
            <v>3</v>
          </cell>
        </row>
        <row r="1781">
          <cell r="A1781">
            <v>3</v>
          </cell>
        </row>
        <row r="1782">
          <cell r="A1782">
            <v>3</v>
          </cell>
        </row>
        <row r="1783">
          <cell r="A1783">
            <v>3</v>
          </cell>
        </row>
        <row r="1784">
          <cell r="A1784">
            <v>3</v>
          </cell>
        </row>
        <row r="1785">
          <cell r="A1785">
            <v>3</v>
          </cell>
        </row>
        <row r="1786">
          <cell r="A1786">
            <v>3</v>
          </cell>
        </row>
        <row r="1787">
          <cell r="A1787">
            <v>3</v>
          </cell>
        </row>
        <row r="1788">
          <cell r="A1788">
            <v>3</v>
          </cell>
        </row>
        <row r="1789">
          <cell r="A1789">
            <v>3</v>
          </cell>
        </row>
        <row r="1790">
          <cell r="A1790">
            <v>3</v>
          </cell>
        </row>
        <row r="1791">
          <cell r="A1791">
            <v>3</v>
          </cell>
        </row>
        <row r="1792">
          <cell r="A1792">
            <v>3</v>
          </cell>
        </row>
        <row r="1793">
          <cell r="A1793">
            <v>3</v>
          </cell>
        </row>
        <row r="1794">
          <cell r="A1794">
            <v>3</v>
          </cell>
        </row>
        <row r="1795">
          <cell r="A1795">
            <v>3</v>
          </cell>
        </row>
        <row r="1796">
          <cell r="A1796">
            <v>3</v>
          </cell>
        </row>
        <row r="1797">
          <cell r="A1797">
            <v>3</v>
          </cell>
        </row>
        <row r="1798">
          <cell r="A1798">
            <v>3</v>
          </cell>
        </row>
        <row r="1799">
          <cell r="A1799">
            <v>3</v>
          </cell>
        </row>
        <row r="1800">
          <cell r="A1800">
            <v>3</v>
          </cell>
        </row>
        <row r="1801">
          <cell r="A1801">
            <v>3</v>
          </cell>
        </row>
        <row r="1802">
          <cell r="A1802">
            <v>3</v>
          </cell>
        </row>
        <row r="1803">
          <cell r="A1803">
            <v>3</v>
          </cell>
        </row>
        <row r="1804">
          <cell r="A1804">
            <v>3</v>
          </cell>
        </row>
        <row r="1805">
          <cell r="A1805">
            <v>3</v>
          </cell>
        </row>
        <row r="1806">
          <cell r="A1806">
            <v>3</v>
          </cell>
        </row>
        <row r="1807">
          <cell r="A1807">
            <v>3</v>
          </cell>
        </row>
        <row r="1808">
          <cell r="A1808">
            <v>3</v>
          </cell>
        </row>
        <row r="1809">
          <cell r="A1809">
            <v>3</v>
          </cell>
        </row>
        <row r="1810">
          <cell r="A1810">
            <v>3</v>
          </cell>
        </row>
        <row r="1811">
          <cell r="A1811">
            <v>3</v>
          </cell>
        </row>
        <row r="1812">
          <cell r="A1812">
            <v>3</v>
          </cell>
        </row>
        <row r="1813">
          <cell r="A1813">
            <v>3</v>
          </cell>
        </row>
        <row r="1814">
          <cell r="A1814">
            <v>3</v>
          </cell>
        </row>
        <row r="1815">
          <cell r="A1815">
            <v>3</v>
          </cell>
        </row>
        <row r="1816">
          <cell r="A1816">
            <v>3</v>
          </cell>
        </row>
        <row r="1817">
          <cell r="A1817">
            <v>3</v>
          </cell>
        </row>
        <row r="1818">
          <cell r="A1818">
            <v>3</v>
          </cell>
        </row>
        <row r="1819">
          <cell r="A1819">
            <v>3</v>
          </cell>
        </row>
        <row r="1820">
          <cell r="A1820">
            <v>3</v>
          </cell>
        </row>
        <row r="1821">
          <cell r="A1821">
            <v>3</v>
          </cell>
        </row>
        <row r="1822">
          <cell r="A1822">
            <v>3</v>
          </cell>
        </row>
        <row r="1823">
          <cell r="A1823">
            <v>3</v>
          </cell>
        </row>
        <row r="1824">
          <cell r="A1824">
            <v>3</v>
          </cell>
        </row>
        <row r="1825">
          <cell r="A1825">
            <v>3</v>
          </cell>
        </row>
        <row r="1826">
          <cell r="A1826">
            <v>3</v>
          </cell>
        </row>
        <row r="1827">
          <cell r="A1827">
            <v>3</v>
          </cell>
        </row>
        <row r="1828">
          <cell r="A1828">
            <v>3</v>
          </cell>
        </row>
        <row r="1829">
          <cell r="A1829">
            <v>3</v>
          </cell>
        </row>
        <row r="1830">
          <cell r="A1830">
            <v>3</v>
          </cell>
        </row>
        <row r="1831">
          <cell r="A1831">
            <v>3</v>
          </cell>
        </row>
        <row r="1832">
          <cell r="A1832">
            <v>3</v>
          </cell>
        </row>
        <row r="1833">
          <cell r="A1833">
            <v>3</v>
          </cell>
        </row>
        <row r="1834">
          <cell r="A1834">
            <v>3</v>
          </cell>
        </row>
        <row r="1835">
          <cell r="A1835">
            <v>3</v>
          </cell>
        </row>
        <row r="1836">
          <cell r="A1836">
            <v>3</v>
          </cell>
        </row>
        <row r="1837">
          <cell r="A1837">
            <v>3</v>
          </cell>
        </row>
        <row r="1838">
          <cell r="A1838">
            <v>3</v>
          </cell>
        </row>
        <row r="1839">
          <cell r="A1839">
            <v>3</v>
          </cell>
        </row>
        <row r="1840">
          <cell r="A1840">
            <v>3</v>
          </cell>
        </row>
        <row r="1841">
          <cell r="A1841">
            <v>3</v>
          </cell>
        </row>
        <row r="1842">
          <cell r="A1842">
            <v>3</v>
          </cell>
        </row>
        <row r="1843">
          <cell r="A1843">
            <v>3</v>
          </cell>
        </row>
        <row r="1844">
          <cell r="A1844">
            <v>3</v>
          </cell>
        </row>
        <row r="1845">
          <cell r="A1845">
            <v>3</v>
          </cell>
        </row>
        <row r="1846">
          <cell r="A1846">
            <v>3</v>
          </cell>
        </row>
        <row r="1847">
          <cell r="A1847">
            <v>3</v>
          </cell>
        </row>
        <row r="1848">
          <cell r="A1848">
            <v>3</v>
          </cell>
        </row>
        <row r="1849">
          <cell r="A1849">
            <v>3</v>
          </cell>
        </row>
        <row r="1850">
          <cell r="A1850">
            <v>3</v>
          </cell>
        </row>
        <row r="1851">
          <cell r="A1851">
            <v>3</v>
          </cell>
        </row>
        <row r="1852">
          <cell r="A1852">
            <v>3</v>
          </cell>
        </row>
        <row r="1853">
          <cell r="A1853">
            <v>3</v>
          </cell>
        </row>
        <row r="1854">
          <cell r="A1854">
            <v>3</v>
          </cell>
        </row>
        <row r="1855">
          <cell r="A1855">
            <v>3</v>
          </cell>
        </row>
        <row r="1856">
          <cell r="A1856">
            <v>3</v>
          </cell>
        </row>
        <row r="1857">
          <cell r="A1857">
            <v>3</v>
          </cell>
        </row>
        <row r="1858">
          <cell r="A1858">
            <v>3</v>
          </cell>
        </row>
        <row r="1859">
          <cell r="A1859">
            <v>3</v>
          </cell>
        </row>
        <row r="1860">
          <cell r="A1860">
            <v>3</v>
          </cell>
        </row>
        <row r="1861">
          <cell r="A1861">
            <v>3</v>
          </cell>
        </row>
        <row r="1862">
          <cell r="A1862">
            <v>3</v>
          </cell>
        </row>
        <row r="1863">
          <cell r="A1863">
            <v>3</v>
          </cell>
        </row>
        <row r="1864">
          <cell r="A1864">
            <v>3</v>
          </cell>
        </row>
        <row r="1865">
          <cell r="A1865">
            <v>3</v>
          </cell>
        </row>
        <row r="1866">
          <cell r="A1866">
            <v>3</v>
          </cell>
        </row>
        <row r="1867">
          <cell r="A1867">
            <v>3</v>
          </cell>
        </row>
        <row r="1868">
          <cell r="A1868">
            <v>3</v>
          </cell>
        </row>
        <row r="1869">
          <cell r="A1869">
            <v>3</v>
          </cell>
        </row>
        <row r="1870">
          <cell r="A1870">
            <v>3</v>
          </cell>
        </row>
        <row r="1871">
          <cell r="A1871">
            <v>3</v>
          </cell>
        </row>
        <row r="1872">
          <cell r="A1872">
            <v>3</v>
          </cell>
        </row>
        <row r="1873">
          <cell r="A1873">
            <v>3</v>
          </cell>
        </row>
        <row r="1874">
          <cell r="A1874">
            <v>3</v>
          </cell>
        </row>
        <row r="1875">
          <cell r="A1875">
            <v>3</v>
          </cell>
        </row>
        <row r="1876">
          <cell r="A1876">
            <v>3</v>
          </cell>
        </row>
        <row r="1877">
          <cell r="A1877">
            <v>3</v>
          </cell>
        </row>
        <row r="1878">
          <cell r="A1878">
            <v>3</v>
          </cell>
        </row>
        <row r="1879">
          <cell r="A1879">
            <v>3</v>
          </cell>
        </row>
        <row r="1880">
          <cell r="A1880">
            <v>3</v>
          </cell>
        </row>
        <row r="1881">
          <cell r="A1881">
            <v>3</v>
          </cell>
        </row>
        <row r="1882">
          <cell r="A1882">
            <v>3</v>
          </cell>
        </row>
        <row r="1883">
          <cell r="A1883">
            <v>3</v>
          </cell>
        </row>
        <row r="1884">
          <cell r="A1884">
            <v>3</v>
          </cell>
        </row>
        <row r="1885">
          <cell r="A1885">
            <v>3</v>
          </cell>
        </row>
        <row r="1886">
          <cell r="A1886">
            <v>3</v>
          </cell>
        </row>
        <row r="1887">
          <cell r="A1887">
            <v>3</v>
          </cell>
        </row>
        <row r="1888">
          <cell r="A1888">
            <v>3</v>
          </cell>
        </row>
        <row r="1889">
          <cell r="A1889">
            <v>3</v>
          </cell>
        </row>
        <row r="1890">
          <cell r="A1890">
            <v>3</v>
          </cell>
        </row>
        <row r="1891">
          <cell r="A1891">
            <v>3</v>
          </cell>
        </row>
        <row r="1892">
          <cell r="A1892">
            <v>3</v>
          </cell>
        </row>
        <row r="1893">
          <cell r="A1893">
            <v>3</v>
          </cell>
        </row>
        <row r="1894">
          <cell r="A1894">
            <v>3</v>
          </cell>
        </row>
        <row r="1895">
          <cell r="A1895">
            <v>3</v>
          </cell>
        </row>
        <row r="1896">
          <cell r="A1896">
            <v>3</v>
          </cell>
        </row>
        <row r="1897">
          <cell r="A1897">
            <v>3</v>
          </cell>
        </row>
        <row r="1898">
          <cell r="A1898">
            <v>3</v>
          </cell>
        </row>
        <row r="1899">
          <cell r="A1899">
            <v>3</v>
          </cell>
        </row>
        <row r="1900">
          <cell r="A1900">
            <v>3</v>
          </cell>
        </row>
        <row r="1901">
          <cell r="A1901">
            <v>3</v>
          </cell>
        </row>
        <row r="1902">
          <cell r="A1902">
            <v>3</v>
          </cell>
        </row>
        <row r="1903">
          <cell r="A1903">
            <v>3</v>
          </cell>
        </row>
        <row r="1904">
          <cell r="A1904">
            <v>3</v>
          </cell>
        </row>
        <row r="1905">
          <cell r="A1905">
            <v>3</v>
          </cell>
        </row>
        <row r="1906">
          <cell r="A1906">
            <v>3</v>
          </cell>
        </row>
        <row r="1907">
          <cell r="A1907">
            <v>3</v>
          </cell>
        </row>
        <row r="1908">
          <cell r="A1908">
            <v>3</v>
          </cell>
        </row>
        <row r="1909">
          <cell r="A1909">
            <v>3</v>
          </cell>
        </row>
        <row r="1910">
          <cell r="A1910">
            <v>3</v>
          </cell>
        </row>
        <row r="1911">
          <cell r="A1911">
            <v>3</v>
          </cell>
        </row>
        <row r="1912">
          <cell r="A1912">
            <v>3</v>
          </cell>
        </row>
        <row r="1913">
          <cell r="A1913">
            <v>3</v>
          </cell>
        </row>
        <row r="1914">
          <cell r="A1914">
            <v>3</v>
          </cell>
        </row>
        <row r="1915">
          <cell r="A1915">
            <v>3</v>
          </cell>
        </row>
        <row r="1916">
          <cell r="A1916">
            <v>3</v>
          </cell>
        </row>
        <row r="1917">
          <cell r="A1917">
            <v>3</v>
          </cell>
        </row>
        <row r="1918">
          <cell r="A1918">
            <v>3</v>
          </cell>
        </row>
        <row r="1919">
          <cell r="A1919">
            <v>3</v>
          </cell>
        </row>
        <row r="1920">
          <cell r="A1920">
            <v>3</v>
          </cell>
        </row>
        <row r="1921">
          <cell r="A1921">
            <v>3</v>
          </cell>
        </row>
        <row r="1922">
          <cell r="A1922">
            <v>3</v>
          </cell>
        </row>
        <row r="1923">
          <cell r="A1923">
            <v>3</v>
          </cell>
        </row>
        <row r="1924">
          <cell r="A1924">
            <v>3</v>
          </cell>
        </row>
        <row r="1925">
          <cell r="A1925">
            <v>3</v>
          </cell>
        </row>
        <row r="1926">
          <cell r="A1926">
            <v>3</v>
          </cell>
        </row>
        <row r="1927">
          <cell r="A1927">
            <v>3</v>
          </cell>
        </row>
        <row r="1928">
          <cell r="A1928">
            <v>3</v>
          </cell>
        </row>
        <row r="1929">
          <cell r="A1929">
            <v>3</v>
          </cell>
        </row>
        <row r="1930">
          <cell r="A1930">
            <v>3</v>
          </cell>
        </row>
        <row r="1931">
          <cell r="A1931">
            <v>3</v>
          </cell>
        </row>
        <row r="1932">
          <cell r="A1932">
            <v>3</v>
          </cell>
        </row>
        <row r="1933">
          <cell r="A1933">
            <v>3</v>
          </cell>
        </row>
        <row r="1934">
          <cell r="A1934">
            <v>3</v>
          </cell>
        </row>
        <row r="1935">
          <cell r="A1935">
            <v>3</v>
          </cell>
        </row>
        <row r="1936">
          <cell r="A1936">
            <v>3</v>
          </cell>
        </row>
        <row r="1937">
          <cell r="A1937">
            <v>3</v>
          </cell>
        </row>
        <row r="1938">
          <cell r="A1938">
            <v>3</v>
          </cell>
        </row>
        <row r="1939">
          <cell r="A1939">
            <v>3</v>
          </cell>
        </row>
        <row r="1940">
          <cell r="A1940">
            <v>3</v>
          </cell>
        </row>
        <row r="1941">
          <cell r="A1941">
            <v>3</v>
          </cell>
        </row>
        <row r="1942">
          <cell r="A1942">
            <v>3</v>
          </cell>
        </row>
        <row r="1943">
          <cell r="A1943">
            <v>3</v>
          </cell>
        </row>
        <row r="1944">
          <cell r="A1944">
            <v>3</v>
          </cell>
        </row>
        <row r="1945">
          <cell r="A1945">
            <v>3</v>
          </cell>
        </row>
        <row r="1946">
          <cell r="A1946">
            <v>3</v>
          </cell>
        </row>
        <row r="1947">
          <cell r="A1947">
            <v>3</v>
          </cell>
        </row>
        <row r="1948">
          <cell r="A1948">
            <v>3</v>
          </cell>
        </row>
        <row r="1949">
          <cell r="A1949">
            <v>3</v>
          </cell>
        </row>
        <row r="1950">
          <cell r="A1950">
            <v>3</v>
          </cell>
        </row>
        <row r="1951">
          <cell r="A1951">
            <v>3</v>
          </cell>
        </row>
        <row r="1952">
          <cell r="A1952">
            <v>3</v>
          </cell>
        </row>
        <row r="1953">
          <cell r="A1953">
            <v>3</v>
          </cell>
        </row>
        <row r="1954">
          <cell r="A1954">
            <v>3</v>
          </cell>
        </row>
        <row r="1955">
          <cell r="A1955">
            <v>3</v>
          </cell>
        </row>
        <row r="1956">
          <cell r="A1956">
            <v>3</v>
          </cell>
        </row>
        <row r="1957">
          <cell r="A1957">
            <v>3</v>
          </cell>
        </row>
        <row r="1958">
          <cell r="A1958">
            <v>3</v>
          </cell>
        </row>
        <row r="1959">
          <cell r="A1959">
            <v>3</v>
          </cell>
        </row>
        <row r="1960">
          <cell r="A1960">
            <v>3</v>
          </cell>
        </row>
        <row r="1961">
          <cell r="A1961">
            <v>3</v>
          </cell>
        </row>
        <row r="1962">
          <cell r="A1962">
            <v>3</v>
          </cell>
        </row>
        <row r="1963">
          <cell r="A1963">
            <v>3</v>
          </cell>
        </row>
        <row r="1964">
          <cell r="A1964">
            <v>3</v>
          </cell>
        </row>
        <row r="1965">
          <cell r="A1965">
            <v>3</v>
          </cell>
        </row>
        <row r="1966">
          <cell r="A1966">
            <v>3</v>
          </cell>
        </row>
        <row r="1967">
          <cell r="A1967">
            <v>3</v>
          </cell>
        </row>
        <row r="1968">
          <cell r="A1968">
            <v>3</v>
          </cell>
        </row>
        <row r="1969">
          <cell r="A1969">
            <v>3</v>
          </cell>
        </row>
        <row r="1970">
          <cell r="A1970">
            <v>3</v>
          </cell>
        </row>
        <row r="1971">
          <cell r="A1971">
            <v>3</v>
          </cell>
        </row>
        <row r="1972">
          <cell r="A1972">
            <v>3</v>
          </cell>
        </row>
        <row r="1973">
          <cell r="A1973">
            <v>3</v>
          </cell>
        </row>
        <row r="1974">
          <cell r="A1974">
            <v>3</v>
          </cell>
        </row>
        <row r="1975">
          <cell r="A1975">
            <v>3</v>
          </cell>
        </row>
        <row r="1976">
          <cell r="A1976">
            <v>3</v>
          </cell>
        </row>
        <row r="1977">
          <cell r="A1977">
            <v>3</v>
          </cell>
        </row>
        <row r="1978">
          <cell r="A1978">
            <v>3</v>
          </cell>
        </row>
        <row r="1979">
          <cell r="A1979">
            <v>3</v>
          </cell>
        </row>
        <row r="1980">
          <cell r="A1980">
            <v>3</v>
          </cell>
        </row>
        <row r="1981">
          <cell r="A1981">
            <v>3</v>
          </cell>
        </row>
        <row r="1982">
          <cell r="A1982">
            <v>3</v>
          </cell>
        </row>
        <row r="1983">
          <cell r="A1983">
            <v>3</v>
          </cell>
        </row>
        <row r="1984">
          <cell r="A1984">
            <v>3</v>
          </cell>
        </row>
        <row r="1985">
          <cell r="A1985">
            <v>3</v>
          </cell>
        </row>
        <row r="1986">
          <cell r="A1986">
            <v>3</v>
          </cell>
        </row>
        <row r="1987">
          <cell r="A1987">
            <v>3</v>
          </cell>
        </row>
        <row r="1988">
          <cell r="A1988">
            <v>3</v>
          </cell>
        </row>
        <row r="1989">
          <cell r="A1989">
            <v>3</v>
          </cell>
        </row>
        <row r="1990">
          <cell r="A1990">
            <v>3</v>
          </cell>
        </row>
        <row r="1991">
          <cell r="A1991">
            <v>3</v>
          </cell>
        </row>
        <row r="1992">
          <cell r="A1992">
            <v>3</v>
          </cell>
        </row>
        <row r="1993">
          <cell r="A1993">
            <v>3</v>
          </cell>
        </row>
        <row r="1994">
          <cell r="A1994">
            <v>3</v>
          </cell>
        </row>
        <row r="1995">
          <cell r="A1995">
            <v>3</v>
          </cell>
        </row>
        <row r="1996">
          <cell r="A1996">
            <v>3</v>
          </cell>
        </row>
        <row r="1997">
          <cell r="A1997">
            <v>3</v>
          </cell>
        </row>
        <row r="1998">
          <cell r="A1998">
            <v>3</v>
          </cell>
        </row>
        <row r="1999">
          <cell r="A1999">
            <v>3</v>
          </cell>
        </row>
        <row r="2000">
          <cell r="A2000">
            <v>3</v>
          </cell>
        </row>
        <row r="2001">
          <cell r="A2001">
            <v>3</v>
          </cell>
        </row>
        <row r="2002">
          <cell r="A2002">
            <v>3</v>
          </cell>
        </row>
        <row r="2003">
          <cell r="A2003">
            <v>3</v>
          </cell>
        </row>
        <row r="2004">
          <cell r="A2004">
            <v>3</v>
          </cell>
        </row>
        <row r="2005">
          <cell r="A2005">
            <v>3</v>
          </cell>
        </row>
        <row r="2006">
          <cell r="A2006">
            <v>3</v>
          </cell>
        </row>
        <row r="2007">
          <cell r="A2007">
            <v>3</v>
          </cell>
        </row>
        <row r="2008">
          <cell r="A2008">
            <v>3</v>
          </cell>
        </row>
        <row r="2009">
          <cell r="A2009">
            <v>3</v>
          </cell>
        </row>
        <row r="2010">
          <cell r="A2010">
            <v>3</v>
          </cell>
        </row>
        <row r="2011">
          <cell r="A2011">
            <v>3</v>
          </cell>
        </row>
        <row r="2012">
          <cell r="A2012">
            <v>3</v>
          </cell>
        </row>
        <row r="2013">
          <cell r="A2013">
            <v>3</v>
          </cell>
        </row>
        <row r="2014">
          <cell r="A2014">
            <v>3</v>
          </cell>
        </row>
        <row r="2015">
          <cell r="A2015">
            <v>3</v>
          </cell>
        </row>
        <row r="2016">
          <cell r="A2016">
            <v>3</v>
          </cell>
        </row>
        <row r="2017">
          <cell r="A2017">
            <v>3</v>
          </cell>
        </row>
        <row r="2018">
          <cell r="A2018">
            <v>3</v>
          </cell>
        </row>
        <row r="2019">
          <cell r="A2019">
            <v>3</v>
          </cell>
        </row>
        <row r="2020">
          <cell r="A2020">
            <v>3</v>
          </cell>
        </row>
        <row r="2021">
          <cell r="A2021">
            <v>3</v>
          </cell>
        </row>
        <row r="2022">
          <cell r="A2022">
            <v>3</v>
          </cell>
        </row>
        <row r="2023">
          <cell r="A2023">
            <v>3</v>
          </cell>
        </row>
        <row r="2024">
          <cell r="A2024">
            <v>3</v>
          </cell>
        </row>
        <row r="2025">
          <cell r="A2025">
            <v>3</v>
          </cell>
        </row>
        <row r="2026">
          <cell r="A2026">
            <v>3</v>
          </cell>
        </row>
        <row r="2027">
          <cell r="A2027">
            <v>3</v>
          </cell>
        </row>
        <row r="2028">
          <cell r="A2028">
            <v>3</v>
          </cell>
        </row>
        <row r="2029">
          <cell r="A2029">
            <v>3</v>
          </cell>
        </row>
        <row r="2030">
          <cell r="A2030">
            <v>3</v>
          </cell>
        </row>
        <row r="2031">
          <cell r="A2031">
            <v>3</v>
          </cell>
        </row>
        <row r="2032">
          <cell r="A2032">
            <v>3</v>
          </cell>
        </row>
        <row r="2033">
          <cell r="A2033">
            <v>3</v>
          </cell>
        </row>
        <row r="2034">
          <cell r="A2034">
            <v>3</v>
          </cell>
        </row>
        <row r="2035">
          <cell r="A2035">
            <v>3</v>
          </cell>
        </row>
        <row r="2036">
          <cell r="A2036">
            <v>3</v>
          </cell>
        </row>
        <row r="2037">
          <cell r="A2037">
            <v>3</v>
          </cell>
        </row>
        <row r="2038">
          <cell r="A2038">
            <v>3</v>
          </cell>
        </row>
        <row r="2039">
          <cell r="A2039">
            <v>3</v>
          </cell>
        </row>
        <row r="2040">
          <cell r="A2040">
            <v>3</v>
          </cell>
        </row>
        <row r="2041">
          <cell r="A2041">
            <v>3</v>
          </cell>
        </row>
        <row r="2042">
          <cell r="A2042">
            <v>3</v>
          </cell>
        </row>
        <row r="2043">
          <cell r="A2043">
            <v>3</v>
          </cell>
        </row>
        <row r="2044">
          <cell r="A2044">
            <v>3</v>
          </cell>
        </row>
        <row r="2045">
          <cell r="A2045">
            <v>3</v>
          </cell>
        </row>
        <row r="2046">
          <cell r="A2046">
            <v>3</v>
          </cell>
        </row>
        <row r="2047">
          <cell r="A2047">
            <v>3</v>
          </cell>
        </row>
        <row r="2048">
          <cell r="A2048">
            <v>3</v>
          </cell>
        </row>
        <row r="2049">
          <cell r="A2049">
            <v>3</v>
          </cell>
        </row>
        <row r="2050">
          <cell r="A2050">
            <v>3</v>
          </cell>
        </row>
        <row r="2051">
          <cell r="A2051">
            <v>3</v>
          </cell>
        </row>
        <row r="2052">
          <cell r="A2052">
            <v>3</v>
          </cell>
        </row>
        <row r="2053">
          <cell r="A2053">
            <v>3</v>
          </cell>
        </row>
        <row r="2054">
          <cell r="A2054">
            <v>3</v>
          </cell>
        </row>
        <row r="2055">
          <cell r="A2055">
            <v>3</v>
          </cell>
        </row>
        <row r="2056">
          <cell r="A2056">
            <v>3</v>
          </cell>
        </row>
        <row r="2057">
          <cell r="A2057">
            <v>3</v>
          </cell>
        </row>
        <row r="2058">
          <cell r="A2058">
            <v>3</v>
          </cell>
        </row>
        <row r="2059">
          <cell r="A2059">
            <v>3</v>
          </cell>
        </row>
        <row r="2060">
          <cell r="A2060">
            <v>3</v>
          </cell>
        </row>
        <row r="2061">
          <cell r="A2061">
            <v>3</v>
          </cell>
        </row>
        <row r="2062">
          <cell r="A2062">
            <v>3</v>
          </cell>
        </row>
        <row r="2063">
          <cell r="A2063">
            <v>3</v>
          </cell>
        </row>
        <row r="2064">
          <cell r="A2064">
            <v>3</v>
          </cell>
        </row>
        <row r="2065">
          <cell r="A2065">
            <v>3</v>
          </cell>
        </row>
        <row r="2066">
          <cell r="A2066">
            <v>3</v>
          </cell>
        </row>
        <row r="2067">
          <cell r="A2067">
            <v>3</v>
          </cell>
        </row>
        <row r="2068">
          <cell r="A2068">
            <v>3</v>
          </cell>
        </row>
        <row r="2069">
          <cell r="A2069">
            <v>3</v>
          </cell>
        </row>
        <row r="2070">
          <cell r="A2070">
            <v>3</v>
          </cell>
        </row>
        <row r="2071">
          <cell r="A2071">
            <v>3</v>
          </cell>
        </row>
        <row r="2072">
          <cell r="A2072">
            <v>3</v>
          </cell>
        </row>
        <row r="2073">
          <cell r="A2073">
            <v>3</v>
          </cell>
        </row>
        <row r="2074">
          <cell r="A2074">
            <v>3</v>
          </cell>
        </row>
        <row r="2075">
          <cell r="A2075">
            <v>3</v>
          </cell>
        </row>
        <row r="2076">
          <cell r="A2076">
            <v>3</v>
          </cell>
        </row>
        <row r="2077">
          <cell r="A2077">
            <v>3</v>
          </cell>
        </row>
        <row r="2078">
          <cell r="A2078">
            <v>3</v>
          </cell>
        </row>
        <row r="2079">
          <cell r="A2079">
            <v>3</v>
          </cell>
        </row>
        <row r="2080">
          <cell r="A2080">
            <v>3</v>
          </cell>
        </row>
        <row r="2081">
          <cell r="A2081">
            <v>3</v>
          </cell>
        </row>
        <row r="2082">
          <cell r="A2082">
            <v>3</v>
          </cell>
        </row>
        <row r="2083">
          <cell r="A2083">
            <v>3</v>
          </cell>
        </row>
        <row r="2084">
          <cell r="A2084">
            <v>3</v>
          </cell>
        </row>
        <row r="2085">
          <cell r="A2085">
            <v>3</v>
          </cell>
        </row>
        <row r="2086">
          <cell r="A2086">
            <v>3</v>
          </cell>
        </row>
        <row r="2087">
          <cell r="A2087">
            <v>3</v>
          </cell>
        </row>
        <row r="2088">
          <cell r="A2088">
            <v>3</v>
          </cell>
        </row>
        <row r="2089">
          <cell r="A2089">
            <v>3</v>
          </cell>
        </row>
        <row r="2090">
          <cell r="A2090">
            <v>3</v>
          </cell>
        </row>
        <row r="2091">
          <cell r="A2091">
            <v>3</v>
          </cell>
        </row>
        <row r="2092">
          <cell r="A2092">
            <v>3</v>
          </cell>
        </row>
        <row r="2093">
          <cell r="A2093">
            <v>3</v>
          </cell>
        </row>
        <row r="2094">
          <cell r="A2094">
            <v>3</v>
          </cell>
        </row>
        <row r="2095">
          <cell r="A2095">
            <v>3</v>
          </cell>
        </row>
        <row r="2096">
          <cell r="A2096">
            <v>3</v>
          </cell>
        </row>
        <row r="2097">
          <cell r="A2097">
            <v>3</v>
          </cell>
        </row>
        <row r="2098">
          <cell r="A2098">
            <v>3</v>
          </cell>
        </row>
        <row r="2099">
          <cell r="A2099">
            <v>3</v>
          </cell>
        </row>
        <row r="2100">
          <cell r="A2100">
            <v>3</v>
          </cell>
        </row>
        <row r="2101">
          <cell r="A2101">
            <v>3</v>
          </cell>
        </row>
        <row r="2102">
          <cell r="A2102">
            <v>3</v>
          </cell>
        </row>
        <row r="2103">
          <cell r="A2103">
            <v>3</v>
          </cell>
        </row>
        <row r="2104">
          <cell r="A2104">
            <v>3</v>
          </cell>
        </row>
        <row r="2105">
          <cell r="A2105">
            <v>3</v>
          </cell>
        </row>
        <row r="2106">
          <cell r="A2106">
            <v>3</v>
          </cell>
        </row>
        <row r="2107">
          <cell r="A2107">
            <v>3</v>
          </cell>
        </row>
        <row r="2108">
          <cell r="A2108">
            <v>3</v>
          </cell>
        </row>
        <row r="2109">
          <cell r="A2109">
            <v>3</v>
          </cell>
        </row>
      </sheetData>
      <sheetData sheetId="19" refreshError="1"/>
      <sheetData sheetId="2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"/>
      <sheetName val="Invests Acq.2005"/>
      <sheetName val="IMMO 2005"/>
      <sheetName val="dotation"/>
      <sheetName val="Prog"/>
    </sheetNames>
    <sheetDataSet>
      <sheetData sheetId="0" refreshError="1"/>
      <sheetData sheetId="1">
        <row r="1">
          <cell r="K1">
            <v>38353</v>
          </cell>
          <cell r="L1">
            <v>38656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YNT0498"/>
      <sheetName val="N12IMP"/>
      <sheetName val="AXE 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asseur2"/>
      <sheetName val="AXE 1"/>
      <sheetName val="N12IMP"/>
      <sheetName val="SYNT0498"/>
      <sheetName val="N12"/>
      <sheetName val="N12Taxation"/>
      <sheetName val="Feuil1"/>
      <sheetName val="Feuil2"/>
      <sheetName val="Feuil3"/>
      <sheetName val="S0710"/>
      <sheetName val="DK"/>
      <sheetName val="AXE_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 garde"/>
      <sheetName val="volumes VN VO"/>
      <sheetName val="Parts de marché"/>
      <sheetName val="PL FRANCOPHONE"/>
      <sheetName val="CA et MB FRANCOPHONE"/>
      <sheetName val="PL ANGLOPHONE"/>
      <sheetName val="CA et MB ANGLOPHONE"/>
      <sheetName val="PL DIAMAL"/>
      <sheetName val="PL MAROC"/>
      <sheetName val="CA et MB MAGHREB"/>
      <sheetName val="PL CMM"/>
      <sheetName val="PL NOUVELLE CALEDONIE"/>
      <sheetName val="PL NCCIE"/>
      <sheetName val="PL IMC"/>
      <sheetName val="PL ECORE)"/>
      <sheetName val="CA et MB DOM TOM OI"/>
      <sheetName val="PL CENTRAL AUTO"/>
      <sheetName val="PL AUTOMOTIVE"/>
      <sheetName val="CA et MB AUTOMOTIVE"/>
      <sheetName val="CA REX"/>
      <sheetName val="BFR+investissement+ROCE"/>
      <sheetName val="Graph STOCKS par zone"/>
      <sheetName val="Graph CLIENTS par zone"/>
      <sheetName val="Graph BFR par zone"/>
      <sheetName val="ANNEXES"/>
      <sheetName val="CA"/>
      <sheetName val="Taux de MB"/>
      <sheetName val="PROVISIONS STOCKS"/>
      <sheetName val="CDC"/>
      <sheetName val="MB"/>
      <sheetName val="MB AMONT"/>
      <sheetName val="PUBLICITE"/>
      <sheetName val="FP"/>
      <sheetName val="FF"/>
      <sheetName val="AMORTISSEMENTS"/>
      <sheetName val="APC"/>
      <sheetName val="FF + APC"/>
      <sheetName val="PROVISIONS CLIENTS"/>
      <sheetName val="CHARGES EXPLOITATION"/>
      <sheetName val="REX"/>
      <sheetName val="R FINANCIER"/>
      <sheetName val="R EXCEPTIONNEL"/>
      <sheetName val="Exceptionnel"/>
      <sheetName val="Taux IS"/>
      <sheetName val="R NET"/>
      <sheetName val="I MINORITAIRES"/>
      <sheetName val="RNPG"/>
      <sheetName val="BFRO"/>
      <sheetName val="BFR net Total"/>
      <sheetName val="STOCKS"/>
      <sheetName val="Rotation STOCKS + CDR 3m"/>
      <sheetName val="Stocks plateforme SFCE"/>
      <sheetName val="CLIENTS"/>
      <sheetName val="Rotation CLIENTS 3m"/>
      <sheetName val="FOURNISSEURS"/>
      <sheetName val="AVANCES ET ACOMPTES RECUS"/>
      <sheetName val="ROCE"/>
      <sheetName val="INVESTISSEMENTS"/>
      <sheetName val="VN AUTOMOTIVE"/>
      <sheetName val="PR AUTOMOTIVE"/>
      <sheetName val="EXTRACTION BFR par zone"/>
      <sheetName val="IMMO pour ROCE"/>
      <sheetName val="CLIENTS pour ROCE"/>
      <sheetName val="STOCKS pour ROCE"/>
      <sheetName val="AV &amp; AC pour ROCE"/>
      <sheetName val="FOURN pour ROCE"/>
      <sheetName val="BFRO pour ROCE"/>
      <sheetName val="C&amp;D EXPL pour ROCE"/>
      <sheetName val="BFRE pour ROCE"/>
      <sheetName val="C&amp;D hors EXPL pour ROCE"/>
      <sheetName val="CAPINV pour ROCE"/>
      <sheetName val="REX pour ROCE"/>
      <sheetName val="synthèse ROCE"/>
      <sheetName val="Stocks + CDR pour rotation"/>
      <sheetName val="Stocks pour rotation"/>
      <sheetName val="CLIENTS pour rotations"/>
      <sheetName val="CA MB et CT vente pour rotation"/>
      <sheetName val="Rotation STOCKS 3m"/>
      <sheetName val="VN FRANCOPHONE"/>
      <sheetName val="PR FRANCOPHONE"/>
      <sheetName val="CA et MB CENTRAL AUTO 2005"/>
      <sheetName val="VN ANGLOPHONE"/>
      <sheetName val="PR ANGLO"/>
      <sheetName val="VN MAGHREB"/>
      <sheetName val="PR MAGHREB"/>
      <sheetName val="VN DOM TOM OI"/>
      <sheetName val="PR DOM TOM OI"/>
      <sheetName val="VN NEGOCE TIERS"/>
      <sheetName val="VN CAPSTONE"/>
      <sheetName val="VN MASSILIA"/>
      <sheetName val="PR NEGOCE"/>
      <sheetName val="IMPOTS"/>
      <sheetName val="Variation CHARGES EXPLOITATION"/>
      <sheetName val="Variation BFR"/>
      <sheetName val="RO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 garde"/>
      <sheetName val="volumes VN VO"/>
      <sheetName val="Parts de marché"/>
      <sheetName val="PL FRANCOPHONE"/>
      <sheetName val="CA et MB FRANCOPHONE"/>
      <sheetName val="PL ANGLOPHONE"/>
      <sheetName val="PL DIAMAL"/>
      <sheetName val="PL CFAO MOTORS MAROC"/>
      <sheetName val="PL DAF INDUSTRIE MAROC"/>
      <sheetName val="PL CMM"/>
      <sheetName val="PL NOUVELLE CALEDONIE"/>
      <sheetName val="PL NCCIE"/>
      <sheetName val="PL IMC"/>
      <sheetName val="PL CENTRAL AUTO"/>
      <sheetName val="PL AUTOMOTIVE"/>
      <sheetName val="CA et MB AUTOMOTIVE"/>
      <sheetName val="CA REX"/>
      <sheetName val="BFR+investissement+ROCE"/>
      <sheetName val="Graph STOCKS par zone"/>
      <sheetName val="Graph CLIENTS par zone"/>
      <sheetName val="Graph BFR par zone"/>
      <sheetName val="ANNEXES"/>
      <sheetName val="CA"/>
      <sheetName val="Taux de MB"/>
      <sheetName val="PROVISIONS STOCKS"/>
      <sheetName val="CDC"/>
      <sheetName val="MB"/>
      <sheetName val="MB AMONT"/>
      <sheetName val="PUBLICITE"/>
      <sheetName val="FP"/>
      <sheetName val="FF"/>
      <sheetName val="AMORTISSEMENTS"/>
      <sheetName val="APC"/>
      <sheetName val="PROVISIONS CLIENTS"/>
      <sheetName val="CHARGES EXPLOITATION"/>
      <sheetName val="REX"/>
      <sheetName val="R FINANCIER"/>
      <sheetName val="R EXCEPTIONNEL"/>
      <sheetName val="Exceptionnel"/>
      <sheetName val="Taux IS"/>
      <sheetName val="R NET"/>
      <sheetName val="I MINORITAIRES"/>
      <sheetName val="RNPG"/>
      <sheetName val="BFRO"/>
      <sheetName val="BFR net Total"/>
      <sheetName val="STOCKS"/>
      <sheetName val="Rotation STOCKS + CDR 3m"/>
      <sheetName val="Stocks plateforme SFCE"/>
      <sheetName val="CLIENTS"/>
      <sheetName val="Rotation CLIENTS 3m"/>
      <sheetName val="FOURNISSEURS"/>
      <sheetName val="AVANCES ET ACOMPTES RECUS"/>
      <sheetName val="ROCE"/>
      <sheetName val="INVESTISSEMENTS"/>
      <sheetName val="VN AUTOMOTIVE"/>
      <sheetName val="PR AUTOMOTIVE"/>
      <sheetName val="EXTRACTION BFR par zone"/>
      <sheetName val="IMMO pour ROCE"/>
      <sheetName val="CLIENTS pour ROCE"/>
      <sheetName val="STOCKS pour ROCE"/>
      <sheetName val="AV &amp; AC pour ROCE"/>
      <sheetName val="FOURN pour ROCE"/>
      <sheetName val="BFRO pour ROCE"/>
      <sheetName val="C&amp;D EXPL pour ROCE"/>
      <sheetName val="BFRE pour ROCE"/>
      <sheetName val="C&amp;D hors EXPL pour ROCE"/>
      <sheetName val="CAPINV pour ROCE"/>
      <sheetName val="REX pour ROCE"/>
      <sheetName val="synthèse ROCE"/>
      <sheetName val="Stocks + CDR pour rotation"/>
      <sheetName val="Stocks pour rotation"/>
      <sheetName val="CLIENTS pour rotations"/>
      <sheetName val="CA MB et CT vente pour rotation"/>
      <sheetName val="Rotation STOCKS 3m"/>
      <sheetName val="VN FRANCOPHONE"/>
      <sheetName val="PR FRANCOPHONE"/>
      <sheetName val="CA et MB MAGHREB"/>
      <sheetName val="CA et MB ANGLOPHONE"/>
      <sheetName val="CA et MB DOM TOM OI"/>
      <sheetName val="CA et MB CENTRAL AUTO 2005"/>
      <sheetName val="VN ANGLOPHONE"/>
      <sheetName val="PR ANGLO"/>
      <sheetName val="VN MAGHREB"/>
      <sheetName val="PR MAGHREB"/>
      <sheetName val="VN DOM TOM OI"/>
      <sheetName val="PR DOM TOM OI"/>
      <sheetName val="VN NEGOCE TIERS"/>
      <sheetName val="VN CAPSTONE"/>
      <sheetName val="VN MASSILIA"/>
      <sheetName val="PR NEGOCE"/>
      <sheetName val="IMPOTS"/>
      <sheetName val="Variation CHARGES EXPLOITATION"/>
      <sheetName val="Variation BFR"/>
      <sheetName val="Donné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Garde"/>
      <sheetName val="Checks"/>
      <sheetName val="Comments"/>
      <sheetName val="MAURICE"/>
      <sheetName val="Market and sales"/>
      <sheetName val="RH"/>
      <sheetName val="investments"/>
    </sheetNames>
    <sheetDataSet>
      <sheetData sheetId="0">
        <row r="2">
          <cell r="B2" t="str">
            <v>CFAO MOTORS GHANA</v>
          </cell>
        </row>
        <row r="3">
          <cell r="B3" t="str">
            <v>ALLIANCE</v>
          </cell>
        </row>
        <row r="4">
          <cell r="B4" t="str">
            <v>CFAO MOTORS NIGERIA</v>
          </cell>
        </row>
        <row r="5">
          <cell r="B5" t="str">
            <v>CICA NIGERIA</v>
          </cell>
        </row>
        <row r="6">
          <cell r="B6" t="str">
            <v>DTD KENYA</v>
          </cell>
        </row>
        <row r="7">
          <cell r="B7" t="str">
            <v>CICA KENYA</v>
          </cell>
        </row>
        <row r="8">
          <cell r="B8" t="str">
            <v>CFAO MOTORS TANZANIE</v>
          </cell>
        </row>
        <row r="9">
          <cell r="B9" t="str">
            <v>ALLIANCE TANZANIE</v>
          </cell>
        </row>
        <row r="10">
          <cell r="B10" t="str">
            <v xml:space="preserve">CFAO MALAWI </v>
          </cell>
        </row>
        <row r="11">
          <cell r="B11" t="str">
            <v>CICA MALAWI</v>
          </cell>
        </row>
        <row r="12">
          <cell r="B12" t="str">
            <v>CFAO MOTORS ZAMBIE</v>
          </cell>
        </row>
        <row r="13">
          <cell r="B13" t="str">
            <v>VCZ</v>
          </cell>
        </row>
        <row r="14">
          <cell r="B14" t="str">
            <v>NISSAN ZIMBABWE</v>
          </cell>
        </row>
        <row r="15">
          <cell r="B15" t="str">
            <v>ADI</v>
          </cell>
        </row>
        <row r="16">
          <cell r="B16" t="str">
            <v>SONCAR</v>
          </cell>
        </row>
        <row r="17">
          <cell r="B17" t="str">
            <v>IMC</v>
          </cell>
        </row>
        <row r="18">
          <cell r="B18" t="str">
            <v>ELDOMOTORS</v>
          </cell>
        </row>
        <row r="19">
          <cell r="B19" t="str">
            <v>SOCIMEX</v>
          </cell>
        </row>
        <row r="20">
          <cell r="B20" t="str">
            <v>SICAM</v>
          </cell>
        </row>
        <row r="21">
          <cell r="B21" t="str">
            <v>AUSTRAL AUTO</v>
          </cell>
        </row>
        <row r="22">
          <cell r="B22" t="str">
            <v>CFAO MOTORS UGANDA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G"/>
      <sheetName val="Sum"/>
      <sheetName val="Chk"/>
      <sheetName val="CF"/>
      <sheetName val="CF_FORECAST"/>
      <sheetName val="Input1"/>
      <sheetName val="Input2"/>
      <sheetName val="Input3"/>
      <sheetName val="Input4"/>
      <sheetName val="Input5"/>
      <sheetName val="Détail CAPEX"/>
      <sheetName val="Staff"/>
      <sheetName val="Réévaluation immo"/>
      <sheetName val="Tabbord"/>
      <sheetName val="Techno"/>
      <sheetName val="LCD"/>
      <sheetName val="LLD"/>
      <sheetName val="Comments"/>
      <sheetName val="P&amp;L"/>
      <sheetName val="BS"/>
      <sheetName val="RC_Segmentation"/>
      <sheetName val="RC_YTD"/>
      <sheetName val="RC_Bud_Histo"/>
      <sheetName val="RC_M"/>
      <sheetName val="RC_stocks"/>
      <sheetName val="RCclients"/>
      <sheetName val="TVA"/>
      <sheetName val="BALAGEE"/>
      <sheetName val="Ratio"/>
      <sheetName val="Claims"/>
      <sheetName val="Fi_Inv"/>
      <sheetName val="CP"/>
      <sheetName val="Debt_Cur"/>
      <sheetName val="Debt_Mat"/>
      <sheetName val="Tre_MV"/>
      <sheetName val="Rat_Risk"/>
      <sheetName val="OFBS1"/>
      <sheetName val="OFBS2"/>
      <sheetName val="Lease"/>
      <sheetName val="Audit"/>
      <sheetName val="Pidr"/>
      <sheetName val="Fi_Lease1"/>
      <sheetName val="Fi_Lease2"/>
      <sheetName val="Debt_Flow"/>
      <sheetName val="Prc"/>
      <sheetName val="Notif"/>
      <sheetName val="Tax"/>
      <sheetName val="Dif"/>
      <sheetName val="Other Charges"/>
      <sheetName val="TRE"/>
      <sheetName val="Code banque"/>
      <sheetName val="Produits_Custom2"/>
      <sheetName val="WebHFM - Analytique"/>
      <sheetName val="WebHFM - MetaDataHFM"/>
      <sheetName val="WebHFM - Onglet"/>
      <sheetName val="Feuil1"/>
      <sheetName val="Feuil2"/>
      <sheetName val="metada maj"/>
      <sheetName val="Feuil3"/>
      <sheetName val="Feuil4"/>
      <sheetName val="Feuil5"/>
      <sheetName val="Feuil6"/>
      <sheetName val="Feuil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>
        <row r="202">
          <cell r="V202">
            <v>0</v>
          </cell>
        </row>
        <row r="203">
          <cell r="V203">
            <v>-10893</v>
          </cell>
        </row>
        <row r="204">
          <cell r="V204">
            <v>-487</v>
          </cell>
        </row>
        <row r="205">
          <cell r="V205">
            <v>0</v>
          </cell>
        </row>
        <row r="206">
          <cell r="V206">
            <v>0</v>
          </cell>
        </row>
      </sheetData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G"/>
      <sheetName val="Sum"/>
      <sheetName val="Chk"/>
      <sheetName val="CF"/>
      <sheetName val="CF_FORECAST"/>
      <sheetName val="Input1"/>
      <sheetName val="Input2"/>
      <sheetName val="Input3"/>
      <sheetName val="Input4"/>
      <sheetName val="Input5"/>
      <sheetName val="Détail CAPEX"/>
      <sheetName val="Staff"/>
      <sheetName val="Réévaluation immo"/>
      <sheetName val="Tabbord"/>
      <sheetName val="Techno"/>
      <sheetName val="LCD"/>
      <sheetName val="LLD"/>
      <sheetName val="Comments"/>
      <sheetName val="P&amp;L"/>
      <sheetName val="BS"/>
      <sheetName val="RC_Segmentation"/>
      <sheetName val="RC_YTD"/>
      <sheetName val="RC_Bud_Histo"/>
      <sheetName val="RC_M"/>
      <sheetName val="RC_stocks"/>
      <sheetName val="RCclients"/>
      <sheetName val="TVA"/>
      <sheetName val="BALAGEE"/>
      <sheetName val="Ratio"/>
      <sheetName val="Claims"/>
      <sheetName val="Fi_Inv"/>
      <sheetName val="CP"/>
      <sheetName val="Debt_Cur"/>
      <sheetName val="Debt_Mat"/>
      <sheetName val="Tre_MV"/>
      <sheetName val="Rat_Risk"/>
      <sheetName val="OFBS1"/>
      <sheetName val="OFBS2"/>
      <sheetName val="Lease"/>
      <sheetName val="Audit"/>
      <sheetName val="Pidr"/>
      <sheetName val="Fi_Lease1"/>
      <sheetName val="Fi_Lease2"/>
      <sheetName val="Debt_Flow"/>
      <sheetName val="Prc"/>
      <sheetName val="Notif"/>
      <sheetName val="Tax"/>
      <sheetName val="Dif"/>
      <sheetName val="Other Charges"/>
      <sheetName val="TTC INTERCO"/>
      <sheetName val="TRE"/>
      <sheetName val="Code banque"/>
      <sheetName val="Produits_Custom2"/>
      <sheetName val="WebHFM - Analytique"/>
      <sheetName val="Feuil1"/>
      <sheetName val="Feuil2"/>
      <sheetName val="metada maj"/>
      <sheetName val="Feuil3"/>
      <sheetName val="Feuil4"/>
      <sheetName val="WebHFM - MetaDataHFM"/>
      <sheetName val="WebHFM - Onglet"/>
      <sheetName val="Feuil6"/>
    </sheetNames>
    <sheetDataSet>
      <sheetData sheetId="0">
        <row r="20">
          <cell r="H20">
            <v>2014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>
        <row r="202">
          <cell r="V202">
            <v>-21107.442999999999</v>
          </cell>
        </row>
        <row r="203">
          <cell r="V203">
            <v>-289700.76500000001</v>
          </cell>
        </row>
        <row r="204">
          <cell r="V204">
            <v>-141150.788</v>
          </cell>
        </row>
        <row r="205">
          <cell r="V205">
            <v>212.52199999999999</v>
          </cell>
        </row>
        <row r="206">
          <cell r="V206">
            <v>0</v>
          </cell>
        </row>
      </sheetData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G"/>
      <sheetName val="Sum"/>
      <sheetName val="Chk"/>
      <sheetName val="CF"/>
      <sheetName val="CF_FORECAST"/>
      <sheetName val="Input1"/>
      <sheetName val="Input2"/>
      <sheetName val="Input3"/>
      <sheetName val="Input4"/>
      <sheetName val="Input5"/>
      <sheetName val="Détail CAPEX"/>
      <sheetName val="Staff"/>
      <sheetName val="Réévaluation immo"/>
      <sheetName val="Tabbord"/>
      <sheetName val="Techno"/>
      <sheetName val="LCD"/>
      <sheetName val="LLD"/>
      <sheetName val="Comments"/>
      <sheetName val="P&amp;L"/>
      <sheetName val="BS"/>
      <sheetName val="RC_Segmentation"/>
      <sheetName val="RC_YTD"/>
      <sheetName val="RC_Bud_Histo"/>
      <sheetName val="RC_M"/>
      <sheetName val="RC_stocks"/>
      <sheetName val="RCclients"/>
      <sheetName val="RCclientsgf"/>
      <sheetName val="TVA"/>
      <sheetName val="BALAGEE"/>
      <sheetName val="Ratio"/>
      <sheetName val="Claims"/>
      <sheetName val="Fi_Inv"/>
      <sheetName val="CP"/>
      <sheetName val="Debt_Cur"/>
      <sheetName val="Debt_Mat"/>
      <sheetName val="Tre_MV"/>
      <sheetName val="Rat_Risk"/>
      <sheetName val="OFBS1"/>
      <sheetName val="OFBS2"/>
      <sheetName val="Lease"/>
      <sheetName val="Audit"/>
      <sheetName val="Pidr"/>
      <sheetName val="Fi_Lease1"/>
      <sheetName val="Fi_Lease2"/>
      <sheetName val="Debt_Flow"/>
      <sheetName val="Prc"/>
      <sheetName val="Notif"/>
      <sheetName val="Tax"/>
      <sheetName val="Dif"/>
      <sheetName val="Other Charges"/>
      <sheetName val="TRE"/>
      <sheetName val="Code banque"/>
      <sheetName val="Produits_Custom2"/>
      <sheetName val="WebHFM - Analytique"/>
      <sheetName val="WebHFM - MetaDataHFM"/>
      <sheetName val="WebHFM - Onglet"/>
      <sheetName val="Feuil1"/>
      <sheetName val="Feuil2"/>
      <sheetName val="metada maj"/>
      <sheetName val="Feuil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"/>
      <sheetName val="CF"/>
      <sheetName val="Input1"/>
      <sheetName val="Input2"/>
      <sheetName val="Input3"/>
      <sheetName val="Input4"/>
      <sheetName val="Input5"/>
      <sheetName val="Staff"/>
      <sheetName val="Tabbord"/>
      <sheetName val="P&amp;L"/>
      <sheetName val="BS"/>
      <sheetName val="RC_M"/>
      <sheetName val="RC_YTD"/>
      <sheetName val="RC_stocks"/>
      <sheetName val="RCclients"/>
      <sheetName val="LCD"/>
      <sheetName val="LLD"/>
      <sheetName val="VAT"/>
      <sheetName val="Feuil1"/>
    </sheetNames>
    <sheetDataSet>
      <sheetData sheetId="0">
        <row r="5">
          <cell r="C5">
            <v>2018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27">
          <cell r="E227">
            <v>13671.626340000001</v>
          </cell>
        </row>
      </sheetData>
      <sheetData sheetId="14"/>
      <sheetData sheetId="15"/>
      <sheetData sheetId="16"/>
      <sheetData sheetId="17"/>
      <sheetData sheetId="18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X2-1"/>
      <sheetName val="G2-1"/>
      <sheetName val="GEX2-2"/>
      <sheetName val="G2-2"/>
      <sheetName val="GEX2-3"/>
      <sheetName val="G2-3"/>
      <sheetName val="GEX2-4"/>
      <sheetName val="G2-4"/>
      <sheetName val="GEX2-5"/>
      <sheetName val="G2-5"/>
      <sheetName val="G3-1"/>
      <sheetName val="G3-2"/>
      <sheetName val="GEX3-3"/>
      <sheetName val="G3-3_(1)"/>
      <sheetName val="G3-3_(2)"/>
      <sheetName val="G3-3_(3)"/>
      <sheetName val="GEX3-4"/>
      <sheetName val="G3-4"/>
      <sheetName val="GEX3-5"/>
      <sheetName val="G3-5_(1)"/>
      <sheetName val="G3-5_(2)"/>
      <sheetName val="G3-5_(3)"/>
      <sheetName val="G3-5_(4)"/>
      <sheetName val="GEX3-6"/>
      <sheetName val="G3-6"/>
      <sheetName val="GEX3-7"/>
      <sheetName val="G3-7"/>
      <sheetName val="G3-8"/>
      <sheetName val="G3-9"/>
      <sheetName val="G3-11"/>
      <sheetName val="G3-12"/>
      <sheetName val="G3-13"/>
      <sheetName val="G3-14"/>
      <sheetName val="GEX3-17"/>
      <sheetName val="G3-17"/>
      <sheetName val="GEX3-18"/>
      <sheetName val="G3-18_"/>
      <sheetName val="GEX3-18_(2)"/>
      <sheetName val="G3-18_ (2)"/>
      <sheetName val="G3-20"/>
      <sheetName val="G3-21"/>
      <sheetName val="G3-23"/>
      <sheetName val="G3-24"/>
      <sheetName val="G3-25"/>
    </sheetNames>
    <sheetDataSet>
      <sheetData sheetId="0" refreshError="1">
        <row r="2">
          <cell r="L2">
            <v>2002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X2-1"/>
      <sheetName val="G2-1"/>
      <sheetName val="GEX2-2"/>
      <sheetName val="G2-2"/>
      <sheetName val="GEX2-3"/>
      <sheetName val="G2-3"/>
      <sheetName val="GEX2-4"/>
      <sheetName val="G2-4"/>
      <sheetName val="GEX2-5"/>
      <sheetName val="G2-5"/>
      <sheetName val="G3-1"/>
      <sheetName val="G3-2"/>
      <sheetName val="GEX3-3"/>
      <sheetName val="G3-3_(1)"/>
      <sheetName val="G3-3_(2)"/>
      <sheetName val="G3-3_(3)"/>
      <sheetName val="GEX3-4"/>
      <sheetName val="G3-4"/>
      <sheetName val="GEX3-5"/>
      <sheetName val="G3-5_(1)"/>
      <sheetName val="G3-5_(2)"/>
      <sheetName val="G3-5_(3)"/>
      <sheetName val="G3-5_(4)"/>
      <sheetName val="GEX3-6"/>
      <sheetName val="G3-6"/>
      <sheetName val="GEX3-7"/>
      <sheetName val="G3-7"/>
      <sheetName val="G3-8"/>
      <sheetName val="G3-9"/>
      <sheetName val="G3-11"/>
      <sheetName val="G3-12"/>
      <sheetName val="G3-13"/>
      <sheetName val="G3-14"/>
      <sheetName val="GEX3-17"/>
      <sheetName val="G3-17"/>
      <sheetName val="GEX3-18"/>
      <sheetName val="G3-18_"/>
      <sheetName val="GEX3-18_(2)"/>
      <sheetName val="G3-18_ (2)"/>
      <sheetName val="G3-20"/>
      <sheetName val="G3-21"/>
      <sheetName val="G3-23"/>
      <sheetName val="G3-24"/>
      <sheetName val="G3-25"/>
      <sheetName val="Paramétres"/>
      <sheetName val="Produits_Custom2"/>
    </sheetNames>
    <sheetDataSet>
      <sheetData sheetId="0" refreshError="1">
        <row r="2">
          <cell r="L2">
            <v>2002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G"/>
      <sheetName val="Sum"/>
      <sheetName val="Chk"/>
      <sheetName val="CheckVM"/>
      <sheetName val="CF"/>
      <sheetName val="Tabbord"/>
      <sheetName val="Chiffres clés"/>
      <sheetName val="P&amp;L mensuel"/>
      <sheetName val="CRanalyse"/>
      <sheetName val="Bilananalyse"/>
      <sheetName val="Input1"/>
      <sheetName val="Input2"/>
      <sheetName val="Input3"/>
      <sheetName val="Input4"/>
      <sheetName val="Input5"/>
      <sheetName val="Input6"/>
      <sheetName val="Staff"/>
      <sheetName val="IT"/>
      <sheetName val="RC_Mensuel"/>
      <sheetName val="RC_01"/>
      <sheetName val="RC_02"/>
      <sheetName val="RC_03"/>
      <sheetName val="RC_04"/>
      <sheetName val="RC_05"/>
      <sheetName val="RC_06"/>
      <sheetName val="RC_07"/>
      <sheetName val="RC_08"/>
      <sheetName val="RC_09"/>
      <sheetName val="RC_10"/>
      <sheetName val="RC_11"/>
      <sheetName val="RC_12"/>
      <sheetName val="Input1 a"/>
      <sheetName val="Input1 b"/>
      <sheetName val="Input1 c"/>
      <sheetName val="Input1 d"/>
      <sheetName val="Input1 e"/>
      <sheetName val="Input1 f"/>
      <sheetName val="Input1 g"/>
      <sheetName val="Input1 h"/>
      <sheetName val="Input1 i"/>
      <sheetName val="Input1 j"/>
      <sheetName val="Input1 k"/>
      <sheetName val="Input1 l"/>
      <sheetName val="Input1 m"/>
      <sheetName val="Input1 n"/>
      <sheetName val="Input1 o"/>
      <sheetName val="Input1 p"/>
      <sheetName val="Input1 q"/>
      <sheetName val="Input1 r"/>
      <sheetName val="Input1 s"/>
      <sheetName val="Input1 t"/>
      <sheetName val="Input1 u"/>
      <sheetName val="Input1 v"/>
      <sheetName val="Input1 w"/>
      <sheetName val="Input1 x"/>
      <sheetName val="Input1 y"/>
      <sheetName val="Input1 z"/>
      <sheetName val="Input1 aa"/>
      <sheetName val="Input1 ab"/>
      <sheetName val="Input1 ac"/>
      <sheetName val="Input1 ad"/>
      <sheetName val="Ana 2084"/>
      <sheetName val="Ana 0142"/>
      <sheetName val="Input2 m"/>
      <sheetName val="Input2 n"/>
      <sheetName val="Input2 o"/>
      <sheetName val="Input2 p"/>
      <sheetName val="Input2 q"/>
      <sheetName val="Input2 r"/>
      <sheetName val="Input2 s"/>
      <sheetName val="Input2 t"/>
      <sheetName val="Input2 u"/>
      <sheetName val="Input2 y"/>
      <sheetName val="Input2 z"/>
      <sheetName val="Input2 aa"/>
      <sheetName val="Input2 ab"/>
      <sheetName val="Input2 ac"/>
      <sheetName val="Input2 ad"/>
      <sheetName val="Input3 m"/>
      <sheetName val="Input3 n"/>
      <sheetName val="Input3 o"/>
      <sheetName val="Input3 p"/>
      <sheetName val="Input3 q"/>
      <sheetName val="Input3 r"/>
      <sheetName val="Input3 s"/>
      <sheetName val="Input3 t"/>
      <sheetName val="Input3 u"/>
      <sheetName val="Input3 y"/>
      <sheetName val="Input3 z"/>
      <sheetName val="Input3 aa"/>
      <sheetName val="Input3 ab"/>
      <sheetName val="Input3 ac"/>
      <sheetName val="Input3 ad"/>
      <sheetName val="Input4 m"/>
      <sheetName val="Input4 n"/>
      <sheetName val="Input4 o"/>
      <sheetName val="Input4 p"/>
      <sheetName val="Input4 q"/>
      <sheetName val="Input4 r"/>
      <sheetName val="Input4 s"/>
      <sheetName val="Input4 t"/>
      <sheetName val="Input4 u"/>
      <sheetName val="Input4 y"/>
      <sheetName val="Input4 z"/>
      <sheetName val="Input4 aa"/>
      <sheetName val="Input4 ab"/>
      <sheetName val="Input4 ac"/>
      <sheetName val="Input4 ad"/>
      <sheetName val="Input5 m"/>
      <sheetName val="Input5 n"/>
      <sheetName val="Input5 o"/>
      <sheetName val="Input5 p"/>
      <sheetName val="Input5 q"/>
      <sheetName val="Input5 r"/>
      <sheetName val="Input5 s"/>
      <sheetName val="Input5 t"/>
      <sheetName val="Input5 u"/>
      <sheetName val="Input5 y"/>
      <sheetName val="Input5 z"/>
      <sheetName val="Input5 aa"/>
      <sheetName val="Input5 ab"/>
      <sheetName val="Input5 ac"/>
      <sheetName val="Input5 ad"/>
      <sheetName val="Input6 m"/>
      <sheetName val="Input6 n"/>
      <sheetName val="Input6 o"/>
      <sheetName val="Input6 p"/>
      <sheetName val="Input6 q"/>
      <sheetName val="Input6 r"/>
      <sheetName val="Input6 s"/>
      <sheetName val="Input6 t"/>
      <sheetName val="Input6 u"/>
      <sheetName val="Input6 y"/>
      <sheetName val="Input6 z"/>
      <sheetName val="Input6 aa"/>
      <sheetName val="Input6 ab"/>
      <sheetName val="Input6 ac"/>
      <sheetName val="Input6 ad"/>
      <sheetName val="WebHFM - MetaDataHFM"/>
      <sheetName val="WebHFM - Analytique"/>
      <sheetName val="WebHFM - Onglet"/>
      <sheetName val="Produits_Custom2"/>
      <sheetName val="Feuil1"/>
      <sheetName val="Feuil4"/>
      <sheetName val="Feuil2"/>
    </sheetNames>
    <sheetDataSet>
      <sheetData sheetId="0">
        <row r="15">
          <cell r="C15" t="str">
            <v>2016</v>
          </cell>
        </row>
      </sheetData>
      <sheetData sheetId="1"/>
      <sheetData sheetId="2">
        <row r="3">
          <cell r="A3" t="str">
            <v>Devise locale (en milliers) : XOF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7">
          <cell r="F17">
            <v>340000</v>
          </cell>
        </row>
      </sheetData>
      <sheetData sheetId="12"/>
      <sheetData sheetId="13">
        <row r="14">
          <cell r="D14">
            <v>55450</v>
          </cell>
        </row>
      </sheetData>
      <sheetData sheetId="14">
        <row r="12">
          <cell r="T12">
            <v>-2481304.9999999902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  <sheetName val="Feuil1 (2)"/>
      <sheetName val="Feuil1 (3)"/>
      <sheetName val="Feuil2"/>
      <sheetName val="Feuil3"/>
      <sheetName val="Feuil4"/>
      <sheetName val="SitCaisse"/>
      <sheetName val="SitCaisse (2)"/>
      <sheetName val="Feuil6"/>
      <sheetName val="Feuil7"/>
      <sheetName val="Feuil8"/>
      <sheetName val="Feuil9"/>
      <sheetName val="Feuil10"/>
      <sheetName val="Feuil11"/>
      <sheetName val="Feuil12"/>
      <sheetName val="Feuil13"/>
      <sheetName val="Feuil14"/>
      <sheetName val="Feuil15"/>
      <sheetName val="Feuil1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 hors maintenance"/>
      <sheetName val="Techno"/>
      <sheetName val="CE"/>
      <sheetName val="Rentabilité contrats"/>
      <sheetName val="NVX OT 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PPORT"/>
      <sheetName val="RAPPORT 14_04_2022"/>
      <sheetName val="PDC Mars"/>
      <sheetName val="Gros Business"/>
    </sheetNames>
    <sheetDataSet>
      <sheetData sheetId="0"/>
      <sheetData sheetId="1"/>
      <sheetData sheetId="2">
        <row r="12">
          <cell r="B12" t="str">
            <v>BGFI SERVICES</v>
          </cell>
        </row>
      </sheetData>
      <sheetData sheetId="3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BOOK_IVOIRE"/>
      <sheetName val="1_Ivoire"/>
      <sheetName val="2_Ivoire"/>
      <sheetName val="3_Ivoire"/>
      <sheetName val="4_Ivoire"/>
      <sheetName val="5_Ivoire"/>
      <sheetName val="6_Ivoire"/>
      <sheetName val="7_Ivoire"/>
      <sheetName val="8_Ivoire"/>
      <sheetName val="9_Ivoire"/>
      <sheetName val="10_Ivoire"/>
      <sheetName val="11_Ivoire"/>
      <sheetName val="12_Ivoire"/>
      <sheetName val="13_Ivoire"/>
      <sheetName val="14_Ivoire"/>
      <sheetName val="15_Ivoire"/>
      <sheetName val="16_Ivoire"/>
      <sheetName val="17_Ivoire"/>
      <sheetName val="BOOK_CENTRE"/>
      <sheetName val="1_Centre P&amp;L M"/>
      <sheetName val="2_Centre P&amp;L C"/>
      <sheetName val="3_Centre PL PAYS M"/>
      <sheetName val="4_Centre PL PAYS C"/>
      <sheetName val="5_Centre AJUST NPAT M"/>
      <sheetName val="6_Centre AJUST NPAT C"/>
      <sheetName val="7_Centre CLTS"/>
      <sheetName val="8_Centre PROV CLTS 12P"/>
      <sheetName val="9_Centre CLTS BILAN"/>
      <sheetName val="10_Centre DSO"/>
      <sheetName val="11_Centre CASH FL"/>
      <sheetName val="12_Centre FRS"/>
      <sheetName val="13_Centre STOCK"/>
      <sheetName val="14_Centre STOCK BL"/>
      <sheetName val="15_Centre WC"/>
      <sheetName val="16_Centre PDC"/>
      <sheetName val="17_Centre PLAN ACT° CLTS"/>
      <sheetName val="BOOK_SAHEL"/>
      <sheetName val="1_Sahel"/>
      <sheetName val="2_Sahel"/>
      <sheetName val="3_Sahel"/>
      <sheetName val="4_Sahel"/>
      <sheetName val="5_Sahel"/>
      <sheetName val="6_Sahel"/>
      <sheetName val="7_Sahel"/>
      <sheetName val="8_Sahel"/>
      <sheetName val="9_Sahel"/>
      <sheetName val="10_Sahel"/>
      <sheetName val="11_Sahel"/>
      <sheetName val="12_Sahel"/>
      <sheetName val="13_Sahel"/>
      <sheetName val="14_Sahel"/>
      <sheetName val="15_Sahel"/>
      <sheetName val="16_Sahel"/>
      <sheetName val="17_Sahel"/>
      <sheetName val="BOOK_ALGERIE"/>
      <sheetName val="1_Algérie"/>
      <sheetName val="2_Algérie"/>
      <sheetName val="5_Algérie"/>
      <sheetName val="6_Algérie"/>
      <sheetName val="7_Algerie"/>
      <sheetName val="8_Algerie"/>
      <sheetName val="9_Algérie"/>
      <sheetName val="10_Algérie"/>
      <sheetName val="11_Algérie"/>
      <sheetName val="12_Algérie"/>
      <sheetName val="13_Algerie"/>
      <sheetName val="14_Algerie"/>
      <sheetName val="15_Algérie"/>
      <sheetName val="16_Algérie"/>
      <sheetName val="17_Algérie"/>
      <sheetName val="Feuil9"/>
    </sheetNames>
    <sheetDataSet>
      <sheetData sheetId="0" refreshError="1">
        <row r="2">
          <cell r="C2" t="str">
            <v>M XOF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</sheetDataSet>
  </externalBook>
</externalLink>
</file>

<file path=xl/tables/table1.xml><?xml version="1.0" encoding="utf-8"?>
<table xmlns="http://schemas.openxmlformats.org/spreadsheetml/2006/main" id="2" name="Tableau2" displayName="Tableau2" ref="A5:G30" totalsRowCount="1" headerRowDxfId="40" tableBorderDxfId="39">
  <autoFilter ref="A5:G29"/>
  <tableColumns count="7">
    <tableColumn id="1" name="CLIENT" dataDxfId="38" totalsRowDxfId="37"/>
    <tableColumn id="2" name="ETAT" dataDxfId="36" totalsRowDxfId="35"/>
    <tableColumn id="3" name="LIBELLE" dataDxfId="34" totalsRowDxfId="33"/>
    <tableColumn id="4" name="MONTANT FACTURE HT" dataDxfId="32" totalsRowDxfId="31"/>
    <tableColumn id="5" name="MT TOTAL CONTRAT" dataDxfId="30" totalsRowDxfId="29"/>
    <tableColumn id="6" name="CA HT FCFA" dataDxfId="28" totalsRowDxfId="27"/>
    <tableColumn id="7" name="NATURE DE LA COMMANDE" dataDxfId="26" totalsRowDxfId="25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3"/>
  <sheetViews>
    <sheetView workbookViewId="0">
      <selection activeCell="C21" sqref="C21"/>
    </sheetView>
  </sheetViews>
  <sheetFormatPr baseColWidth="10" defaultColWidth="8.88671875" defaultRowHeight="13.2" x14ac:dyDescent="0.25"/>
  <cols>
    <col min="1" max="1" width="11.44140625" customWidth="1"/>
    <col min="2" max="2" width="16.88671875" bestFit="1" customWidth="1"/>
    <col min="3" max="3" width="76" bestFit="1" customWidth="1"/>
    <col min="4" max="4" width="13.6640625" bestFit="1" customWidth="1"/>
    <col min="5" max="5" width="14.6640625" bestFit="1" customWidth="1"/>
    <col min="6" max="6" width="11.44140625" customWidth="1"/>
    <col min="7" max="7" width="12.6640625" bestFit="1" customWidth="1"/>
    <col min="8" max="256" width="11.44140625" customWidth="1"/>
  </cols>
  <sheetData>
    <row r="2" spans="1:7" ht="15.6" x14ac:dyDescent="0.3">
      <c r="A2" s="2"/>
      <c r="B2" s="3"/>
      <c r="C2" s="4"/>
      <c r="D2" s="5"/>
      <c r="E2" s="5"/>
      <c r="F2" s="5"/>
      <c r="G2" s="5"/>
    </row>
    <row r="3" spans="1:7" ht="15.6" x14ac:dyDescent="0.3">
      <c r="A3" s="2"/>
      <c r="B3" s="3"/>
      <c r="C3" s="4"/>
      <c r="D3" s="5"/>
      <c r="E3" s="5"/>
      <c r="F3" s="5"/>
      <c r="G3" s="5"/>
    </row>
    <row r="4" spans="1:7" ht="15.6" x14ac:dyDescent="0.3">
      <c r="A4" s="2"/>
      <c r="B4" s="3"/>
      <c r="C4" s="4"/>
      <c r="D4" s="5"/>
      <c r="E4" s="5"/>
      <c r="F4" s="5"/>
      <c r="G4" s="5"/>
    </row>
    <row r="5" spans="1:7" ht="62.4" x14ac:dyDescent="0.25">
      <c r="A5" s="41" t="s">
        <v>0</v>
      </c>
      <c r="B5" s="42" t="s">
        <v>1</v>
      </c>
      <c r="C5" s="42" t="s">
        <v>2</v>
      </c>
      <c r="D5" s="43" t="s">
        <v>3</v>
      </c>
      <c r="E5" s="43" t="s">
        <v>4</v>
      </c>
      <c r="F5" s="44" t="s">
        <v>5</v>
      </c>
      <c r="G5" s="45" t="s">
        <v>6</v>
      </c>
    </row>
    <row r="6" spans="1:7" ht="15.6" x14ac:dyDescent="0.25">
      <c r="A6" s="6"/>
      <c r="B6" s="7"/>
      <c r="C6" s="7"/>
      <c r="D6" s="9"/>
      <c r="E6" s="8"/>
      <c r="F6" s="9"/>
      <c r="G6" s="10"/>
    </row>
    <row r="7" spans="1:7" ht="15.6" x14ac:dyDescent="0.3">
      <c r="A7" s="11" t="s">
        <v>7</v>
      </c>
      <c r="B7" s="12" t="s">
        <v>8</v>
      </c>
      <c r="C7" s="1" t="s">
        <v>9</v>
      </c>
      <c r="D7" s="13">
        <v>85005358</v>
      </c>
      <c r="E7" s="13">
        <v>85005358</v>
      </c>
      <c r="F7" s="13"/>
      <c r="G7" s="14" t="s">
        <v>10</v>
      </c>
    </row>
    <row r="8" spans="1:7" ht="15.6" x14ac:dyDescent="0.3">
      <c r="A8" s="11" t="s">
        <v>7</v>
      </c>
      <c r="B8" s="12" t="s">
        <v>8</v>
      </c>
      <c r="C8" s="15" t="s">
        <v>11</v>
      </c>
      <c r="D8" s="16">
        <v>40648000</v>
      </c>
      <c r="E8" s="16">
        <v>40648000</v>
      </c>
      <c r="F8" s="13"/>
      <c r="G8" s="17" t="s">
        <v>10</v>
      </c>
    </row>
    <row r="9" spans="1:7" ht="15.6" x14ac:dyDescent="0.3">
      <c r="A9" s="11" t="s">
        <v>7</v>
      </c>
      <c r="B9" s="12" t="s">
        <v>8</v>
      </c>
      <c r="C9" s="15" t="s">
        <v>12</v>
      </c>
      <c r="D9" s="16">
        <v>46426000</v>
      </c>
      <c r="E9" s="16">
        <v>46426000</v>
      </c>
      <c r="F9" s="13"/>
      <c r="G9" s="17" t="s">
        <v>10</v>
      </c>
    </row>
    <row r="10" spans="1:7" ht="15.6" x14ac:dyDescent="0.3">
      <c r="A10" s="18" t="s">
        <v>13</v>
      </c>
      <c r="B10" s="12" t="s">
        <v>8</v>
      </c>
      <c r="C10" s="15" t="s">
        <v>14</v>
      </c>
      <c r="D10" s="16">
        <v>28000000</v>
      </c>
      <c r="E10" s="16">
        <v>28000000</v>
      </c>
      <c r="F10" s="13"/>
      <c r="G10" s="17" t="s">
        <v>10</v>
      </c>
    </row>
    <row r="11" spans="1:7" ht="15.6" x14ac:dyDescent="0.3">
      <c r="A11" s="11" t="s">
        <v>7</v>
      </c>
      <c r="B11" s="12" t="s">
        <v>8</v>
      </c>
      <c r="C11" s="15" t="s">
        <v>15</v>
      </c>
      <c r="D11" s="16">
        <v>27542374</v>
      </c>
      <c r="E11" s="16">
        <v>27542374</v>
      </c>
      <c r="F11" s="13"/>
      <c r="G11" s="17" t="s">
        <v>10</v>
      </c>
    </row>
    <row r="12" spans="1:7" ht="15.6" x14ac:dyDescent="0.3">
      <c r="A12" s="46" t="s">
        <v>16</v>
      </c>
      <c r="B12" s="12" t="s">
        <v>17</v>
      </c>
      <c r="C12" s="15" t="s">
        <v>18</v>
      </c>
      <c r="D12" s="16">
        <v>13172079.66101695</v>
      </c>
      <c r="E12" s="16">
        <f>D12*2</f>
        <v>26344159.322033901</v>
      </c>
      <c r="F12" s="13"/>
      <c r="G12" s="17" t="s">
        <v>10</v>
      </c>
    </row>
    <row r="13" spans="1:7" ht="15.6" x14ac:dyDescent="0.3">
      <c r="A13" s="19" t="s">
        <v>19</v>
      </c>
      <c r="B13" s="20" t="s">
        <v>20</v>
      </c>
      <c r="C13" s="21" t="s">
        <v>21</v>
      </c>
      <c r="D13" s="13">
        <v>7141165.5</v>
      </c>
      <c r="E13" s="13">
        <v>16200000</v>
      </c>
      <c r="F13" s="13"/>
      <c r="G13" s="14" t="s">
        <v>10</v>
      </c>
    </row>
    <row r="14" spans="1:7" ht="15.6" x14ac:dyDescent="0.3">
      <c r="A14" s="19" t="s">
        <v>19</v>
      </c>
      <c r="B14" s="20" t="s">
        <v>20</v>
      </c>
      <c r="C14" s="21" t="s">
        <v>22</v>
      </c>
      <c r="D14" s="13">
        <v>3202680</v>
      </c>
      <c r="E14" s="13">
        <v>10675600</v>
      </c>
      <c r="F14" s="22"/>
      <c r="G14" s="14" t="s">
        <v>10</v>
      </c>
    </row>
    <row r="15" spans="1:7" ht="15.6" x14ac:dyDescent="0.3">
      <c r="A15" s="19" t="s">
        <v>19</v>
      </c>
      <c r="B15" s="20" t="s">
        <v>20</v>
      </c>
      <c r="C15" s="21" t="s">
        <v>23</v>
      </c>
      <c r="D15" s="13">
        <v>8684551.5</v>
      </c>
      <c r="E15" s="13">
        <v>28948505</v>
      </c>
      <c r="F15" s="22"/>
      <c r="G15" s="14" t="s">
        <v>10</v>
      </c>
    </row>
    <row r="16" spans="1:7" ht="15.6" x14ac:dyDescent="0.3">
      <c r="A16" s="19" t="s">
        <v>19</v>
      </c>
      <c r="B16" s="20" t="s">
        <v>8</v>
      </c>
      <c r="C16" s="21" t="s">
        <v>24</v>
      </c>
      <c r="D16" s="13">
        <v>182437680</v>
      </c>
      <c r="E16" s="13">
        <v>182437680</v>
      </c>
      <c r="F16" s="13"/>
      <c r="G16" s="14" t="s">
        <v>10</v>
      </c>
    </row>
    <row r="17" spans="1:7" ht="15.6" x14ac:dyDescent="0.3">
      <c r="A17" s="19" t="s">
        <v>16</v>
      </c>
      <c r="B17" s="20" t="s">
        <v>17</v>
      </c>
      <c r="C17" s="21" t="s">
        <v>25</v>
      </c>
      <c r="D17" s="13">
        <v>13132159</v>
      </c>
      <c r="E17" s="13">
        <f>'BC CONTRATS'!$D17*2</f>
        <v>26264318</v>
      </c>
      <c r="F17" s="13"/>
      <c r="G17" s="24" t="s">
        <v>10</v>
      </c>
    </row>
    <row r="18" spans="1:7" ht="15.6" x14ac:dyDescent="0.3">
      <c r="A18" s="19" t="s">
        <v>19</v>
      </c>
      <c r="B18" s="20" t="s">
        <v>8</v>
      </c>
      <c r="C18" s="21" t="s">
        <v>26</v>
      </c>
      <c r="D18" s="23">
        <v>14095272</v>
      </c>
      <c r="E18" s="13">
        <v>14095272</v>
      </c>
      <c r="F18" s="22"/>
      <c r="G18" s="24" t="s">
        <v>10</v>
      </c>
    </row>
    <row r="19" spans="1:7" ht="15.6" x14ac:dyDescent="0.3">
      <c r="A19" s="19" t="s">
        <v>19</v>
      </c>
      <c r="B19" s="20" t="s">
        <v>8</v>
      </c>
      <c r="C19" s="21" t="s">
        <v>27</v>
      </c>
      <c r="D19" s="23">
        <v>54200000</v>
      </c>
      <c r="E19" s="13">
        <v>54200000</v>
      </c>
      <c r="F19" s="22"/>
      <c r="G19" s="24" t="s">
        <v>10</v>
      </c>
    </row>
    <row r="20" spans="1:7" ht="15.6" x14ac:dyDescent="0.3">
      <c r="A20" s="19" t="s">
        <v>19</v>
      </c>
      <c r="B20" s="20" t="s">
        <v>8</v>
      </c>
      <c r="C20" s="21" t="s">
        <v>28</v>
      </c>
      <c r="D20" s="23">
        <v>51200000</v>
      </c>
      <c r="E20" s="13">
        <v>51200000</v>
      </c>
      <c r="F20" s="22"/>
      <c r="G20" s="24" t="s">
        <v>10</v>
      </c>
    </row>
    <row r="21" spans="1:7" ht="15.6" x14ac:dyDescent="0.3">
      <c r="A21" s="19" t="s">
        <v>19</v>
      </c>
      <c r="B21" s="20" t="s">
        <v>29</v>
      </c>
      <c r="C21" s="21" t="s">
        <v>30</v>
      </c>
      <c r="D21" s="23">
        <v>58789130.25</v>
      </c>
      <c r="E21" s="13">
        <f>'BC CONTRATS'!$D21*4</f>
        <v>235156521</v>
      </c>
      <c r="F21" s="22"/>
      <c r="G21" s="24" t="s">
        <v>10</v>
      </c>
    </row>
    <row r="22" spans="1:7" ht="15.6" x14ac:dyDescent="0.3">
      <c r="A22" s="19" t="s">
        <v>19</v>
      </c>
      <c r="B22" s="20" t="s">
        <v>29</v>
      </c>
      <c r="C22" s="21" t="s">
        <v>31</v>
      </c>
      <c r="D22" s="23">
        <v>38750000</v>
      </c>
      <c r="E22" s="13">
        <f>'BC CONTRATS'!$D22*4</f>
        <v>155000000</v>
      </c>
      <c r="F22" s="22"/>
      <c r="G22" s="24" t="s">
        <v>10</v>
      </c>
    </row>
    <row r="23" spans="1:7" ht="15.6" x14ac:dyDescent="0.3">
      <c r="A23" s="19" t="s">
        <v>19</v>
      </c>
      <c r="B23" s="20" t="s">
        <v>29</v>
      </c>
      <c r="C23" s="21" t="s">
        <v>32</v>
      </c>
      <c r="D23" s="13">
        <v>53250000</v>
      </c>
      <c r="E23" s="13">
        <f>'BC CONTRATS'!$D23*4</f>
        <v>213000000</v>
      </c>
      <c r="F23" s="13"/>
      <c r="G23" s="24" t="s">
        <v>10</v>
      </c>
    </row>
    <row r="24" spans="1:7" ht="15.6" x14ac:dyDescent="0.3">
      <c r="A24" s="19" t="s">
        <v>19</v>
      </c>
      <c r="B24" s="20" t="s">
        <v>20</v>
      </c>
      <c r="C24" s="21" t="s">
        <v>33</v>
      </c>
      <c r="D24" s="13">
        <v>4860000</v>
      </c>
      <c r="E24" s="13">
        <v>16200000</v>
      </c>
      <c r="F24" s="13"/>
      <c r="G24" s="24" t="s">
        <v>10</v>
      </c>
    </row>
    <row r="25" spans="1:7" ht="15.6" x14ac:dyDescent="0.3">
      <c r="A25" s="19" t="s">
        <v>13</v>
      </c>
      <c r="B25" s="20" t="s">
        <v>8</v>
      </c>
      <c r="C25" s="21" t="s">
        <v>34</v>
      </c>
      <c r="D25" s="13">
        <v>17243605.93220339</v>
      </c>
      <c r="E25" s="13">
        <v>17243605.93220339</v>
      </c>
      <c r="F25" s="25"/>
      <c r="G25" s="24" t="s">
        <v>10</v>
      </c>
    </row>
    <row r="26" spans="1:7" ht="15.6" x14ac:dyDescent="0.3">
      <c r="A26" s="26" t="s">
        <v>35</v>
      </c>
      <c r="B26" s="27" t="s">
        <v>36</v>
      </c>
      <c r="C26" s="39" t="s">
        <v>37</v>
      </c>
      <c r="D26" s="2"/>
      <c r="E26" s="28">
        <v>18000000</v>
      </c>
      <c r="F26" s="22"/>
      <c r="G26" s="24" t="s">
        <v>10</v>
      </c>
    </row>
    <row r="27" spans="1:7" ht="15.6" x14ac:dyDescent="0.3">
      <c r="A27" s="26" t="s">
        <v>38</v>
      </c>
      <c r="B27" s="27" t="s">
        <v>36</v>
      </c>
      <c r="C27" s="39" t="s">
        <v>37</v>
      </c>
      <c r="D27" s="2"/>
      <c r="E27" s="28">
        <v>12000000</v>
      </c>
      <c r="F27" s="25"/>
      <c r="G27" s="24" t="s">
        <v>10</v>
      </c>
    </row>
    <row r="28" spans="1:7" ht="15.6" x14ac:dyDescent="0.3">
      <c r="A28" s="26" t="s">
        <v>39</v>
      </c>
      <c r="B28" s="20" t="s">
        <v>8</v>
      </c>
      <c r="C28" s="39" t="s">
        <v>40</v>
      </c>
      <c r="D28" s="28">
        <v>3500000</v>
      </c>
      <c r="E28" s="28">
        <v>3500000</v>
      </c>
      <c r="F28" s="25"/>
      <c r="G28" s="24" t="s">
        <v>41</v>
      </c>
    </row>
    <row r="29" spans="1:7" ht="15.6" x14ac:dyDescent="0.3">
      <c r="A29" s="26" t="s">
        <v>42</v>
      </c>
      <c r="B29" s="20" t="s">
        <v>8</v>
      </c>
      <c r="C29" s="39" t="s">
        <v>43</v>
      </c>
      <c r="D29" s="28">
        <v>1522800</v>
      </c>
      <c r="E29" s="28">
        <v>1522800</v>
      </c>
      <c r="F29" s="22"/>
      <c r="G29" s="24" t="s">
        <v>41</v>
      </c>
    </row>
    <row r="30" spans="1:7" ht="16.2" thickBot="1" x14ac:dyDescent="0.35">
      <c r="A30" s="26"/>
      <c r="B30" s="20"/>
      <c r="C30" s="27"/>
      <c r="D30" s="2"/>
      <c r="E30" s="20"/>
      <c r="F30" s="25"/>
      <c r="G30" s="40"/>
    </row>
    <row r="31" spans="1:7" ht="16.2" thickTop="1" x14ac:dyDescent="0.3">
      <c r="A31" s="29"/>
      <c r="B31" s="30"/>
      <c r="C31" s="31"/>
      <c r="D31" s="32"/>
      <c r="E31" s="33">
        <f>SUM(E7:E29)</f>
        <v>1309610193.2542372</v>
      </c>
      <c r="F31" s="32"/>
      <c r="G31" s="32"/>
    </row>
    <row r="32" spans="1:7" ht="15.6" x14ac:dyDescent="0.3">
      <c r="A32" s="34"/>
      <c r="B32" s="12"/>
      <c r="C32" s="1"/>
      <c r="D32" s="35"/>
      <c r="E32" s="35"/>
      <c r="F32" s="35"/>
      <c r="G32" s="35"/>
    </row>
    <row r="33" spans="1:7" ht="15.6" x14ac:dyDescent="0.3">
      <c r="A33" s="36"/>
      <c r="B33" s="37"/>
      <c r="C33" s="15"/>
      <c r="D33" s="38"/>
      <c r="E33" s="38"/>
      <c r="F33" s="38"/>
      <c r="G33" s="38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C125"/>
  <sheetViews>
    <sheetView topLeftCell="A2" zoomScale="95" zoomScaleNormal="80" workbookViewId="0">
      <selection activeCell="C8" sqref="C8:O8"/>
    </sheetView>
  </sheetViews>
  <sheetFormatPr baseColWidth="10" defaultColWidth="9.109375" defaultRowHeight="14.4" x14ac:dyDescent="0.3"/>
  <cols>
    <col min="1" max="1" width="11" style="48" customWidth="1"/>
    <col min="2" max="2" width="9.109375" style="182" customWidth="1"/>
    <col min="3" max="3" width="12.5546875" style="48" customWidth="1"/>
    <col min="4" max="4" width="21.88671875" style="48" customWidth="1"/>
    <col min="5" max="5" width="29.33203125" style="48" customWidth="1"/>
    <col min="6" max="6" width="20.33203125" style="48" customWidth="1"/>
    <col min="7" max="7" width="15.6640625" style="48" customWidth="1"/>
    <col min="8" max="9" width="13.33203125" style="48" customWidth="1"/>
    <col min="10" max="10" width="12.77734375" style="48" customWidth="1"/>
    <col min="11" max="11" width="11.21875" style="48" customWidth="1"/>
    <col min="12" max="12" width="12.5546875" style="47" customWidth="1"/>
    <col min="13" max="13" width="18.21875" style="47" customWidth="1"/>
    <col min="14" max="14" width="11.44140625" style="47" customWidth="1"/>
    <col min="15" max="15" width="42.6640625" style="48" customWidth="1"/>
    <col min="16" max="16" width="17.21875" style="48" customWidth="1"/>
    <col min="17" max="19" width="11.44140625" style="48" customWidth="1"/>
    <col min="20" max="20" width="15.6640625" style="48" customWidth="1"/>
    <col min="21" max="22" width="16" style="48" bestFit="1" customWidth="1"/>
    <col min="23" max="23" width="15.33203125" style="48" bestFit="1" customWidth="1"/>
    <col min="24" max="25" width="6.109375" style="48" customWidth="1"/>
    <col min="26" max="26" width="8.6640625" style="48" bestFit="1" customWidth="1"/>
    <col min="27" max="27" width="7.6640625" style="48" bestFit="1" customWidth="1"/>
    <col min="28" max="28" width="10.88671875" style="48" bestFit="1" customWidth="1"/>
    <col min="29" max="252" width="11.44140625" style="48" customWidth="1"/>
    <col min="253" max="16384" width="9.109375" style="48"/>
  </cols>
  <sheetData>
    <row r="2" spans="1:22" x14ac:dyDescent="0.3">
      <c r="A2" s="300">
        <v>44783</v>
      </c>
      <c r="P2" s="292"/>
      <c r="Q2" s="292"/>
      <c r="R2" s="292"/>
      <c r="S2" s="292"/>
      <c r="T2" s="292"/>
      <c r="U2" s="292"/>
      <c r="V2" s="292"/>
    </row>
    <row r="3" spans="1:22" ht="15" x14ac:dyDescent="0.3">
      <c r="C3" s="54" t="s">
        <v>44</v>
      </c>
      <c r="D3" s="53"/>
      <c r="P3" s="292"/>
      <c r="Q3" s="292"/>
      <c r="R3" s="292"/>
      <c r="S3" s="292"/>
      <c r="T3" s="292"/>
      <c r="U3" s="292"/>
      <c r="V3" s="292"/>
    </row>
    <row r="4" spans="1:22" x14ac:dyDescent="0.3">
      <c r="P4" s="299" t="s">
        <v>45</v>
      </c>
      <c r="Q4" s="292"/>
      <c r="R4" s="299"/>
      <c r="S4" s="299"/>
      <c r="T4" s="299"/>
      <c r="U4" s="292"/>
      <c r="V4" s="292"/>
    </row>
    <row r="5" spans="1:22" s="663" customFormat="1" ht="30.6" x14ac:dyDescent="0.25">
      <c r="A5" s="656" t="s">
        <v>291</v>
      </c>
      <c r="B5" s="657" t="s">
        <v>46</v>
      </c>
      <c r="C5" s="658" t="s">
        <v>0</v>
      </c>
      <c r="D5" s="659" t="s">
        <v>47</v>
      </c>
      <c r="E5" s="659" t="s">
        <v>48</v>
      </c>
      <c r="F5" s="659" t="s">
        <v>49</v>
      </c>
      <c r="G5" s="659" t="s">
        <v>296</v>
      </c>
      <c r="H5" s="659" t="s">
        <v>50</v>
      </c>
      <c r="I5" s="659" t="s">
        <v>51</v>
      </c>
      <c r="J5" s="659" t="s">
        <v>52</v>
      </c>
      <c r="K5" s="659" t="s">
        <v>358</v>
      </c>
      <c r="L5" s="659" t="s">
        <v>53</v>
      </c>
      <c r="M5" s="659" t="s">
        <v>54</v>
      </c>
      <c r="N5" s="659" t="s">
        <v>359</v>
      </c>
      <c r="O5" s="659" t="s">
        <v>55</v>
      </c>
      <c r="P5" s="660" t="s">
        <v>408</v>
      </c>
      <c r="Q5" s="661"/>
      <c r="R5" s="662"/>
      <c r="S5" s="661"/>
      <c r="T5" s="662"/>
      <c r="U5" s="662"/>
    </row>
    <row r="6" spans="1:22" s="535" customFormat="1" ht="30.6" x14ac:dyDescent="0.25">
      <c r="A6" s="671" t="s">
        <v>292</v>
      </c>
      <c r="B6" s="521">
        <v>0</v>
      </c>
      <c r="C6" s="522" t="str">
        <f>'[25]PDC Mars'!$B$12</f>
        <v>BGFI SERVICES</v>
      </c>
      <c r="D6" s="523" t="s">
        <v>155</v>
      </c>
      <c r="E6" s="524" t="s">
        <v>88</v>
      </c>
      <c r="F6" s="525" t="s">
        <v>82</v>
      </c>
      <c r="G6" s="525" t="s">
        <v>297</v>
      </c>
      <c r="H6" s="525">
        <v>237646</v>
      </c>
      <c r="I6" s="526">
        <v>37689</v>
      </c>
      <c r="J6" s="527">
        <f t="shared" ref="J6:J18" si="0">I6/H6</f>
        <v>0.15859303333529703</v>
      </c>
      <c r="K6" s="528"/>
      <c r="L6" s="529"/>
      <c r="M6" s="530" t="s">
        <v>83</v>
      </c>
      <c r="N6" s="531"/>
      <c r="O6" s="515" t="s">
        <v>372</v>
      </c>
      <c r="P6" s="532" t="s">
        <v>283</v>
      </c>
      <c r="Q6" s="533"/>
      <c r="R6" s="533"/>
      <c r="S6" s="534"/>
      <c r="T6" s="533"/>
      <c r="U6" s="533"/>
    </row>
    <row r="7" spans="1:22" s="535" customFormat="1" ht="10.199999999999999" x14ac:dyDescent="0.25">
      <c r="A7" s="672"/>
      <c r="B7" s="521">
        <v>0</v>
      </c>
      <c r="C7" s="522" t="s">
        <v>79</v>
      </c>
      <c r="D7" s="523" t="s">
        <v>89</v>
      </c>
      <c r="E7" s="524" t="s">
        <v>80</v>
      </c>
      <c r="F7" s="525" t="s">
        <v>90</v>
      </c>
      <c r="G7" s="525" t="s">
        <v>297</v>
      </c>
      <c r="H7" s="525">
        <v>3051</v>
      </c>
      <c r="I7" s="536">
        <v>488</v>
      </c>
      <c r="J7" s="527">
        <f t="shared" si="0"/>
        <v>0.15994755817764666</v>
      </c>
      <c r="K7" s="528"/>
      <c r="L7" s="537"/>
      <c r="M7" s="530" t="s">
        <v>83</v>
      </c>
      <c r="N7" s="531"/>
      <c r="O7" s="515" t="s">
        <v>84</v>
      </c>
      <c r="P7" s="532" t="s">
        <v>284</v>
      </c>
      <c r="Q7" s="538">
        <v>0</v>
      </c>
      <c r="R7" s="670" t="s">
        <v>56</v>
      </c>
      <c r="S7" s="670"/>
      <c r="T7" s="670"/>
      <c r="U7" s="539" t="s">
        <v>57</v>
      </c>
    </row>
    <row r="8" spans="1:22" s="535" customFormat="1" ht="10.199999999999999" x14ac:dyDescent="0.25">
      <c r="A8" s="672"/>
      <c r="B8" s="521"/>
      <c r="C8" s="522" t="s">
        <v>210</v>
      </c>
      <c r="D8" s="523" t="s">
        <v>155</v>
      </c>
      <c r="E8" s="524" t="s">
        <v>413</v>
      </c>
      <c r="F8" s="525" t="s">
        <v>301</v>
      </c>
      <c r="G8" s="525" t="s">
        <v>297</v>
      </c>
      <c r="H8" s="525">
        <v>3858</v>
      </c>
      <c r="I8" s="536">
        <f>H8*J8</f>
        <v>1118.82</v>
      </c>
      <c r="J8" s="527">
        <v>0.28999999999999998</v>
      </c>
      <c r="K8" s="528"/>
      <c r="L8" s="537"/>
      <c r="M8" s="530" t="s">
        <v>83</v>
      </c>
      <c r="N8" s="531" t="s">
        <v>374</v>
      </c>
      <c r="O8" s="515" t="s">
        <v>414</v>
      </c>
      <c r="P8" s="532" t="s">
        <v>283</v>
      </c>
      <c r="Q8" s="538"/>
      <c r="R8" s="540"/>
      <c r="S8" s="540"/>
      <c r="T8" s="540"/>
      <c r="U8" s="539"/>
    </row>
    <row r="9" spans="1:22" s="535" customFormat="1" ht="30.6" x14ac:dyDescent="0.25">
      <c r="A9" s="672"/>
      <c r="B9" s="521"/>
      <c r="C9" s="522" t="s">
        <v>87</v>
      </c>
      <c r="D9" s="523" t="s">
        <v>155</v>
      </c>
      <c r="E9" s="524" t="s">
        <v>410</v>
      </c>
      <c r="F9" s="525" t="s">
        <v>411</v>
      </c>
      <c r="G9" s="525" t="s">
        <v>297</v>
      </c>
      <c r="H9" s="525">
        <v>19535</v>
      </c>
      <c r="I9" s="536">
        <f>H9*J9</f>
        <v>8009.3499999999995</v>
      </c>
      <c r="J9" s="527">
        <v>0.41</v>
      </c>
      <c r="K9" s="528"/>
      <c r="L9" s="537"/>
      <c r="M9" s="530" t="s">
        <v>83</v>
      </c>
      <c r="N9" s="531" t="s">
        <v>374</v>
      </c>
      <c r="O9" s="515" t="s">
        <v>415</v>
      </c>
      <c r="P9" s="532" t="s">
        <v>285</v>
      </c>
      <c r="Q9" s="538"/>
      <c r="R9" s="540"/>
      <c r="S9" s="540"/>
      <c r="T9" s="540"/>
      <c r="U9" s="541"/>
    </row>
    <row r="10" spans="1:22" s="535" customFormat="1" ht="10.199999999999999" x14ac:dyDescent="0.25">
      <c r="A10" s="672"/>
      <c r="B10" s="521">
        <v>0</v>
      </c>
      <c r="C10" s="522" t="s">
        <v>81</v>
      </c>
      <c r="D10" s="523" t="s">
        <v>155</v>
      </c>
      <c r="E10" s="524" t="s">
        <v>412</v>
      </c>
      <c r="F10" s="525" t="s">
        <v>91</v>
      </c>
      <c r="G10" s="525" t="s">
        <v>297</v>
      </c>
      <c r="H10" s="525">
        <v>3492</v>
      </c>
      <c r="I10" s="536">
        <f>H10*J10</f>
        <v>942.84</v>
      </c>
      <c r="J10" s="527">
        <v>0.27</v>
      </c>
      <c r="K10" s="528"/>
      <c r="L10" s="529"/>
      <c r="M10" s="530" t="s">
        <v>83</v>
      </c>
      <c r="N10" s="531"/>
      <c r="O10" s="515" t="s">
        <v>371</v>
      </c>
      <c r="P10" s="532" t="s">
        <v>285</v>
      </c>
      <c r="Q10" s="538">
        <v>0.25</v>
      </c>
      <c r="R10" s="670" t="s">
        <v>58</v>
      </c>
      <c r="S10" s="670"/>
      <c r="T10" s="670"/>
      <c r="U10" s="542" t="s">
        <v>59</v>
      </c>
    </row>
    <row r="11" spans="1:22" s="535" customFormat="1" ht="10.199999999999999" x14ac:dyDescent="0.25">
      <c r="A11" s="672"/>
      <c r="B11" s="521">
        <v>0</v>
      </c>
      <c r="C11" s="522" t="s">
        <v>85</v>
      </c>
      <c r="D11" s="523" t="s">
        <v>89</v>
      </c>
      <c r="E11" s="524" t="s">
        <v>86</v>
      </c>
      <c r="F11" s="525" t="s">
        <v>92</v>
      </c>
      <c r="G11" s="525" t="s">
        <v>297</v>
      </c>
      <c r="H11" s="525">
        <v>5884</v>
      </c>
      <c r="I11" s="536">
        <v>2492</v>
      </c>
      <c r="J11" s="527">
        <f t="shared" si="0"/>
        <v>0.42352141400407883</v>
      </c>
      <c r="K11" s="528"/>
      <c r="L11" s="537"/>
      <c r="M11" s="530" t="s">
        <v>83</v>
      </c>
      <c r="N11" s="531"/>
      <c r="O11" s="515" t="s">
        <v>368</v>
      </c>
      <c r="P11" s="532" t="s">
        <v>285</v>
      </c>
      <c r="Q11" s="538">
        <v>0.5</v>
      </c>
      <c r="R11" s="670" t="s">
        <v>60</v>
      </c>
      <c r="S11" s="670"/>
      <c r="T11" s="670"/>
      <c r="U11" s="543" t="s">
        <v>61</v>
      </c>
    </row>
    <row r="12" spans="1:22" s="558" customFormat="1" ht="30.6" x14ac:dyDescent="0.25">
      <c r="A12" s="672"/>
      <c r="B12" s="544">
        <v>0</v>
      </c>
      <c r="C12" s="545" t="s">
        <v>93</v>
      </c>
      <c r="D12" s="546" t="s">
        <v>89</v>
      </c>
      <c r="E12" s="547" t="s">
        <v>94</v>
      </c>
      <c r="F12" s="548" t="s">
        <v>98</v>
      </c>
      <c r="G12" s="548" t="s">
        <v>297</v>
      </c>
      <c r="H12" s="548">
        <v>11840</v>
      </c>
      <c r="I12" s="549">
        <f>J12*H12</f>
        <v>3433.6</v>
      </c>
      <c r="J12" s="550">
        <v>0.28999999999999998</v>
      </c>
      <c r="K12" s="551"/>
      <c r="L12" s="552"/>
      <c r="M12" s="553" t="s">
        <v>83</v>
      </c>
      <c r="N12" s="554"/>
      <c r="O12" s="516" t="s">
        <v>368</v>
      </c>
      <c r="P12" s="555" t="s">
        <v>286</v>
      </c>
      <c r="Q12" s="556">
        <v>0.75</v>
      </c>
      <c r="R12" s="673" t="s">
        <v>62</v>
      </c>
      <c r="S12" s="673"/>
      <c r="T12" s="673"/>
      <c r="U12" s="557" t="s">
        <v>63</v>
      </c>
    </row>
    <row r="13" spans="1:22" s="535" customFormat="1" ht="10.199999999999999" x14ac:dyDescent="0.25">
      <c r="A13" s="672"/>
      <c r="B13" s="521">
        <v>0</v>
      </c>
      <c r="C13" s="522" t="s">
        <v>169</v>
      </c>
      <c r="D13" s="523" t="str">
        <f>D12</f>
        <v>Pressylia HALDE</v>
      </c>
      <c r="E13" s="524" t="s">
        <v>170</v>
      </c>
      <c r="F13" s="525" t="s">
        <v>171</v>
      </c>
      <c r="G13" s="525" t="s">
        <v>297</v>
      </c>
      <c r="H13" s="525">
        <v>550</v>
      </c>
      <c r="I13" s="536">
        <f>H13/2</f>
        <v>275</v>
      </c>
      <c r="J13" s="527">
        <v>0.5</v>
      </c>
      <c r="K13" s="528"/>
      <c r="L13" s="529"/>
      <c r="M13" s="530" t="s">
        <v>83</v>
      </c>
      <c r="N13" s="531"/>
      <c r="O13" s="515"/>
      <c r="P13" s="532" t="s">
        <v>286</v>
      </c>
      <c r="Q13" s="538"/>
      <c r="R13" s="540"/>
      <c r="S13" s="540"/>
      <c r="T13" s="540"/>
      <c r="U13" s="559"/>
    </row>
    <row r="14" spans="1:22" s="535" customFormat="1" ht="10.199999999999999" x14ac:dyDescent="0.25">
      <c r="A14" s="672"/>
      <c r="B14" s="521">
        <v>0</v>
      </c>
      <c r="C14" s="522" t="s">
        <v>164</v>
      </c>
      <c r="D14" s="523" t="str">
        <f>D13</f>
        <v>Pressylia HALDE</v>
      </c>
      <c r="E14" s="524" t="s">
        <v>179</v>
      </c>
      <c r="F14" s="525" t="s">
        <v>158</v>
      </c>
      <c r="G14" s="525" t="s">
        <v>297</v>
      </c>
      <c r="H14" s="525">
        <v>7604</v>
      </c>
      <c r="I14" s="536">
        <f>+H14*J14</f>
        <v>1216.6400000000001</v>
      </c>
      <c r="J14" s="527">
        <v>0.16</v>
      </c>
      <c r="K14" s="528"/>
      <c r="L14" s="529"/>
      <c r="M14" s="530" t="s">
        <v>83</v>
      </c>
      <c r="N14" s="531" t="s">
        <v>369</v>
      </c>
      <c r="O14" s="515" t="s">
        <v>370</v>
      </c>
      <c r="P14" s="532" t="s">
        <v>286</v>
      </c>
      <c r="Q14" s="538"/>
      <c r="R14" s="540"/>
      <c r="S14" s="540"/>
      <c r="T14" s="540"/>
      <c r="U14" s="559"/>
    </row>
    <row r="15" spans="1:22" s="535" customFormat="1" ht="10.199999999999999" x14ac:dyDescent="0.25">
      <c r="A15" s="672"/>
      <c r="B15" s="521">
        <v>0</v>
      </c>
      <c r="C15" s="522" t="s">
        <v>169</v>
      </c>
      <c r="D15" s="523" t="str">
        <f>D13</f>
        <v>Pressylia HALDE</v>
      </c>
      <c r="E15" s="524" t="s">
        <v>172</v>
      </c>
      <c r="F15" s="525" t="s">
        <v>171</v>
      </c>
      <c r="G15" s="525" t="s">
        <v>297</v>
      </c>
      <c r="H15" s="525">
        <v>500</v>
      </c>
      <c r="I15" s="536">
        <f>H15/2</f>
        <v>250</v>
      </c>
      <c r="J15" s="527">
        <v>0.5</v>
      </c>
      <c r="K15" s="528"/>
      <c r="L15" s="529"/>
      <c r="M15" s="530" t="s">
        <v>83</v>
      </c>
      <c r="N15" s="531"/>
      <c r="O15" s="515" t="s">
        <v>368</v>
      </c>
      <c r="P15" s="532" t="s">
        <v>286</v>
      </c>
      <c r="Q15" s="538"/>
      <c r="R15" s="540"/>
      <c r="S15" s="540"/>
      <c r="T15" s="540"/>
      <c r="U15" s="559"/>
    </row>
    <row r="16" spans="1:22" s="535" customFormat="1" ht="20.399999999999999" x14ac:dyDescent="0.25">
      <c r="A16" s="672"/>
      <c r="B16" s="521">
        <v>0</v>
      </c>
      <c r="C16" s="522" t="s">
        <v>167</v>
      </c>
      <c r="D16" s="523" t="str">
        <f>D12</f>
        <v>Pressylia HALDE</v>
      </c>
      <c r="E16" s="524" t="s">
        <v>168</v>
      </c>
      <c r="F16" s="525" t="s">
        <v>98</v>
      </c>
      <c r="G16" s="525" t="s">
        <v>297</v>
      </c>
      <c r="H16" s="525">
        <v>686</v>
      </c>
      <c r="I16" s="536">
        <f>H16/2</f>
        <v>343</v>
      </c>
      <c r="J16" s="527">
        <v>0.5</v>
      </c>
      <c r="K16" s="528"/>
      <c r="L16" s="529"/>
      <c r="M16" s="530" t="s">
        <v>83</v>
      </c>
      <c r="N16" s="531" t="s">
        <v>245</v>
      </c>
      <c r="O16" s="515" t="s">
        <v>361</v>
      </c>
      <c r="P16" s="532" t="s">
        <v>286</v>
      </c>
      <c r="Q16" s="538"/>
      <c r="R16" s="540"/>
      <c r="S16" s="540"/>
      <c r="T16" s="540"/>
      <c r="U16" s="559"/>
    </row>
    <row r="17" spans="1:21" s="535" customFormat="1" ht="20.399999999999999" x14ac:dyDescent="0.25">
      <c r="A17" s="672"/>
      <c r="B17" s="521">
        <v>0</v>
      </c>
      <c r="C17" s="522" t="s">
        <v>93</v>
      </c>
      <c r="D17" s="523" t="s">
        <v>89</v>
      </c>
      <c r="E17" s="524" t="s">
        <v>95</v>
      </c>
      <c r="F17" s="525" t="s">
        <v>98</v>
      </c>
      <c r="G17" s="525" t="s">
        <v>297</v>
      </c>
      <c r="H17" s="525">
        <v>5022</v>
      </c>
      <c r="I17" s="536">
        <v>2009</v>
      </c>
      <c r="J17" s="527">
        <f t="shared" si="0"/>
        <v>0.40003982477100758</v>
      </c>
      <c r="K17" s="527"/>
      <c r="L17" s="560"/>
      <c r="M17" s="530" t="s">
        <v>83</v>
      </c>
      <c r="N17" s="531"/>
      <c r="O17" s="515" t="s">
        <v>368</v>
      </c>
      <c r="P17" s="532" t="s">
        <v>286</v>
      </c>
      <c r="Q17" s="538">
        <v>1</v>
      </c>
      <c r="R17" s="670" t="s">
        <v>64</v>
      </c>
      <c r="S17" s="670"/>
      <c r="T17" s="670"/>
      <c r="U17" s="561" t="s">
        <v>65</v>
      </c>
    </row>
    <row r="18" spans="1:21" s="535" customFormat="1" ht="10.199999999999999" x14ac:dyDescent="0.25">
      <c r="A18" s="672"/>
      <c r="B18" s="521">
        <v>0</v>
      </c>
      <c r="C18" s="522" t="s">
        <v>81</v>
      </c>
      <c r="D18" s="523" t="s">
        <v>155</v>
      </c>
      <c r="E18" s="524" t="s">
        <v>96</v>
      </c>
      <c r="F18" s="525" t="s">
        <v>97</v>
      </c>
      <c r="G18" s="525" t="s">
        <v>297</v>
      </c>
      <c r="H18" s="525">
        <v>291</v>
      </c>
      <c r="I18" s="536">
        <v>87</v>
      </c>
      <c r="J18" s="527">
        <f t="shared" si="0"/>
        <v>0.29896907216494845</v>
      </c>
      <c r="K18" s="527"/>
      <c r="L18" s="560"/>
      <c r="M18" s="530" t="s">
        <v>83</v>
      </c>
      <c r="N18" s="531"/>
      <c r="O18" s="515" t="s">
        <v>368</v>
      </c>
      <c r="P18" s="532" t="s">
        <v>285</v>
      </c>
      <c r="Q18" s="538"/>
      <c r="R18" s="670"/>
      <c r="S18" s="670"/>
      <c r="T18" s="670"/>
      <c r="U18" s="561"/>
    </row>
    <row r="19" spans="1:21" s="535" customFormat="1" ht="10.199999999999999" x14ac:dyDescent="0.25">
      <c r="A19" s="672"/>
      <c r="B19" s="521">
        <v>0</v>
      </c>
      <c r="C19" s="522" t="s">
        <v>153</v>
      </c>
      <c r="D19" s="523" t="s">
        <v>89</v>
      </c>
      <c r="E19" s="524" t="s">
        <v>154</v>
      </c>
      <c r="F19" s="525" t="s">
        <v>162</v>
      </c>
      <c r="G19" s="525" t="s">
        <v>297</v>
      </c>
      <c r="H19" s="525">
        <v>7132</v>
      </c>
      <c r="I19" s="536">
        <f>H19*J19</f>
        <v>1783</v>
      </c>
      <c r="J19" s="527">
        <v>0.25</v>
      </c>
      <c r="K19" s="527"/>
      <c r="L19" s="562">
        <v>44694</v>
      </c>
      <c r="M19" s="530" t="s">
        <v>83</v>
      </c>
      <c r="N19" s="531"/>
      <c r="O19" s="515" t="s">
        <v>367</v>
      </c>
      <c r="P19" s="532" t="s">
        <v>286</v>
      </c>
      <c r="Q19" s="538"/>
      <c r="R19" s="670"/>
      <c r="S19" s="670"/>
      <c r="T19" s="670"/>
      <c r="U19" s="561"/>
    </row>
    <row r="20" spans="1:21" s="535" customFormat="1" ht="20.399999999999999" x14ac:dyDescent="0.25">
      <c r="A20" s="672"/>
      <c r="B20" s="521">
        <v>0</v>
      </c>
      <c r="C20" s="522" t="s">
        <v>176</v>
      </c>
      <c r="D20" s="523" t="s">
        <v>89</v>
      </c>
      <c r="E20" s="524" t="s">
        <v>177</v>
      </c>
      <c r="F20" s="525" t="s">
        <v>158</v>
      </c>
      <c r="G20" s="525" t="s">
        <v>297</v>
      </c>
      <c r="H20" s="525">
        <v>3993</v>
      </c>
      <c r="I20" s="536">
        <f>H20*J20</f>
        <v>998.25</v>
      </c>
      <c r="J20" s="527">
        <v>0.25</v>
      </c>
      <c r="K20" s="527"/>
      <c r="L20" s="562">
        <v>44720</v>
      </c>
      <c r="M20" s="530" t="s">
        <v>83</v>
      </c>
      <c r="N20" s="531"/>
      <c r="O20" s="515" t="s">
        <v>366</v>
      </c>
      <c r="P20" s="532" t="s">
        <v>286</v>
      </c>
      <c r="Q20" s="538"/>
      <c r="R20" s="670"/>
      <c r="S20" s="670"/>
      <c r="T20" s="670"/>
      <c r="U20" s="561"/>
    </row>
    <row r="21" spans="1:21" s="535" customFormat="1" ht="10.199999999999999" x14ac:dyDescent="0.25">
      <c r="A21" s="672"/>
      <c r="B21" s="521">
        <v>0</v>
      </c>
      <c r="C21" s="522" t="s">
        <v>133</v>
      </c>
      <c r="D21" s="523" t="s">
        <v>156</v>
      </c>
      <c r="E21" s="524" t="s">
        <v>132</v>
      </c>
      <c r="F21" s="525" t="s">
        <v>157</v>
      </c>
      <c r="G21" s="525" t="s">
        <v>298</v>
      </c>
      <c r="H21" s="525">
        <v>5706</v>
      </c>
      <c r="I21" s="536">
        <v>2282</v>
      </c>
      <c r="J21" s="527">
        <v>0.39992989835261128</v>
      </c>
      <c r="K21" s="527"/>
      <c r="L21" s="562">
        <v>44736</v>
      </c>
      <c r="M21" s="530" t="s">
        <v>83</v>
      </c>
      <c r="N21" s="531"/>
      <c r="O21" s="515" t="s">
        <v>365</v>
      </c>
      <c r="P21" s="532" t="s">
        <v>289</v>
      </c>
      <c r="Q21" s="538"/>
      <c r="R21" s="670"/>
      <c r="S21" s="670"/>
      <c r="T21" s="670"/>
      <c r="U21" s="561"/>
    </row>
    <row r="22" spans="1:21" s="535" customFormat="1" ht="10.199999999999999" x14ac:dyDescent="0.25">
      <c r="A22" s="672"/>
      <c r="B22" s="521">
        <v>0</v>
      </c>
      <c r="C22" s="522" t="s">
        <v>79</v>
      </c>
      <c r="D22" s="523" t="s">
        <v>89</v>
      </c>
      <c r="E22" s="524" t="s">
        <v>143</v>
      </c>
      <c r="F22" s="525" t="s">
        <v>98</v>
      </c>
      <c r="G22" s="525" t="s">
        <v>297</v>
      </c>
      <c r="H22" s="525">
        <v>1860</v>
      </c>
      <c r="I22" s="536">
        <f>J22*H22</f>
        <v>669.6</v>
      </c>
      <c r="J22" s="527">
        <v>0.36</v>
      </c>
      <c r="K22" s="527"/>
      <c r="L22" s="562">
        <v>44708</v>
      </c>
      <c r="M22" s="530" t="s">
        <v>83</v>
      </c>
      <c r="N22" s="531" t="s">
        <v>245</v>
      </c>
      <c r="O22" s="515" t="s">
        <v>364</v>
      </c>
      <c r="P22" s="532" t="s">
        <v>363</v>
      </c>
      <c r="Q22" s="538"/>
      <c r="R22" s="670"/>
      <c r="S22" s="670"/>
      <c r="T22" s="670"/>
      <c r="U22" s="561"/>
    </row>
    <row r="23" spans="1:21" s="535" customFormat="1" ht="30.6" x14ac:dyDescent="0.25">
      <c r="A23" s="672"/>
      <c r="B23" s="521">
        <v>0</v>
      </c>
      <c r="C23" s="522" t="str">
        <f>C24</f>
        <v>BGFIBank</v>
      </c>
      <c r="D23" s="523" t="s">
        <v>155</v>
      </c>
      <c r="E23" s="524" t="s">
        <v>290</v>
      </c>
      <c r="F23" s="525" t="s">
        <v>97</v>
      </c>
      <c r="G23" s="525" t="s">
        <v>297</v>
      </c>
      <c r="H23" s="525">
        <v>1651</v>
      </c>
      <c r="I23" s="536">
        <v>434</v>
      </c>
      <c r="J23" s="527">
        <v>0.26</v>
      </c>
      <c r="K23" s="527"/>
      <c r="L23" s="562"/>
      <c r="M23" s="530" t="s">
        <v>83</v>
      </c>
      <c r="N23" s="531"/>
      <c r="O23" s="515" t="s">
        <v>344</v>
      </c>
      <c r="P23" s="532" t="s">
        <v>289</v>
      </c>
      <c r="Q23" s="538"/>
      <c r="R23" s="540"/>
      <c r="S23" s="540"/>
      <c r="T23" s="540"/>
      <c r="U23" s="561"/>
    </row>
    <row r="24" spans="1:21" s="535" customFormat="1" ht="30.6" x14ac:dyDescent="0.25">
      <c r="A24" s="672"/>
      <c r="B24" s="521">
        <v>0</v>
      </c>
      <c r="C24" s="522" t="s">
        <v>271</v>
      </c>
      <c r="D24" s="523" t="s">
        <v>155</v>
      </c>
      <c r="E24" s="524" t="s">
        <v>337</v>
      </c>
      <c r="F24" s="525" t="s">
        <v>301</v>
      </c>
      <c r="G24" s="525" t="s">
        <v>297</v>
      </c>
      <c r="H24" s="525">
        <v>707</v>
      </c>
      <c r="I24" s="536">
        <v>289</v>
      </c>
      <c r="J24" s="527">
        <f>I24/H24</f>
        <v>0.40876944837340878</v>
      </c>
      <c r="K24" s="527"/>
      <c r="L24" s="562"/>
      <c r="M24" s="530" t="s">
        <v>83</v>
      </c>
      <c r="N24" s="531"/>
      <c r="O24" s="515" t="s">
        <v>344</v>
      </c>
      <c r="P24" s="532" t="s">
        <v>338</v>
      </c>
      <c r="Q24" s="538"/>
      <c r="R24" s="540"/>
      <c r="S24" s="540"/>
      <c r="T24" s="540"/>
      <c r="U24" s="563"/>
    </row>
    <row r="25" spans="1:21" s="535" customFormat="1" ht="30.6" x14ac:dyDescent="0.25">
      <c r="A25" s="672"/>
      <c r="B25" s="521">
        <v>0</v>
      </c>
      <c r="C25" s="522" t="s">
        <v>271</v>
      </c>
      <c r="D25" s="523" t="s">
        <v>155</v>
      </c>
      <c r="E25" s="524" t="s">
        <v>339</v>
      </c>
      <c r="F25" s="525" t="s">
        <v>301</v>
      </c>
      <c r="G25" s="525" t="s">
        <v>297</v>
      </c>
      <c r="H25" s="525">
        <v>851</v>
      </c>
      <c r="I25" s="536">
        <v>400</v>
      </c>
      <c r="J25" s="527">
        <f>I25/H25</f>
        <v>0.4700352526439483</v>
      </c>
      <c r="K25" s="527"/>
      <c r="L25" s="562"/>
      <c r="M25" s="530" t="s">
        <v>83</v>
      </c>
      <c r="N25" s="531"/>
      <c r="O25" s="515" t="s">
        <v>344</v>
      </c>
      <c r="P25" s="532" t="s">
        <v>338</v>
      </c>
      <c r="Q25" s="538"/>
      <c r="R25" s="540"/>
      <c r="S25" s="540"/>
      <c r="T25" s="540"/>
      <c r="U25" s="563"/>
    </row>
    <row r="26" spans="1:21" s="535" customFormat="1" ht="30.6" x14ac:dyDescent="0.25">
      <c r="A26" s="564"/>
      <c r="B26" s="521">
        <v>0</v>
      </c>
      <c r="C26" s="522" t="s">
        <v>167</v>
      </c>
      <c r="D26" s="523" t="s">
        <v>89</v>
      </c>
      <c r="E26" s="524" t="s">
        <v>388</v>
      </c>
      <c r="F26" s="525" t="s">
        <v>301</v>
      </c>
      <c r="G26" s="525" t="s">
        <v>297</v>
      </c>
      <c r="H26" s="525">
        <v>2373</v>
      </c>
      <c r="I26" s="536">
        <f>H26*J26</f>
        <v>711.9</v>
      </c>
      <c r="J26" s="527">
        <v>0.3</v>
      </c>
      <c r="K26" s="527"/>
      <c r="L26" s="562"/>
      <c r="M26" s="530" t="s">
        <v>83</v>
      </c>
      <c r="N26" s="531"/>
      <c r="O26" s="515" t="s">
        <v>362</v>
      </c>
      <c r="P26" s="532" t="s">
        <v>338</v>
      </c>
      <c r="Q26" s="538"/>
      <c r="R26" s="540"/>
      <c r="S26" s="540"/>
      <c r="T26" s="540"/>
      <c r="U26" s="563"/>
    </row>
    <row r="27" spans="1:21" s="535" customFormat="1" ht="20.399999999999999" x14ac:dyDescent="0.25">
      <c r="A27" s="565"/>
      <c r="B27" s="521"/>
      <c r="C27" s="522" t="s">
        <v>127</v>
      </c>
      <c r="D27" s="523" t="s">
        <v>155</v>
      </c>
      <c r="E27" s="524" t="s">
        <v>409</v>
      </c>
      <c r="F27" s="525" t="s">
        <v>98</v>
      </c>
      <c r="G27" s="525" t="s">
        <v>297</v>
      </c>
      <c r="H27" s="525">
        <v>3857</v>
      </c>
      <c r="I27" s="536">
        <f>H27*J27</f>
        <v>2777.04</v>
      </c>
      <c r="J27" s="527">
        <v>0.72</v>
      </c>
      <c r="K27" s="527"/>
      <c r="L27" s="562"/>
      <c r="M27" s="530" t="s">
        <v>83</v>
      </c>
      <c r="N27" s="531" t="s">
        <v>245</v>
      </c>
      <c r="O27" s="515" t="s">
        <v>387</v>
      </c>
      <c r="P27" s="532" t="s">
        <v>338</v>
      </c>
      <c r="Q27" s="538"/>
      <c r="R27" s="540"/>
      <c r="S27" s="540"/>
      <c r="T27" s="540"/>
      <c r="U27" s="561"/>
    </row>
    <row r="28" spans="1:21" s="535" customFormat="1" ht="10.199999999999999" x14ac:dyDescent="0.25">
      <c r="A28" s="564"/>
      <c r="B28" s="521">
        <v>3</v>
      </c>
      <c r="C28" s="522" t="s">
        <v>109</v>
      </c>
      <c r="D28" s="523" t="s">
        <v>155</v>
      </c>
      <c r="E28" s="524" t="s">
        <v>111</v>
      </c>
      <c r="F28" s="525" t="s">
        <v>97</v>
      </c>
      <c r="G28" s="525" t="s">
        <v>297</v>
      </c>
      <c r="H28" s="525">
        <v>36185</v>
      </c>
      <c r="I28" s="536">
        <f t="shared" ref="I28:I37" si="1">H28*J28</f>
        <v>6875.15</v>
      </c>
      <c r="J28" s="527">
        <v>0.19</v>
      </c>
      <c r="K28" s="527"/>
      <c r="L28" s="562">
        <v>44721</v>
      </c>
      <c r="M28" s="530" t="s">
        <v>83</v>
      </c>
      <c r="N28" s="531" t="s">
        <v>405</v>
      </c>
      <c r="O28" s="515" t="s">
        <v>403</v>
      </c>
      <c r="P28" s="532" t="s">
        <v>404</v>
      </c>
      <c r="Q28" s="538"/>
      <c r="R28" s="540"/>
      <c r="S28" s="540"/>
      <c r="T28" s="540"/>
      <c r="U28" s="563"/>
    </row>
    <row r="29" spans="1:21" s="535" customFormat="1" ht="10.199999999999999" x14ac:dyDescent="0.25">
      <c r="A29" s="564"/>
      <c r="B29" s="521">
        <v>4</v>
      </c>
      <c r="C29" s="522" t="s">
        <v>109</v>
      </c>
      <c r="D29" s="523" t="s">
        <v>155</v>
      </c>
      <c r="E29" s="524" t="s">
        <v>112</v>
      </c>
      <c r="F29" s="525" t="s">
        <v>97</v>
      </c>
      <c r="G29" s="525" t="s">
        <v>297</v>
      </c>
      <c r="H29" s="525">
        <v>7904</v>
      </c>
      <c r="I29" s="536">
        <f t="shared" si="1"/>
        <v>1501.76</v>
      </c>
      <c r="J29" s="527">
        <v>0.19</v>
      </c>
      <c r="K29" s="527"/>
      <c r="L29" s="562">
        <v>44721</v>
      </c>
      <c r="M29" s="530" t="s">
        <v>83</v>
      </c>
      <c r="N29" s="531" t="s">
        <v>405</v>
      </c>
      <c r="O29" s="515" t="s">
        <v>403</v>
      </c>
      <c r="P29" s="532" t="s">
        <v>404</v>
      </c>
      <c r="Q29" s="538"/>
      <c r="R29" s="540"/>
      <c r="S29" s="540"/>
      <c r="T29" s="540"/>
      <c r="U29" s="563"/>
    </row>
    <row r="30" spans="1:21" s="535" customFormat="1" ht="10.199999999999999" x14ac:dyDescent="0.25">
      <c r="A30" s="564"/>
      <c r="B30" s="521">
        <v>5</v>
      </c>
      <c r="C30" s="522" t="s">
        <v>109</v>
      </c>
      <c r="D30" s="523" t="s">
        <v>155</v>
      </c>
      <c r="E30" s="524" t="s">
        <v>108</v>
      </c>
      <c r="F30" s="525" t="s">
        <v>97</v>
      </c>
      <c r="G30" s="525" t="s">
        <v>297</v>
      </c>
      <c r="H30" s="525">
        <v>47011</v>
      </c>
      <c r="I30" s="536">
        <f t="shared" si="1"/>
        <v>8932.09</v>
      </c>
      <c r="J30" s="527">
        <v>0.19</v>
      </c>
      <c r="K30" s="527"/>
      <c r="L30" s="562">
        <v>44721</v>
      </c>
      <c r="M30" s="530" t="s">
        <v>83</v>
      </c>
      <c r="N30" s="531" t="s">
        <v>405</v>
      </c>
      <c r="O30" s="515" t="s">
        <v>403</v>
      </c>
      <c r="P30" s="532" t="s">
        <v>404</v>
      </c>
      <c r="Q30" s="538"/>
      <c r="R30" s="540"/>
      <c r="S30" s="540"/>
      <c r="T30" s="540"/>
      <c r="U30" s="563"/>
    </row>
    <row r="31" spans="1:21" s="535" customFormat="1" ht="10.199999999999999" x14ac:dyDescent="0.25">
      <c r="A31" s="564"/>
      <c r="B31" s="521">
        <v>6</v>
      </c>
      <c r="C31" s="522" t="s">
        <v>109</v>
      </c>
      <c r="D31" s="523" t="s">
        <v>155</v>
      </c>
      <c r="E31" s="524" t="s">
        <v>288</v>
      </c>
      <c r="F31" s="525" t="s">
        <v>97</v>
      </c>
      <c r="G31" s="525" t="s">
        <v>297</v>
      </c>
      <c r="H31" s="525">
        <v>6711</v>
      </c>
      <c r="I31" s="536">
        <f t="shared" si="1"/>
        <v>1275.0899999999999</v>
      </c>
      <c r="J31" s="527">
        <v>0.19</v>
      </c>
      <c r="K31" s="527"/>
      <c r="L31" s="562">
        <v>44721</v>
      </c>
      <c r="M31" s="530" t="s">
        <v>83</v>
      </c>
      <c r="N31" s="531" t="s">
        <v>405</v>
      </c>
      <c r="O31" s="515" t="s">
        <v>403</v>
      </c>
      <c r="P31" s="532" t="s">
        <v>404</v>
      </c>
      <c r="Q31" s="538"/>
      <c r="R31" s="540"/>
      <c r="S31" s="540"/>
      <c r="T31" s="540"/>
      <c r="U31" s="563"/>
    </row>
    <row r="32" spans="1:21" s="535" customFormat="1" ht="30.6" x14ac:dyDescent="0.25">
      <c r="A32" s="565"/>
      <c r="B32" s="521"/>
      <c r="C32" s="522" t="s">
        <v>164</v>
      </c>
      <c r="D32" s="523" t="s">
        <v>156</v>
      </c>
      <c r="E32" s="524" t="s">
        <v>406</v>
      </c>
      <c r="F32" s="525" t="s">
        <v>159</v>
      </c>
      <c r="G32" s="525" t="s">
        <v>298</v>
      </c>
      <c r="H32" s="525">
        <v>23623</v>
      </c>
      <c r="I32" s="536">
        <v>8031</v>
      </c>
      <c r="J32" s="527">
        <f>I32/H32</f>
        <v>0.33996528806671467</v>
      </c>
      <c r="K32" s="527"/>
      <c r="L32" s="562"/>
      <c r="M32" s="530" t="s">
        <v>83</v>
      </c>
      <c r="N32" s="531"/>
      <c r="O32" s="515" t="s">
        <v>407</v>
      </c>
      <c r="P32" s="566">
        <v>44799</v>
      </c>
      <c r="Q32" s="538"/>
      <c r="R32" s="540"/>
      <c r="S32" s="540"/>
      <c r="T32" s="540"/>
      <c r="U32" s="561"/>
    </row>
    <row r="33" spans="1:21" s="535" customFormat="1" ht="10.199999999999999" x14ac:dyDescent="0.25">
      <c r="A33" s="565"/>
      <c r="B33" s="521"/>
      <c r="C33" s="522" t="s">
        <v>153</v>
      </c>
      <c r="D33" s="523" t="s">
        <v>89</v>
      </c>
      <c r="E33" s="524" t="s">
        <v>744</v>
      </c>
      <c r="F33" s="525" t="s">
        <v>746</v>
      </c>
      <c r="G33" s="525" t="s">
        <v>745</v>
      </c>
      <c r="H33" s="525">
        <v>4604</v>
      </c>
      <c r="I33" s="718">
        <v>0</v>
      </c>
      <c r="J33" s="719">
        <v>0</v>
      </c>
      <c r="K33" s="527"/>
      <c r="L33" s="562"/>
      <c r="M33" s="530"/>
      <c r="N33" s="531"/>
      <c r="O33" s="515"/>
      <c r="P33" s="566">
        <v>44813</v>
      </c>
      <c r="Q33" s="538"/>
      <c r="R33" s="540"/>
      <c r="S33" s="540"/>
      <c r="T33" s="540"/>
      <c r="U33" s="561"/>
    </row>
    <row r="34" spans="1:21" s="577" customFormat="1" ht="10.199999999999999" x14ac:dyDescent="0.25">
      <c r="A34" s="674" t="s">
        <v>293</v>
      </c>
      <c r="B34" s="567">
        <v>1</v>
      </c>
      <c r="C34" s="568" t="s">
        <v>109</v>
      </c>
      <c r="D34" s="569" t="s">
        <v>155</v>
      </c>
      <c r="E34" s="570" t="s">
        <v>110</v>
      </c>
      <c r="F34" s="571" t="s">
        <v>97</v>
      </c>
      <c r="G34" s="572" t="s">
        <v>297</v>
      </c>
      <c r="H34" s="572">
        <v>27281</v>
      </c>
      <c r="I34" s="573">
        <f t="shared" si="1"/>
        <v>5183.3900000000003</v>
      </c>
      <c r="J34" s="574">
        <v>0.19</v>
      </c>
      <c r="K34" s="574"/>
      <c r="L34" s="575">
        <v>44721</v>
      </c>
      <c r="M34" s="574" t="s">
        <v>175</v>
      </c>
      <c r="N34" s="576"/>
      <c r="O34" s="517" t="s">
        <v>391</v>
      </c>
      <c r="Q34" s="578"/>
      <c r="R34" s="676"/>
      <c r="S34" s="676"/>
      <c r="T34" s="676"/>
      <c r="U34" s="579"/>
    </row>
    <row r="35" spans="1:21" s="577" customFormat="1" ht="10.199999999999999" x14ac:dyDescent="0.25">
      <c r="A35" s="675"/>
      <c r="B35" s="567">
        <v>2</v>
      </c>
      <c r="C35" s="568" t="s">
        <v>109</v>
      </c>
      <c r="D35" s="569" t="s">
        <v>155</v>
      </c>
      <c r="E35" s="570" t="s">
        <v>307</v>
      </c>
      <c r="F35" s="571" t="s">
        <v>97</v>
      </c>
      <c r="G35" s="572" t="s">
        <v>297</v>
      </c>
      <c r="H35" s="572">
        <v>3413</v>
      </c>
      <c r="I35" s="573">
        <f t="shared" si="1"/>
        <v>648.47</v>
      </c>
      <c r="J35" s="574">
        <v>0.19</v>
      </c>
      <c r="K35" s="574"/>
      <c r="L35" s="575">
        <v>44721</v>
      </c>
      <c r="M35" s="574" t="s">
        <v>175</v>
      </c>
      <c r="N35" s="576"/>
      <c r="O35" s="517" t="s">
        <v>391</v>
      </c>
      <c r="Q35" s="578"/>
      <c r="R35" s="580"/>
      <c r="S35" s="580"/>
      <c r="T35" s="580"/>
      <c r="U35" s="579"/>
    </row>
    <row r="36" spans="1:21" s="581" customFormat="1" ht="10.199999999999999" x14ac:dyDescent="0.25">
      <c r="A36" s="675"/>
      <c r="B36" s="567">
        <v>7</v>
      </c>
      <c r="C36" s="568" t="s">
        <v>109</v>
      </c>
      <c r="D36" s="569" t="s">
        <v>155</v>
      </c>
      <c r="E36" s="570" t="s">
        <v>305</v>
      </c>
      <c r="F36" s="571" t="s">
        <v>97</v>
      </c>
      <c r="G36" s="572" t="s">
        <v>297</v>
      </c>
      <c r="H36" s="572">
        <v>29969</v>
      </c>
      <c r="I36" s="573">
        <f t="shared" si="1"/>
        <v>5993.8</v>
      </c>
      <c r="J36" s="574">
        <v>0.2</v>
      </c>
      <c r="K36" s="574"/>
      <c r="L36" s="575">
        <v>44721</v>
      </c>
      <c r="M36" s="574" t="s">
        <v>175</v>
      </c>
      <c r="N36" s="576"/>
      <c r="O36" s="517" t="s">
        <v>391</v>
      </c>
      <c r="Q36" s="582"/>
      <c r="R36" s="583"/>
      <c r="S36" s="583"/>
      <c r="T36" s="583"/>
      <c r="U36" s="584"/>
    </row>
    <row r="37" spans="1:21" s="581" customFormat="1" ht="10.199999999999999" x14ac:dyDescent="0.25">
      <c r="A37" s="675"/>
      <c r="B37" s="567">
        <v>8</v>
      </c>
      <c r="C37" s="568" t="s">
        <v>109</v>
      </c>
      <c r="D37" s="569" t="s">
        <v>155</v>
      </c>
      <c r="E37" s="570" t="s">
        <v>306</v>
      </c>
      <c r="F37" s="571" t="s">
        <v>97</v>
      </c>
      <c r="G37" s="572" t="s">
        <v>297</v>
      </c>
      <c r="H37" s="572">
        <v>29969</v>
      </c>
      <c r="I37" s="573">
        <f t="shared" si="1"/>
        <v>5993.8</v>
      </c>
      <c r="J37" s="574">
        <v>0.2</v>
      </c>
      <c r="K37" s="574"/>
      <c r="L37" s="575">
        <v>44721</v>
      </c>
      <c r="M37" s="574" t="s">
        <v>175</v>
      </c>
      <c r="N37" s="576"/>
      <c r="O37" s="517" t="s">
        <v>391</v>
      </c>
      <c r="Q37" s="582"/>
      <c r="R37" s="583"/>
      <c r="S37" s="583"/>
      <c r="T37" s="583"/>
      <c r="U37" s="584"/>
    </row>
    <row r="38" spans="1:21" s="535" customFormat="1" ht="20.399999999999999" x14ac:dyDescent="0.25">
      <c r="A38" s="675"/>
      <c r="B38" s="567">
        <v>9</v>
      </c>
      <c r="C38" s="585" t="s">
        <v>125</v>
      </c>
      <c r="D38" s="586" t="s">
        <v>156</v>
      </c>
      <c r="E38" s="587" t="s">
        <v>299</v>
      </c>
      <c r="F38" s="571" t="s">
        <v>159</v>
      </c>
      <c r="G38" s="571" t="s">
        <v>298</v>
      </c>
      <c r="H38" s="571">
        <v>59220</v>
      </c>
      <c r="I38" s="588">
        <f t="shared" ref="I38:I43" si="2">+H38*J38</f>
        <v>20727</v>
      </c>
      <c r="J38" s="589">
        <v>0.35</v>
      </c>
      <c r="K38" s="589"/>
      <c r="L38" s="590">
        <v>44704</v>
      </c>
      <c r="M38" s="591" t="s">
        <v>175</v>
      </c>
      <c r="N38" s="592"/>
      <c r="O38" s="517" t="s">
        <v>392</v>
      </c>
      <c r="Q38" s="556"/>
      <c r="R38" s="540"/>
      <c r="S38" s="540"/>
      <c r="T38" s="540"/>
      <c r="U38" s="563"/>
    </row>
    <row r="39" spans="1:21" s="535" customFormat="1" ht="20.399999999999999" x14ac:dyDescent="0.25">
      <c r="A39" s="675"/>
      <c r="B39" s="567">
        <v>10</v>
      </c>
      <c r="C39" s="585" t="s">
        <v>163</v>
      </c>
      <c r="D39" s="586" t="s">
        <v>156</v>
      </c>
      <c r="E39" s="587" t="s">
        <v>299</v>
      </c>
      <c r="F39" s="571" t="s">
        <v>159</v>
      </c>
      <c r="G39" s="571" t="s">
        <v>298</v>
      </c>
      <c r="H39" s="571">
        <v>69110</v>
      </c>
      <c r="I39" s="588">
        <f t="shared" si="2"/>
        <v>22806.3</v>
      </c>
      <c r="J39" s="589">
        <v>0.33</v>
      </c>
      <c r="K39" s="589"/>
      <c r="L39" s="590">
        <v>44722</v>
      </c>
      <c r="M39" s="591" t="s">
        <v>175</v>
      </c>
      <c r="N39" s="592"/>
      <c r="O39" s="517" t="s">
        <v>739</v>
      </c>
      <c r="Q39" s="556"/>
      <c r="R39" s="540"/>
      <c r="S39" s="540"/>
      <c r="T39" s="540"/>
      <c r="U39" s="563"/>
    </row>
    <row r="40" spans="1:21" s="593" customFormat="1" ht="10.199999999999999" x14ac:dyDescent="0.25">
      <c r="A40" s="675"/>
      <c r="B40" s="567">
        <v>11</v>
      </c>
      <c r="C40" s="585" t="s">
        <v>164</v>
      </c>
      <c r="D40" s="586" t="s">
        <v>156</v>
      </c>
      <c r="E40" s="587" t="s">
        <v>303</v>
      </c>
      <c r="F40" s="571" t="s">
        <v>304</v>
      </c>
      <c r="G40" s="571" t="s">
        <v>298</v>
      </c>
      <c r="H40" s="571">
        <v>11674</v>
      </c>
      <c r="I40" s="588">
        <f t="shared" si="2"/>
        <v>2918.5</v>
      </c>
      <c r="J40" s="589">
        <v>0.25</v>
      </c>
      <c r="K40" s="589"/>
      <c r="L40" s="590">
        <v>44739</v>
      </c>
      <c r="M40" s="591" t="s">
        <v>175</v>
      </c>
      <c r="N40" s="592"/>
      <c r="O40" s="517" t="s">
        <v>390</v>
      </c>
      <c r="Q40" s="556"/>
      <c r="R40" s="540"/>
      <c r="S40" s="540"/>
      <c r="T40" s="540"/>
      <c r="U40" s="594"/>
    </row>
    <row r="41" spans="1:21" s="535" customFormat="1" ht="20.399999999999999" x14ac:dyDescent="0.25">
      <c r="A41" s="675"/>
      <c r="B41" s="567">
        <v>12</v>
      </c>
      <c r="C41" s="585" t="s">
        <v>164</v>
      </c>
      <c r="D41" s="586" t="s">
        <v>156</v>
      </c>
      <c r="E41" s="587" t="s">
        <v>299</v>
      </c>
      <c r="F41" s="571" t="s">
        <v>159</v>
      </c>
      <c r="G41" s="571" t="s">
        <v>298</v>
      </c>
      <c r="H41" s="571">
        <f>8602*3</f>
        <v>25806</v>
      </c>
      <c r="I41" s="588">
        <f t="shared" si="2"/>
        <v>9032.0999999999985</v>
      </c>
      <c r="J41" s="589">
        <v>0.35</v>
      </c>
      <c r="K41" s="589"/>
      <c r="L41" s="590">
        <v>44739</v>
      </c>
      <c r="M41" s="591" t="s">
        <v>175</v>
      </c>
      <c r="N41" s="592"/>
      <c r="O41" s="517" t="s">
        <v>389</v>
      </c>
      <c r="Q41" s="556"/>
      <c r="R41" s="540"/>
      <c r="S41" s="540"/>
      <c r="T41" s="540"/>
      <c r="U41" s="563"/>
    </row>
    <row r="42" spans="1:21" s="535" customFormat="1" ht="20.399999999999999" x14ac:dyDescent="0.25">
      <c r="A42" s="675"/>
      <c r="B42" s="567">
        <v>13</v>
      </c>
      <c r="C42" s="585" t="s">
        <v>165</v>
      </c>
      <c r="D42" s="586" t="s">
        <v>156</v>
      </c>
      <c r="E42" s="587" t="s">
        <v>299</v>
      </c>
      <c r="F42" s="571" t="s">
        <v>159</v>
      </c>
      <c r="G42" s="571" t="s">
        <v>298</v>
      </c>
      <c r="H42" s="571">
        <f>27666*3</f>
        <v>82998</v>
      </c>
      <c r="I42" s="588">
        <f t="shared" si="2"/>
        <v>29049.3</v>
      </c>
      <c r="J42" s="589">
        <v>0.35</v>
      </c>
      <c r="K42" s="589"/>
      <c r="L42" s="590">
        <v>44741</v>
      </c>
      <c r="M42" s="591" t="s">
        <v>175</v>
      </c>
      <c r="N42" s="592"/>
      <c r="O42" s="517" t="s">
        <v>393</v>
      </c>
      <c r="Q42" s="556"/>
      <c r="R42" s="540"/>
      <c r="S42" s="540"/>
      <c r="T42" s="540"/>
      <c r="U42" s="563"/>
    </row>
    <row r="43" spans="1:21" s="535" customFormat="1" ht="20.399999999999999" x14ac:dyDescent="0.25">
      <c r="A43" s="675"/>
      <c r="B43" s="567">
        <v>14</v>
      </c>
      <c r="C43" s="585" t="s">
        <v>166</v>
      </c>
      <c r="D43" s="586" t="s">
        <v>156</v>
      </c>
      <c r="E43" s="587" t="s">
        <v>299</v>
      </c>
      <c r="F43" s="571" t="s">
        <v>159</v>
      </c>
      <c r="G43" s="571" t="s">
        <v>298</v>
      </c>
      <c r="H43" s="571">
        <f>546*36</f>
        <v>19656</v>
      </c>
      <c r="I43" s="588">
        <f t="shared" si="2"/>
        <v>6879.5999999999995</v>
      </c>
      <c r="J43" s="589">
        <v>0.35</v>
      </c>
      <c r="K43" s="589"/>
      <c r="L43" s="590">
        <v>44736</v>
      </c>
      <c r="M43" s="591" t="s">
        <v>175</v>
      </c>
      <c r="N43" s="592"/>
      <c r="O43" s="517" t="s">
        <v>394</v>
      </c>
      <c r="Q43" s="556"/>
      <c r="R43" s="540"/>
      <c r="S43" s="540"/>
      <c r="T43" s="540"/>
      <c r="U43" s="563"/>
    </row>
    <row r="44" spans="1:21" s="577" customFormat="1" ht="30.6" x14ac:dyDescent="0.25">
      <c r="A44" s="675"/>
      <c r="B44" s="567">
        <v>16</v>
      </c>
      <c r="C44" s="585" t="s">
        <v>210</v>
      </c>
      <c r="D44" s="586" t="s">
        <v>155</v>
      </c>
      <c r="E44" s="587" t="s">
        <v>140</v>
      </c>
      <c r="F44" s="571" t="s">
        <v>90</v>
      </c>
      <c r="G44" s="571" t="s">
        <v>297</v>
      </c>
      <c r="H44" s="571">
        <v>91620</v>
      </c>
      <c r="I44" s="588">
        <v>11383</v>
      </c>
      <c r="J44" s="589">
        <f>I44/H44</f>
        <v>0.12424143200174634</v>
      </c>
      <c r="K44" s="589"/>
      <c r="L44" s="590"/>
      <c r="M44" s="591" t="s">
        <v>175</v>
      </c>
      <c r="N44" s="592"/>
      <c r="O44" s="517" t="s">
        <v>353</v>
      </c>
      <c r="Q44" s="595"/>
      <c r="R44" s="596"/>
      <c r="S44" s="596"/>
      <c r="T44" s="596"/>
      <c r="U44" s="579"/>
    </row>
    <row r="45" spans="1:21" s="535" customFormat="1" ht="10.199999999999999" x14ac:dyDescent="0.25">
      <c r="A45" s="675"/>
      <c r="B45" s="567">
        <v>17</v>
      </c>
      <c r="C45" s="585" t="s">
        <v>141</v>
      </c>
      <c r="D45" s="586" t="s">
        <v>89</v>
      </c>
      <c r="E45" s="587" t="s">
        <v>142</v>
      </c>
      <c r="F45" s="571" t="s">
        <v>161</v>
      </c>
      <c r="G45" s="571" t="s">
        <v>297</v>
      </c>
      <c r="H45" s="571">
        <v>38178</v>
      </c>
      <c r="I45" s="588">
        <v>3054</v>
      </c>
      <c r="J45" s="589">
        <v>7.9993713657079996E-2</v>
      </c>
      <c r="K45" s="589"/>
      <c r="L45" s="590">
        <v>44708</v>
      </c>
      <c r="M45" s="591" t="s">
        <v>175</v>
      </c>
      <c r="N45" s="592"/>
      <c r="O45" s="517" t="s">
        <v>302</v>
      </c>
      <c r="Q45" s="556"/>
      <c r="R45" s="540"/>
      <c r="S45" s="540"/>
      <c r="T45" s="540"/>
      <c r="U45" s="563"/>
    </row>
    <row r="46" spans="1:21" s="535" customFormat="1" ht="40.799999999999997" x14ac:dyDescent="0.25">
      <c r="A46" s="677" t="s">
        <v>395</v>
      </c>
      <c r="B46" s="597">
        <v>19</v>
      </c>
      <c r="C46" s="598" t="s">
        <v>127</v>
      </c>
      <c r="D46" s="599" t="s">
        <v>156</v>
      </c>
      <c r="E46" s="600" t="s">
        <v>126</v>
      </c>
      <c r="F46" s="601" t="s">
        <v>160</v>
      </c>
      <c r="G46" s="601" t="s">
        <v>298</v>
      </c>
      <c r="H46" s="601">
        <v>36700</v>
      </c>
      <c r="I46" s="602">
        <v>11010</v>
      </c>
      <c r="J46" s="603">
        <v>0.3</v>
      </c>
      <c r="K46" s="603"/>
      <c r="L46" s="604">
        <v>44630</v>
      </c>
      <c r="M46" s="605" t="s">
        <v>173</v>
      </c>
      <c r="N46" s="606"/>
      <c r="O46" s="518" t="s">
        <v>396</v>
      </c>
      <c r="Q46" s="556"/>
      <c r="R46" s="540"/>
      <c r="S46" s="540"/>
      <c r="T46" s="540"/>
      <c r="U46" s="563"/>
    </row>
    <row r="47" spans="1:21" s="535" customFormat="1" ht="40.799999999999997" x14ac:dyDescent="0.25">
      <c r="A47" s="677"/>
      <c r="B47" s="597">
        <v>20</v>
      </c>
      <c r="C47" s="598" t="s">
        <v>127</v>
      </c>
      <c r="D47" s="599" t="s">
        <v>156</v>
      </c>
      <c r="E47" s="600" t="s">
        <v>128</v>
      </c>
      <c r="F47" s="601" t="s">
        <v>158</v>
      </c>
      <c r="G47" s="601" t="s">
        <v>298</v>
      </c>
      <c r="H47" s="601">
        <v>32930</v>
      </c>
      <c r="I47" s="602">
        <f>+H47*J47</f>
        <v>9879</v>
      </c>
      <c r="J47" s="603">
        <v>0.3</v>
      </c>
      <c r="K47" s="603"/>
      <c r="L47" s="604">
        <v>44630</v>
      </c>
      <c r="M47" s="605" t="s">
        <v>173</v>
      </c>
      <c r="N47" s="606"/>
      <c r="O47" s="518" t="s">
        <v>396</v>
      </c>
      <c r="Q47" s="556"/>
      <c r="R47" s="540"/>
      <c r="S47" s="540"/>
      <c r="T47" s="540"/>
      <c r="U47" s="563"/>
    </row>
    <row r="48" spans="1:21" s="535" customFormat="1" ht="20.399999999999999" x14ac:dyDescent="0.25">
      <c r="A48" s="677"/>
      <c r="B48" s="597">
        <v>21</v>
      </c>
      <c r="C48" s="598" t="s">
        <v>81</v>
      </c>
      <c r="D48" s="599" t="s">
        <v>156</v>
      </c>
      <c r="E48" s="600" t="s">
        <v>130</v>
      </c>
      <c r="F48" s="601" t="s">
        <v>160</v>
      </c>
      <c r="G48" s="601" t="s">
        <v>298</v>
      </c>
      <c r="H48" s="601">
        <v>16384</v>
      </c>
      <c r="I48" s="602">
        <f>H48*J48</f>
        <v>5079.04</v>
      </c>
      <c r="J48" s="603">
        <v>0.31</v>
      </c>
      <c r="K48" s="603"/>
      <c r="L48" s="604">
        <v>44719</v>
      </c>
      <c r="M48" s="605" t="s">
        <v>173</v>
      </c>
      <c r="N48" s="606"/>
      <c r="O48" s="518" t="s">
        <v>397</v>
      </c>
      <c r="Q48" s="556"/>
      <c r="R48" s="540"/>
      <c r="S48" s="540"/>
      <c r="T48" s="540"/>
      <c r="U48" s="563"/>
    </row>
    <row r="49" spans="1:21" s="535" customFormat="1" ht="20.399999999999999" x14ac:dyDescent="0.25">
      <c r="A49" s="677"/>
      <c r="B49" s="597">
        <v>22</v>
      </c>
      <c r="C49" s="598" t="s">
        <v>81</v>
      </c>
      <c r="D49" s="599" t="s">
        <v>156</v>
      </c>
      <c r="E49" s="600" t="s">
        <v>131</v>
      </c>
      <c r="F49" s="601" t="s">
        <v>158</v>
      </c>
      <c r="G49" s="601" t="s">
        <v>298</v>
      </c>
      <c r="H49" s="601">
        <v>19445</v>
      </c>
      <c r="I49" s="602">
        <f>H49*J49</f>
        <v>6027.95</v>
      </c>
      <c r="J49" s="603">
        <v>0.31</v>
      </c>
      <c r="K49" s="603"/>
      <c r="L49" s="604">
        <v>44719</v>
      </c>
      <c r="M49" s="605" t="s">
        <v>173</v>
      </c>
      <c r="N49" s="606"/>
      <c r="O49" s="518" t="s">
        <v>397</v>
      </c>
      <c r="Q49" s="556"/>
      <c r="R49" s="540"/>
      <c r="S49" s="540"/>
      <c r="T49" s="540"/>
      <c r="U49" s="563"/>
    </row>
    <row r="50" spans="1:21" s="607" customFormat="1" ht="30.6" x14ac:dyDescent="0.25">
      <c r="A50" s="677"/>
      <c r="B50" s="597">
        <v>24</v>
      </c>
      <c r="C50" s="598" t="s">
        <v>114</v>
      </c>
      <c r="D50" s="599" t="s">
        <v>155</v>
      </c>
      <c r="E50" s="600" t="s">
        <v>113</v>
      </c>
      <c r="F50" s="601" t="s">
        <v>97</v>
      </c>
      <c r="G50" s="601" t="s">
        <v>297</v>
      </c>
      <c r="H50" s="601">
        <v>276190</v>
      </c>
      <c r="I50" s="602">
        <v>63317</v>
      </c>
      <c r="J50" s="603">
        <v>0.22925160215793475</v>
      </c>
      <c r="K50" s="603"/>
      <c r="L50" s="604">
        <v>44721</v>
      </c>
      <c r="M50" s="605" t="s">
        <v>173</v>
      </c>
      <c r="N50" s="606"/>
      <c r="O50" s="518" t="s">
        <v>308</v>
      </c>
      <c r="Q50" s="608"/>
      <c r="R50" s="609"/>
      <c r="S50" s="609"/>
      <c r="T50" s="609"/>
      <c r="U50" s="610"/>
    </row>
    <row r="51" spans="1:21" s="607" customFormat="1" ht="30.6" x14ac:dyDescent="0.25">
      <c r="A51" s="677"/>
      <c r="B51" s="597">
        <v>25</v>
      </c>
      <c r="C51" s="598" t="s">
        <v>114</v>
      </c>
      <c r="D51" s="599" t="s">
        <v>155</v>
      </c>
      <c r="E51" s="600" t="s">
        <v>115</v>
      </c>
      <c r="F51" s="601" t="s">
        <v>97</v>
      </c>
      <c r="G51" s="601" t="s">
        <v>297</v>
      </c>
      <c r="H51" s="601">
        <v>543433</v>
      </c>
      <c r="I51" s="602">
        <v>112367</v>
      </c>
      <c r="J51" s="603">
        <v>0.20677250001380115</v>
      </c>
      <c r="K51" s="603"/>
      <c r="L51" s="604">
        <v>44641</v>
      </c>
      <c r="M51" s="605" t="s">
        <v>173</v>
      </c>
      <c r="N51" s="606"/>
      <c r="O51" s="518" t="s">
        <v>309</v>
      </c>
      <c r="Q51" s="608"/>
      <c r="R51" s="609"/>
      <c r="S51" s="609"/>
      <c r="T51" s="609"/>
      <c r="U51" s="610"/>
    </row>
    <row r="52" spans="1:21" s="607" customFormat="1" ht="30.6" x14ac:dyDescent="0.25">
      <c r="A52" s="677"/>
      <c r="B52" s="597">
        <v>26</v>
      </c>
      <c r="C52" s="598" t="s">
        <v>114</v>
      </c>
      <c r="D52" s="599" t="s">
        <v>155</v>
      </c>
      <c r="E52" s="600" t="s">
        <v>116</v>
      </c>
      <c r="F52" s="601" t="s">
        <v>97</v>
      </c>
      <c r="G52" s="601" t="s">
        <v>297</v>
      </c>
      <c r="H52" s="601">
        <v>855933</v>
      </c>
      <c r="I52" s="602">
        <v>191698</v>
      </c>
      <c r="J52" s="603">
        <v>0.22396379155845142</v>
      </c>
      <c r="K52" s="603"/>
      <c r="L52" s="604">
        <v>44641</v>
      </c>
      <c r="M52" s="605" t="s">
        <v>173</v>
      </c>
      <c r="N52" s="606"/>
      <c r="O52" s="518" t="s">
        <v>309</v>
      </c>
      <c r="Q52" s="608"/>
      <c r="R52" s="609"/>
      <c r="S52" s="609"/>
      <c r="T52" s="609"/>
      <c r="U52" s="610"/>
    </row>
    <row r="53" spans="1:21" s="607" customFormat="1" ht="30.6" x14ac:dyDescent="0.25">
      <c r="A53" s="677"/>
      <c r="B53" s="597">
        <v>27</v>
      </c>
      <c r="C53" s="598" t="s">
        <v>85</v>
      </c>
      <c r="D53" s="599" t="s">
        <v>89</v>
      </c>
      <c r="E53" s="600" t="s">
        <v>136</v>
      </c>
      <c r="F53" s="601" t="s">
        <v>158</v>
      </c>
      <c r="G53" s="601" t="s">
        <v>297</v>
      </c>
      <c r="H53" s="601">
        <v>1347565</v>
      </c>
      <c r="I53" s="602">
        <v>282988.64999999997</v>
      </c>
      <c r="J53" s="603">
        <v>0.21</v>
      </c>
      <c r="K53" s="603"/>
      <c r="L53" s="604">
        <v>44762</v>
      </c>
      <c r="M53" s="605" t="s">
        <v>174</v>
      </c>
      <c r="N53" s="606"/>
      <c r="O53" s="518" t="s">
        <v>343</v>
      </c>
      <c r="Q53" s="608"/>
      <c r="R53" s="609"/>
      <c r="S53" s="609"/>
      <c r="T53" s="609"/>
      <c r="U53" s="610"/>
    </row>
    <row r="54" spans="1:21" s="535" customFormat="1" ht="30.6" x14ac:dyDescent="0.25">
      <c r="A54" s="677"/>
      <c r="B54" s="597">
        <v>28</v>
      </c>
      <c r="C54" s="598" t="s">
        <v>327</v>
      </c>
      <c r="D54" s="599" t="s">
        <v>156</v>
      </c>
      <c r="E54" s="600" t="s">
        <v>328</v>
      </c>
      <c r="F54" s="601" t="s">
        <v>90</v>
      </c>
      <c r="G54" s="601" t="str">
        <f>G53</f>
        <v>ICT Projet</v>
      </c>
      <c r="H54" s="601">
        <v>82000</v>
      </c>
      <c r="I54" s="602">
        <f>H54*J54</f>
        <v>41000</v>
      </c>
      <c r="J54" s="603">
        <v>0.5</v>
      </c>
      <c r="K54" s="603"/>
      <c r="L54" s="604"/>
      <c r="M54" s="605"/>
      <c r="N54" s="606"/>
      <c r="O54" s="518" t="s">
        <v>398</v>
      </c>
      <c r="Q54" s="556"/>
      <c r="R54" s="540"/>
      <c r="S54" s="540"/>
      <c r="T54" s="540"/>
      <c r="U54" s="563"/>
    </row>
    <row r="55" spans="1:21" s="607" customFormat="1" ht="30.6" x14ac:dyDescent="0.25">
      <c r="A55" s="678"/>
      <c r="B55" s="597">
        <v>29</v>
      </c>
      <c r="C55" s="598" t="s">
        <v>114</v>
      </c>
      <c r="D55" s="599" t="s">
        <v>155</v>
      </c>
      <c r="E55" s="600" t="s">
        <v>117</v>
      </c>
      <c r="F55" s="601" t="s">
        <v>97</v>
      </c>
      <c r="G55" s="601" t="s">
        <v>297</v>
      </c>
      <c r="H55" s="601">
        <v>261902</v>
      </c>
      <c r="I55" s="602">
        <v>62750</v>
      </c>
      <c r="J55" s="603">
        <v>0.23959343571259478</v>
      </c>
      <c r="K55" s="603"/>
      <c r="L55" s="604">
        <v>44641</v>
      </c>
      <c r="M55" s="605" t="s">
        <v>173</v>
      </c>
      <c r="N55" s="606"/>
      <c r="O55" s="518" t="s">
        <v>310</v>
      </c>
      <c r="Q55" s="608"/>
      <c r="R55" s="609"/>
      <c r="S55" s="609"/>
      <c r="T55" s="609"/>
      <c r="U55" s="610"/>
    </row>
    <row r="56" spans="1:21" s="607" customFormat="1" ht="20.399999999999999" x14ac:dyDescent="0.25">
      <c r="A56" s="611"/>
      <c r="B56" s="612">
        <v>30</v>
      </c>
      <c r="C56" s="613" t="s">
        <v>101</v>
      </c>
      <c r="D56" s="614" t="s">
        <v>155</v>
      </c>
      <c r="E56" s="615" t="s">
        <v>294</v>
      </c>
      <c r="F56" s="616" t="s">
        <v>98</v>
      </c>
      <c r="G56" s="616" t="s">
        <v>297</v>
      </c>
      <c r="H56" s="616">
        <v>965580</v>
      </c>
      <c r="I56" s="617">
        <v>251572</v>
      </c>
      <c r="J56" s="618">
        <f>I56/H56</f>
        <v>0.26053977920006627</v>
      </c>
      <c r="K56" s="618"/>
      <c r="L56" s="619">
        <v>44735</v>
      </c>
      <c r="M56" s="620" t="s">
        <v>174</v>
      </c>
      <c r="N56" s="621"/>
      <c r="O56" s="519" t="s">
        <v>319</v>
      </c>
      <c r="Q56" s="608"/>
      <c r="R56" s="679"/>
      <c r="S56" s="679"/>
      <c r="T56" s="679"/>
      <c r="U56" s="610"/>
    </row>
    <row r="57" spans="1:21" s="535" customFormat="1" ht="20.399999999999999" x14ac:dyDescent="0.25">
      <c r="A57" s="622"/>
      <c r="B57" s="612">
        <v>31</v>
      </c>
      <c r="C57" s="613" t="s">
        <v>81</v>
      </c>
      <c r="D57" s="614" t="s">
        <v>155</v>
      </c>
      <c r="E57" s="615" t="s">
        <v>99</v>
      </c>
      <c r="F57" s="616" t="s">
        <v>90</v>
      </c>
      <c r="G57" s="616" t="s">
        <v>297</v>
      </c>
      <c r="H57" s="616">
        <v>16968</v>
      </c>
      <c r="I57" s="617">
        <v>5045</v>
      </c>
      <c r="J57" s="618">
        <v>0.29732437529467232</v>
      </c>
      <c r="K57" s="618"/>
      <c r="L57" s="619">
        <v>44712</v>
      </c>
      <c r="M57" s="620" t="s">
        <v>174</v>
      </c>
      <c r="N57" s="621"/>
      <c r="O57" s="519" t="s">
        <v>320</v>
      </c>
      <c r="Q57" s="556"/>
      <c r="R57" s="670"/>
      <c r="S57" s="670"/>
      <c r="T57" s="670"/>
      <c r="U57" s="563"/>
    </row>
    <row r="58" spans="1:21" s="607" customFormat="1" ht="30.6" x14ac:dyDescent="0.25">
      <c r="A58" s="622"/>
      <c r="B58" s="612">
        <v>32</v>
      </c>
      <c r="C58" s="613" t="s">
        <v>101</v>
      </c>
      <c r="D58" s="614" t="s">
        <v>155</v>
      </c>
      <c r="E58" s="615" t="s">
        <v>103</v>
      </c>
      <c r="F58" s="616" t="s">
        <v>97</v>
      </c>
      <c r="G58" s="616" t="s">
        <v>297</v>
      </c>
      <c r="H58" s="616">
        <v>356250</v>
      </c>
      <c r="I58" s="617">
        <v>89062.5</v>
      </c>
      <c r="J58" s="618">
        <v>0.25</v>
      </c>
      <c r="K58" s="618"/>
      <c r="L58" s="619"/>
      <c r="M58" s="620" t="s">
        <v>174</v>
      </c>
      <c r="N58" s="621"/>
      <c r="O58" s="519" t="s">
        <v>321</v>
      </c>
      <c r="Q58" s="608"/>
      <c r="R58" s="679"/>
      <c r="S58" s="679"/>
      <c r="T58" s="679"/>
      <c r="U58" s="610"/>
    </row>
    <row r="59" spans="1:21" s="535" customFormat="1" ht="20.399999999999999" x14ac:dyDescent="0.25">
      <c r="A59" s="622"/>
      <c r="B59" s="612">
        <v>33</v>
      </c>
      <c r="C59" s="613" t="s">
        <v>101</v>
      </c>
      <c r="D59" s="614" t="s">
        <v>155</v>
      </c>
      <c r="E59" s="615" t="s">
        <v>104</v>
      </c>
      <c r="F59" s="616" t="s">
        <v>82</v>
      </c>
      <c r="G59" s="616" t="s">
        <v>297</v>
      </c>
      <c r="H59" s="616">
        <v>86250</v>
      </c>
      <c r="I59" s="617">
        <v>21562.5</v>
      </c>
      <c r="J59" s="618">
        <v>0.25</v>
      </c>
      <c r="K59" s="618"/>
      <c r="L59" s="619"/>
      <c r="M59" s="620" t="s">
        <v>174</v>
      </c>
      <c r="N59" s="621"/>
      <c r="O59" s="519" t="e">
        <f>#REF!</f>
        <v>#REF!</v>
      </c>
      <c r="Q59" s="556"/>
      <c r="R59" s="670"/>
      <c r="S59" s="670"/>
      <c r="T59" s="670"/>
      <c r="U59" s="563"/>
    </row>
    <row r="60" spans="1:21" s="535" customFormat="1" ht="61.2" x14ac:dyDescent="0.25">
      <c r="A60" s="622"/>
      <c r="B60" s="612">
        <v>34</v>
      </c>
      <c r="C60" s="613" t="s">
        <v>101</v>
      </c>
      <c r="D60" s="614" t="s">
        <v>155</v>
      </c>
      <c r="E60" s="615" t="s">
        <v>287</v>
      </c>
      <c r="F60" s="616" t="s">
        <v>98</v>
      </c>
      <c r="G60" s="616" t="s">
        <v>297</v>
      </c>
      <c r="H60" s="616">
        <v>91665</v>
      </c>
      <c r="I60" s="617">
        <v>19086</v>
      </c>
      <c r="J60" s="618">
        <f>I60/H60</f>
        <v>0.20821469481263297</v>
      </c>
      <c r="K60" s="618"/>
      <c r="L60" s="619">
        <v>44762</v>
      </c>
      <c r="M60" s="620" t="s">
        <v>174</v>
      </c>
      <c r="N60" s="621"/>
      <c r="O60" s="519" t="s">
        <v>322</v>
      </c>
      <c r="Q60" s="556"/>
      <c r="R60" s="670"/>
      <c r="S60" s="670"/>
      <c r="T60" s="670"/>
      <c r="U60" s="563"/>
    </row>
    <row r="61" spans="1:21" s="607" customFormat="1" ht="10.199999999999999" x14ac:dyDescent="0.25">
      <c r="A61" s="622"/>
      <c r="B61" s="612">
        <v>35</v>
      </c>
      <c r="C61" s="613" t="s">
        <v>123</v>
      </c>
      <c r="D61" s="614" t="s">
        <v>155</v>
      </c>
      <c r="E61" s="615" t="s">
        <v>122</v>
      </c>
      <c r="F61" s="616" t="s">
        <v>157</v>
      </c>
      <c r="G61" s="616" t="s">
        <v>297</v>
      </c>
      <c r="H61" s="616">
        <v>203654</v>
      </c>
      <c r="I61" s="617">
        <v>71198</v>
      </c>
      <c r="J61" s="618">
        <v>0.34960275761831339</v>
      </c>
      <c r="K61" s="618"/>
      <c r="L61" s="619">
        <v>44701</v>
      </c>
      <c r="M61" s="620" t="s">
        <v>174</v>
      </c>
      <c r="N61" s="621"/>
      <c r="O61" s="519" t="s">
        <v>317</v>
      </c>
      <c r="Q61" s="608"/>
      <c r="R61" s="609"/>
      <c r="S61" s="609"/>
      <c r="T61" s="609"/>
      <c r="U61" s="610"/>
    </row>
    <row r="62" spans="1:21" s="607" customFormat="1" ht="10.199999999999999" x14ac:dyDescent="0.25">
      <c r="A62" s="622"/>
      <c r="B62" s="612">
        <v>36</v>
      </c>
      <c r="C62" s="613" t="s">
        <v>123</v>
      </c>
      <c r="D62" s="614" t="s">
        <v>155</v>
      </c>
      <c r="E62" s="615" t="s">
        <v>124</v>
      </c>
      <c r="F62" s="616" t="s">
        <v>157</v>
      </c>
      <c r="G62" s="616" t="s">
        <v>297</v>
      </c>
      <c r="H62" s="616">
        <v>453654</v>
      </c>
      <c r="I62" s="617">
        <v>113413.5</v>
      </c>
      <c r="J62" s="618">
        <v>0.25</v>
      </c>
      <c r="K62" s="618"/>
      <c r="L62" s="612"/>
      <c r="M62" s="620" t="s">
        <v>174</v>
      </c>
      <c r="N62" s="621"/>
      <c r="O62" s="519" t="s">
        <v>318</v>
      </c>
      <c r="Q62" s="608"/>
      <c r="R62" s="609"/>
      <c r="S62" s="609"/>
      <c r="T62" s="609"/>
      <c r="U62" s="610"/>
    </row>
    <row r="63" spans="1:21" s="624" customFormat="1" ht="30.6" x14ac:dyDescent="0.25">
      <c r="A63" s="623"/>
      <c r="B63" s="612">
        <v>37</v>
      </c>
      <c r="C63" s="613" t="s">
        <v>106</v>
      </c>
      <c r="D63" s="614" t="s">
        <v>155</v>
      </c>
      <c r="E63" s="615" t="s">
        <v>105</v>
      </c>
      <c r="F63" s="616" t="s">
        <v>90</v>
      </c>
      <c r="G63" s="616" t="s">
        <v>297</v>
      </c>
      <c r="H63" s="616">
        <v>25506</v>
      </c>
      <c r="I63" s="617">
        <v>4591</v>
      </c>
      <c r="J63" s="618">
        <v>0.17999686348310201</v>
      </c>
      <c r="K63" s="618"/>
      <c r="L63" s="619">
        <v>44692</v>
      </c>
      <c r="M63" s="620" t="s">
        <v>174</v>
      </c>
      <c r="N63" s="621"/>
      <c r="O63" s="519" t="s">
        <v>340</v>
      </c>
      <c r="Q63" s="625"/>
      <c r="R63" s="680"/>
      <c r="S63" s="680"/>
      <c r="T63" s="680"/>
      <c r="U63" s="626"/>
    </row>
    <row r="64" spans="1:21" s="624" customFormat="1" ht="30.6" x14ac:dyDescent="0.25">
      <c r="A64" s="623"/>
      <c r="B64" s="612">
        <v>38</v>
      </c>
      <c r="C64" s="613" t="s">
        <v>106</v>
      </c>
      <c r="D64" s="614" t="s">
        <v>155</v>
      </c>
      <c r="E64" s="615" t="s">
        <v>107</v>
      </c>
      <c r="F64" s="616" t="s">
        <v>157</v>
      </c>
      <c r="G64" s="616" t="s">
        <v>297</v>
      </c>
      <c r="H64" s="616">
        <v>9024</v>
      </c>
      <c r="I64" s="617">
        <v>2137</v>
      </c>
      <c r="J64" s="618">
        <v>0.23681294326241134</v>
      </c>
      <c r="K64" s="618"/>
      <c r="L64" s="619">
        <v>44692</v>
      </c>
      <c r="M64" s="620" t="s">
        <v>174</v>
      </c>
      <c r="N64" s="621"/>
      <c r="O64" s="519" t="s">
        <v>340</v>
      </c>
      <c r="Q64" s="625"/>
      <c r="R64" s="680"/>
      <c r="S64" s="680"/>
      <c r="T64" s="680"/>
      <c r="U64" s="626"/>
    </row>
    <row r="65" spans="1:21" s="607" customFormat="1" ht="10.199999999999999" x14ac:dyDescent="0.25">
      <c r="A65" s="622"/>
      <c r="B65" s="612">
        <v>39</v>
      </c>
      <c r="C65" s="613" t="s">
        <v>101</v>
      </c>
      <c r="D65" s="614" t="s">
        <v>155</v>
      </c>
      <c r="E65" s="615" t="s">
        <v>100</v>
      </c>
      <c r="F65" s="616" t="s">
        <v>157</v>
      </c>
      <c r="G65" s="616" t="s">
        <v>297</v>
      </c>
      <c r="H65" s="616">
        <v>1462000</v>
      </c>
      <c r="I65" s="617">
        <v>354326</v>
      </c>
      <c r="J65" s="618">
        <v>0.24235704514363884</v>
      </c>
      <c r="K65" s="618"/>
      <c r="L65" s="619">
        <v>44712</v>
      </c>
      <c r="M65" s="620" t="s">
        <v>174</v>
      </c>
      <c r="N65" s="621"/>
      <c r="O65" s="519" t="s">
        <v>315</v>
      </c>
      <c r="Q65" s="608"/>
      <c r="R65" s="609"/>
      <c r="S65" s="609"/>
      <c r="T65" s="609"/>
      <c r="U65" s="610"/>
    </row>
    <row r="66" spans="1:21" s="607" customFormat="1" ht="30.6" x14ac:dyDescent="0.25">
      <c r="A66" s="627" t="s">
        <v>342</v>
      </c>
      <c r="B66" s="612">
        <v>40</v>
      </c>
      <c r="C66" s="613" t="s">
        <v>101</v>
      </c>
      <c r="D66" s="614" t="s">
        <v>155</v>
      </c>
      <c r="E66" s="615" t="s">
        <v>102</v>
      </c>
      <c r="F66" s="616" t="s">
        <v>157</v>
      </c>
      <c r="G66" s="616" t="s">
        <v>297</v>
      </c>
      <c r="H66" s="616">
        <v>2583000</v>
      </c>
      <c r="I66" s="617">
        <v>650956</v>
      </c>
      <c r="J66" s="618">
        <v>0.25201548586914441</v>
      </c>
      <c r="K66" s="618"/>
      <c r="L66" s="619">
        <v>44703</v>
      </c>
      <c r="M66" s="620" t="s">
        <v>174</v>
      </c>
      <c r="N66" s="621"/>
      <c r="O66" s="519" t="s">
        <v>316</v>
      </c>
      <c r="Q66" s="608"/>
      <c r="R66" s="609"/>
      <c r="S66" s="609"/>
      <c r="T66" s="609"/>
      <c r="U66" s="610"/>
    </row>
    <row r="67" spans="1:21" s="535" customFormat="1" ht="20.399999999999999" x14ac:dyDescent="0.25">
      <c r="A67" s="622"/>
      <c r="B67" s="612">
        <v>41</v>
      </c>
      <c r="C67" s="613" t="s">
        <v>120</v>
      </c>
      <c r="D67" s="614" t="s">
        <v>155</v>
      </c>
      <c r="E67" s="615" t="s">
        <v>119</v>
      </c>
      <c r="F67" s="616" t="s">
        <v>98</v>
      </c>
      <c r="G67" s="616" t="s">
        <v>297</v>
      </c>
      <c r="H67" s="616">
        <v>87200</v>
      </c>
      <c r="I67" s="617">
        <v>13080</v>
      </c>
      <c r="J67" s="618">
        <v>0.15</v>
      </c>
      <c r="K67" s="618"/>
      <c r="L67" s="619">
        <v>44671</v>
      </c>
      <c r="M67" s="620" t="s">
        <v>174</v>
      </c>
      <c r="N67" s="621"/>
      <c r="O67" s="519" t="s">
        <v>314</v>
      </c>
      <c r="Q67" s="556"/>
      <c r="R67" s="540"/>
      <c r="S67" s="540"/>
      <c r="T67" s="540"/>
      <c r="U67" s="563"/>
    </row>
    <row r="68" spans="1:21" s="535" customFormat="1" ht="20.399999999999999" x14ac:dyDescent="0.25">
      <c r="A68" s="622"/>
      <c r="B68" s="612">
        <v>42</v>
      </c>
      <c r="C68" s="613" t="s">
        <v>120</v>
      </c>
      <c r="D68" s="614" t="s">
        <v>155</v>
      </c>
      <c r="E68" s="615" t="s">
        <v>121</v>
      </c>
      <c r="F68" s="616" t="s">
        <v>82</v>
      </c>
      <c r="G68" s="616" t="s">
        <v>297</v>
      </c>
      <c r="H68" s="616">
        <v>27731</v>
      </c>
      <c r="I68" s="617">
        <v>6374</v>
      </c>
      <c r="J68" s="618">
        <v>0.22985106920053369</v>
      </c>
      <c r="K68" s="618"/>
      <c r="L68" s="619">
        <v>44685</v>
      </c>
      <c r="M68" s="620" t="s">
        <v>174</v>
      </c>
      <c r="N68" s="621"/>
      <c r="O68" s="519" t="s">
        <v>314</v>
      </c>
      <c r="Q68" s="556"/>
      <c r="R68" s="540"/>
      <c r="S68" s="540"/>
      <c r="T68" s="540"/>
      <c r="U68" s="563"/>
    </row>
    <row r="69" spans="1:21" s="628" customFormat="1" ht="30.6" x14ac:dyDescent="0.25">
      <c r="A69" s="622"/>
      <c r="B69" s="612">
        <v>43</v>
      </c>
      <c r="C69" s="613" t="s">
        <v>81</v>
      </c>
      <c r="D69" s="614" t="s">
        <v>156</v>
      </c>
      <c r="E69" s="615" t="s">
        <v>129</v>
      </c>
      <c r="F69" s="616" t="s">
        <v>97</v>
      </c>
      <c r="G69" s="616" t="s">
        <v>298</v>
      </c>
      <c r="H69" s="616">
        <v>8076</v>
      </c>
      <c r="I69" s="617">
        <f>+H69*J69</f>
        <v>2826.6</v>
      </c>
      <c r="J69" s="618">
        <v>0.35</v>
      </c>
      <c r="K69" s="618"/>
      <c r="L69" s="619">
        <v>44719</v>
      </c>
      <c r="M69" s="620" t="s">
        <v>174</v>
      </c>
      <c r="N69" s="621"/>
      <c r="O69" s="519" t="s">
        <v>399</v>
      </c>
      <c r="Q69" s="629"/>
      <c r="R69" s="681"/>
      <c r="S69" s="681"/>
      <c r="T69" s="681"/>
      <c r="U69" s="630"/>
    </row>
    <row r="70" spans="1:21" s="631" customFormat="1" ht="20.399999999999999" x14ac:dyDescent="0.25">
      <c r="A70" s="622"/>
      <c r="B70" s="612">
        <v>44</v>
      </c>
      <c r="C70" s="613" t="s">
        <v>135</v>
      </c>
      <c r="D70" s="614" t="s">
        <v>156</v>
      </c>
      <c r="E70" s="615" t="s">
        <v>134</v>
      </c>
      <c r="F70" s="616" t="s">
        <v>158</v>
      </c>
      <c r="G70" s="616" t="s">
        <v>298</v>
      </c>
      <c r="H70" s="616">
        <v>6199</v>
      </c>
      <c r="I70" s="617">
        <v>2728</v>
      </c>
      <c r="J70" s="618">
        <v>0.44007097919019195</v>
      </c>
      <c r="K70" s="618"/>
      <c r="L70" s="619">
        <v>44768</v>
      </c>
      <c r="M70" s="620" t="s">
        <v>174</v>
      </c>
      <c r="N70" s="621"/>
      <c r="O70" s="519" t="s">
        <v>400</v>
      </c>
      <c r="Q70" s="632"/>
      <c r="R70" s="682"/>
      <c r="S70" s="682"/>
      <c r="T70" s="682"/>
      <c r="U70" s="633"/>
    </row>
    <row r="71" spans="1:21" s="607" customFormat="1" ht="10.199999999999999" x14ac:dyDescent="0.25">
      <c r="A71" s="622"/>
      <c r="B71" s="612">
        <v>45</v>
      </c>
      <c r="C71" s="613" t="s">
        <v>85</v>
      </c>
      <c r="D71" s="614" t="s">
        <v>89</v>
      </c>
      <c r="E71" s="615" t="s">
        <v>137</v>
      </c>
      <c r="F71" s="616" t="s">
        <v>82</v>
      </c>
      <c r="G71" s="616" t="s">
        <v>297</v>
      </c>
      <c r="H71" s="616">
        <v>2401</v>
      </c>
      <c r="I71" s="617">
        <v>720</v>
      </c>
      <c r="J71" s="618">
        <v>0.299875052061641</v>
      </c>
      <c r="K71" s="618"/>
      <c r="L71" s="619">
        <v>44659</v>
      </c>
      <c r="M71" s="620" t="s">
        <v>174</v>
      </c>
      <c r="N71" s="621"/>
      <c r="O71" s="519" t="s">
        <v>313</v>
      </c>
      <c r="Q71" s="608"/>
      <c r="R71" s="679"/>
      <c r="S71" s="679"/>
      <c r="T71" s="679"/>
      <c r="U71" s="610"/>
    </row>
    <row r="72" spans="1:21" s="593" customFormat="1" ht="10.199999999999999" x14ac:dyDescent="0.25">
      <c r="A72" s="622"/>
      <c r="B72" s="612">
        <v>46</v>
      </c>
      <c r="C72" s="613" t="s">
        <v>139</v>
      </c>
      <c r="D72" s="614" t="s">
        <v>89</v>
      </c>
      <c r="E72" s="615" t="s">
        <v>138</v>
      </c>
      <c r="F72" s="616" t="s">
        <v>160</v>
      </c>
      <c r="G72" s="616" t="s">
        <v>297</v>
      </c>
      <c r="H72" s="616">
        <v>49306</v>
      </c>
      <c r="I72" s="617">
        <v>15012</v>
      </c>
      <c r="J72" s="618">
        <v>0.30446598791222163</v>
      </c>
      <c r="K72" s="618"/>
      <c r="L72" s="619">
        <v>44634</v>
      </c>
      <c r="M72" s="620" t="s">
        <v>174</v>
      </c>
      <c r="N72" s="621"/>
      <c r="O72" s="519" t="s">
        <v>178</v>
      </c>
      <c r="Q72" s="556"/>
      <c r="R72" s="670"/>
      <c r="S72" s="670"/>
      <c r="T72" s="670"/>
      <c r="U72" s="594"/>
    </row>
    <row r="73" spans="1:21" s="593" customFormat="1" ht="10.199999999999999" x14ac:dyDescent="0.25">
      <c r="A73" s="622"/>
      <c r="B73" s="612">
        <v>47</v>
      </c>
      <c r="C73" s="613" t="s">
        <v>139</v>
      </c>
      <c r="D73" s="614" t="s">
        <v>89</v>
      </c>
      <c r="E73" s="615" t="s">
        <v>140</v>
      </c>
      <c r="F73" s="616" t="s">
        <v>90</v>
      </c>
      <c r="G73" s="616" t="s">
        <v>297</v>
      </c>
      <c r="H73" s="616">
        <v>56679</v>
      </c>
      <c r="I73" s="617">
        <v>12469</v>
      </c>
      <c r="J73" s="618">
        <v>0.21999329557684505</v>
      </c>
      <c r="K73" s="618"/>
      <c r="L73" s="619">
        <v>44634</v>
      </c>
      <c r="M73" s="620" t="s">
        <v>174</v>
      </c>
      <c r="N73" s="621"/>
      <c r="O73" s="519" t="s">
        <v>178</v>
      </c>
      <c r="Q73" s="556"/>
      <c r="R73" s="670"/>
      <c r="S73" s="670"/>
      <c r="T73" s="670"/>
      <c r="U73" s="594"/>
    </row>
    <row r="74" spans="1:21" s="593" customFormat="1" ht="10.199999999999999" x14ac:dyDescent="0.25">
      <c r="A74" s="622"/>
      <c r="B74" s="612">
        <v>48</v>
      </c>
      <c r="C74" s="613" t="s">
        <v>139</v>
      </c>
      <c r="D74" s="614" t="s">
        <v>89</v>
      </c>
      <c r="E74" s="615" t="s">
        <v>140</v>
      </c>
      <c r="F74" s="616" t="s">
        <v>90</v>
      </c>
      <c r="G74" s="616" t="s">
        <v>297</v>
      </c>
      <c r="H74" s="616">
        <v>26191</v>
      </c>
      <c r="I74" s="617">
        <v>6023</v>
      </c>
      <c r="J74" s="618">
        <v>0.22996449161925853</v>
      </c>
      <c r="K74" s="618"/>
      <c r="L74" s="619">
        <v>44644</v>
      </c>
      <c r="M74" s="620" t="s">
        <v>174</v>
      </c>
      <c r="N74" s="621"/>
      <c r="O74" s="519" t="s">
        <v>178</v>
      </c>
      <c r="Q74" s="556"/>
      <c r="R74" s="670"/>
      <c r="S74" s="670"/>
      <c r="T74" s="670"/>
      <c r="U74" s="594"/>
    </row>
    <row r="75" spans="1:21" s="593" customFormat="1" ht="10.199999999999999" x14ac:dyDescent="0.25">
      <c r="A75" s="622"/>
      <c r="B75" s="612">
        <v>49</v>
      </c>
      <c r="C75" s="613" t="s">
        <v>93</v>
      </c>
      <c r="D75" s="614" t="s">
        <v>89</v>
      </c>
      <c r="E75" s="615" t="s">
        <v>144</v>
      </c>
      <c r="F75" s="616" t="s">
        <v>98</v>
      </c>
      <c r="G75" s="616" t="s">
        <v>297</v>
      </c>
      <c r="H75" s="616">
        <v>45421</v>
      </c>
      <c r="I75" s="617">
        <v>16805</v>
      </c>
      <c r="J75" s="618">
        <v>0.36998304748904692</v>
      </c>
      <c r="K75" s="618"/>
      <c r="L75" s="619">
        <v>44659</v>
      </c>
      <c r="M75" s="620" t="s">
        <v>174</v>
      </c>
      <c r="N75" s="621"/>
      <c r="O75" s="519" t="s">
        <v>178</v>
      </c>
      <c r="Q75" s="556"/>
      <c r="R75" s="670"/>
      <c r="S75" s="670"/>
      <c r="T75" s="670"/>
      <c r="U75" s="594"/>
    </row>
    <row r="76" spans="1:21" s="593" customFormat="1" ht="10.199999999999999" x14ac:dyDescent="0.25">
      <c r="A76" s="622"/>
      <c r="B76" s="612">
        <v>50</v>
      </c>
      <c r="C76" s="613" t="s">
        <v>93</v>
      </c>
      <c r="D76" s="614" t="s">
        <v>89</v>
      </c>
      <c r="E76" s="615" t="s">
        <v>145</v>
      </c>
      <c r="F76" s="616" t="s">
        <v>157</v>
      </c>
      <c r="G76" s="616" t="s">
        <v>297</v>
      </c>
      <c r="H76" s="616">
        <f>483.092987804878*656</f>
        <v>316909</v>
      </c>
      <c r="I76" s="617">
        <v>57043</v>
      </c>
      <c r="J76" s="618">
        <f>I76/H76</f>
        <v>0.17999804360242214</v>
      </c>
      <c r="K76" s="618"/>
      <c r="L76" s="619">
        <v>44526</v>
      </c>
      <c r="M76" s="620" t="s">
        <v>174</v>
      </c>
      <c r="N76" s="621"/>
      <c r="O76" s="519" t="s">
        <v>178</v>
      </c>
      <c r="Q76" s="556"/>
      <c r="R76" s="670"/>
      <c r="S76" s="670"/>
      <c r="T76" s="670"/>
      <c r="U76" s="594"/>
    </row>
    <row r="77" spans="1:21" s="593" customFormat="1" ht="10.199999999999999" x14ac:dyDescent="0.25">
      <c r="A77" s="622"/>
      <c r="B77" s="612">
        <v>51</v>
      </c>
      <c r="C77" s="613" t="s">
        <v>93</v>
      </c>
      <c r="D77" s="614" t="s">
        <v>89</v>
      </c>
      <c r="E77" s="615" t="s">
        <v>146</v>
      </c>
      <c r="F77" s="616" t="s">
        <v>82</v>
      </c>
      <c r="G77" s="616" t="s">
        <v>297</v>
      </c>
      <c r="H77" s="616">
        <v>30954</v>
      </c>
      <c r="I77" s="617">
        <v>8357</v>
      </c>
      <c r="J77" s="618">
        <v>0.26998126251857596</v>
      </c>
      <c r="K77" s="618"/>
      <c r="L77" s="619">
        <v>44659</v>
      </c>
      <c r="M77" s="620" t="s">
        <v>174</v>
      </c>
      <c r="N77" s="621"/>
      <c r="O77" s="519" t="s">
        <v>178</v>
      </c>
      <c r="Q77" s="556"/>
      <c r="R77" s="670"/>
      <c r="S77" s="670"/>
      <c r="T77" s="670"/>
      <c r="U77" s="594"/>
    </row>
    <row r="78" spans="1:21" s="535" customFormat="1" ht="20.399999999999999" x14ac:dyDescent="0.25">
      <c r="A78" s="622"/>
      <c r="B78" s="612">
        <v>52</v>
      </c>
      <c r="C78" s="613" t="s">
        <v>148</v>
      </c>
      <c r="D78" s="614" t="s">
        <v>89</v>
      </c>
      <c r="E78" s="615" t="s">
        <v>147</v>
      </c>
      <c r="F78" s="616" t="s">
        <v>90</v>
      </c>
      <c r="G78" s="616" t="s">
        <v>297</v>
      </c>
      <c r="H78" s="616">
        <v>76366</v>
      </c>
      <c r="I78" s="617">
        <v>19091</v>
      </c>
      <c r="J78" s="618">
        <v>0.2499934525836105</v>
      </c>
      <c r="K78" s="618"/>
      <c r="L78" s="619">
        <v>44497</v>
      </c>
      <c r="M78" s="620" t="s">
        <v>174</v>
      </c>
      <c r="N78" s="621"/>
      <c r="O78" s="519" t="s">
        <v>312</v>
      </c>
      <c r="Q78" s="556"/>
      <c r="R78" s="670"/>
      <c r="S78" s="670"/>
      <c r="T78" s="670"/>
      <c r="U78" s="563"/>
    </row>
    <row r="79" spans="1:21" s="535" customFormat="1" ht="20.399999999999999" x14ac:dyDescent="0.25">
      <c r="A79" s="622"/>
      <c r="B79" s="612">
        <v>53</v>
      </c>
      <c r="C79" s="613" t="s">
        <v>148</v>
      </c>
      <c r="D79" s="614" t="s">
        <v>89</v>
      </c>
      <c r="E79" s="615" t="s">
        <v>149</v>
      </c>
      <c r="F79" s="616" t="s">
        <v>98</v>
      </c>
      <c r="G79" s="616" t="s">
        <v>297</v>
      </c>
      <c r="H79" s="616">
        <v>67423</v>
      </c>
      <c r="I79" s="617">
        <v>14194</v>
      </c>
      <c r="J79" s="618">
        <v>0.21052163208400695</v>
      </c>
      <c r="K79" s="618"/>
      <c r="L79" s="619">
        <v>44592</v>
      </c>
      <c r="M79" s="620" t="s">
        <v>174</v>
      </c>
      <c r="N79" s="621"/>
      <c r="O79" s="519" t="s">
        <v>312</v>
      </c>
      <c r="Q79" s="556"/>
      <c r="R79" s="670"/>
      <c r="S79" s="670"/>
      <c r="T79" s="670"/>
      <c r="U79" s="563"/>
    </row>
    <row r="80" spans="1:21" s="535" customFormat="1" ht="40.799999999999997" x14ac:dyDescent="0.25">
      <c r="A80" s="622"/>
      <c r="B80" s="612">
        <v>54</v>
      </c>
      <c r="C80" s="613" t="s">
        <v>151</v>
      </c>
      <c r="D80" s="614" t="s">
        <v>89</v>
      </c>
      <c r="E80" s="615" t="s">
        <v>150</v>
      </c>
      <c r="F80" s="616" t="s">
        <v>158</v>
      </c>
      <c r="G80" s="616" t="s">
        <v>297</v>
      </c>
      <c r="H80" s="616">
        <v>36802</v>
      </c>
      <c r="I80" s="617">
        <v>7350</v>
      </c>
      <c r="J80" s="618">
        <v>0.19971740666268137</v>
      </c>
      <c r="K80" s="618"/>
      <c r="L80" s="619">
        <v>44698</v>
      </c>
      <c r="M80" s="620" t="s">
        <v>174</v>
      </c>
      <c r="N80" s="621"/>
      <c r="O80" s="519" t="s">
        <v>311</v>
      </c>
      <c r="Q80" s="556"/>
      <c r="R80" s="670"/>
      <c r="S80" s="670"/>
      <c r="T80" s="670"/>
      <c r="U80" s="563"/>
    </row>
    <row r="81" spans="1:21" s="535" customFormat="1" ht="10.199999999999999" x14ac:dyDescent="0.25">
      <c r="A81" s="622"/>
      <c r="B81" s="612"/>
      <c r="C81" s="613" t="s">
        <v>114</v>
      </c>
      <c r="D81" s="614" t="s">
        <v>89</v>
      </c>
      <c r="E81" s="615" t="s">
        <v>336</v>
      </c>
      <c r="F81" s="616" t="s">
        <v>301</v>
      </c>
      <c r="G81" s="616" t="s">
        <v>298</v>
      </c>
      <c r="H81" s="616">
        <v>35348</v>
      </c>
      <c r="I81" s="617">
        <v>10604.4</v>
      </c>
      <c r="J81" s="618">
        <v>0.3</v>
      </c>
      <c r="K81" s="618"/>
      <c r="L81" s="619">
        <v>44796</v>
      </c>
      <c r="M81" s="620" t="s">
        <v>174</v>
      </c>
      <c r="N81" s="621"/>
      <c r="O81" s="519"/>
      <c r="Q81" s="556"/>
      <c r="R81" s="540"/>
      <c r="S81" s="540"/>
      <c r="T81" s="540"/>
      <c r="U81" s="563"/>
    </row>
    <row r="82" spans="1:21" s="535" customFormat="1" ht="40.799999999999997" x14ac:dyDescent="0.25">
      <c r="A82" s="634"/>
      <c r="B82" s="612">
        <v>55</v>
      </c>
      <c r="C82" s="613" t="s">
        <v>151</v>
      </c>
      <c r="D82" s="614" t="s">
        <v>89</v>
      </c>
      <c r="E82" s="635" t="s">
        <v>152</v>
      </c>
      <c r="F82" s="616" t="s">
        <v>160</v>
      </c>
      <c r="G82" s="616" t="s">
        <v>297</v>
      </c>
      <c r="H82" s="616">
        <v>225209</v>
      </c>
      <c r="I82" s="617">
        <v>79773</v>
      </c>
      <c r="J82" s="618">
        <v>0.35421763783862992</v>
      </c>
      <c r="K82" s="618"/>
      <c r="L82" s="619">
        <v>44698</v>
      </c>
      <c r="M82" s="620" t="s">
        <v>174</v>
      </c>
      <c r="N82" s="621"/>
      <c r="O82" s="519" t="s">
        <v>311</v>
      </c>
      <c r="Q82" s="556"/>
      <c r="R82" s="670"/>
      <c r="S82" s="670"/>
      <c r="T82" s="670"/>
      <c r="U82" s="563"/>
    </row>
    <row r="83" spans="1:21" s="535" customFormat="1" ht="10.199999999999999" x14ac:dyDescent="0.25">
      <c r="A83" s="622"/>
      <c r="B83" s="612">
        <v>67</v>
      </c>
      <c r="C83" s="613" t="s">
        <v>330</v>
      </c>
      <c r="D83" s="614" t="s">
        <v>89</v>
      </c>
      <c r="E83" s="615" t="s">
        <v>331</v>
      </c>
      <c r="F83" s="616" t="s">
        <v>301</v>
      </c>
      <c r="G83" s="616" t="s">
        <v>297</v>
      </c>
      <c r="H83" s="616">
        <v>2276</v>
      </c>
      <c r="I83" s="617">
        <f>H83*J83</f>
        <v>546.24</v>
      </c>
      <c r="J83" s="618">
        <v>0.24</v>
      </c>
      <c r="K83" s="618"/>
      <c r="L83" s="619">
        <v>44796</v>
      </c>
      <c r="M83" s="620" t="s">
        <v>173</v>
      </c>
      <c r="N83" s="621" t="s">
        <v>374</v>
      </c>
      <c r="O83" s="519" t="s">
        <v>380</v>
      </c>
      <c r="Q83" s="556"/>
      <c r="R83" s="540"/>
      <c r="S83" s="540"/>
      <c r="T83" s="540"/>
      <c r="U83" s="563"/>
    </row>
    <row r="84" spans="1:21" s="535" customFormat="1" ht="10.199999999999999" x14ac:dyDescent="0.25">
      <c r="A84" s="622"/>
      <c r="B84" s="612">
        <v>68</v>
      </c>
      <c r="C84" s="613" t="s">
        <v>332</v>
      </c>
      <c r="D84" s="614" t="s">
        <v>156</v>
      </c>
      <c r="E84" s="615" t="s">
        <v>333</v>
      </c>
      <c r="F84" s="616" t="s">
        <v>304</v>
      </c>
      <c r="G84" s="616" t="s">
        <v>298</v>
      </c>
      <c r="H84" s="616">
        <v>65500</v>
      </c>
      <c r="I84" s="617">
        <v>21900</v>
      </c>
      <c r="J84" s="618">
        <f>I84/H84</f>
        <v>0.33435114503816793</v>
      </c>
      <c r="K84" s="618"/>
      <c r="L84" s="619">
        <v>44797</v>
      </c>
      <c r="M84" s="620" t="s">
        <v>173</v>
      </c>
      <c r="N84" s="621" t="s">
        <v>375</v>
      </c>
      <c r="O84" s="519" t="s">
        <v>376</v>
      </c>
      <c r="Q84" s="556"/>
      <c r="R84" s="540"/>
      <c r="S84" s="540"/>
      <c r="T84" s="540"/>
      <c r="U84" s="563"/>
    </row>
    <row r="85" spans="1:21" s="535" customFormat="1" ht="10.199999999999999" x14ac:dyDescent="0.25">
      <c r="A85" s="622"/>
      <c r="B85" s="612"/>
      <c r="C85" s="613"/>
      <c r="D85" s="614"/>
      <c r="E85" s="635"/>
      <c r="F85" s="616"/>
      <c r="G85" s="616"/>
      <c r="H85" s="616"/>
      <c r="I85" s="617"/>
      <c r="J85" s="618"/>
      <c r="K85" s="618"/>
      <c r="L85" s="619"/>
      <c r="M85" s="620"/>
      <c r="N85" s="621"/>
      <c r="O85" s="519"/>
      <c r="Q85" s="556"/>
      <c r="R85" s="540"/>
      <c r="S85" s="540"/>
      <c r="T85" s="540"/>
      <c r="U85" s="563"/>
    </row>
    <row r="86" spans="1:21" s="628" customFormat="1" ht="10.199999999999999" x14ac:dyDescent="0.25">
      <c r="A86" s="636"/>
      <c r="B86" s="637">
        <v>58</v>
      </c>
      <c r="C86" s="638" t="s">
        <v>210</v>
      </c>
      <c r="D86" s="639" t="s">
        <v>155</v>
      </c>
      <c r="E86" s="640" t="s">
        <v>323</v>
      </c>
      <c r="F86" s="641" t="s">
        <v>743</v>
      </c>
      <c r="G86" s="641" t="s">
        <v>297</v>
      </c>
      <c r="H86" s="641"/>
      <c r="I86" s="642"/>
      <c r="J86" s="643"/>
      <c r="K86" s="643"/>
      <c r="L86" s="644"/>
      <c r="M86" s="645"/>
      <c r="N86" s="646"/>
      <c r="O86" s="520" t="s">
        <v>381</v>
      </c>
      <c r="Q86" s="629"/>
      <c r="R86" s="647"/>
      <c r="S86" s="647"/>
      <c r="T86" s="647"/>
      <c r="U86" s="630"/>
    </row>
    <row r="87" spans="1:21" s="628" customFormat="1" ht="10.199999999999999" x14ac:dyDescent="0.25">
      <c r="A87" s="636"/>
      <c r="B87" s="637">
        <v>59</v>
      </c>
      <c r="C87" s="638" t="s">
        <v>210</v>
      </c>
      <c r="D87" s="639" t="s">
        <v>155</v>
      </c>
      <c r="E87" s="640" t="s">
        <v>324</v>
      </c>
      <c r="F87" s="641" t="s">
        <v>743</v>
      </c>
      <c r="G87" s="641" t="s">
        <v>297</v>
      </c>
      <c r="H87" s="641"/>
      <c r="I87" s="642"/>
      <c r="J87" s="643"/>
      <c r="K87" s="643"/>
      <c r="L87" s="644"/>
      <c r="M87" s="645"/>
      <c r="N87" s="646"/>
      <c r="O87" s="520" t="s">
        <v>381</v>
      </c>
      <c r="Q87" s="629"/>
      <c r="R87" s="647"/>
      <c r="S87" s="647"/>
      <c r="T87" s="647"/>
      <c r="U87" s="630"/>
    </row>
    <row r="88" spans="1:21" s="628" customFormat="1" ht="10.199999999999999" x14ac:dyDescent="0.25">
      <c r="A88" s="636"/>
      <c r="B88" s="637">
        <v>61</v>
      </c>
      <c r="C88" s="638" t="s">
        <v>325</v>
      </c>
      <c r="D88" s="639" t="s">
        <v>155</v>
      </c>
      <c r="E88" s="640" t="s">
        <v>326</v>
      </c>
      <c r="F88" s="641" t="s">
        <v>98</v>
      </c>
      <c r="G88" s="641"/>
      <c r="H88" s="641"/>
      <c r="I88" s="642"/>
      <c r="J88" s="643"/>
      <c r="K88" s="643"/>
      <c r="L88" s="648"/>
      <c r="M88" s="645"/>
      <c r="N88" s="646"/>
      <c r="O88" s="520" t="s">
        <v>341</v>
      </c>
      <c r="Q88" s="629"/>
      <c r="R88" s="647"/>
      <c r="S88" s="647"/>
      <c r="T88" s="647"/>
      <c r="U88" s="630"/>
    </row>
    <row r="89" spans="1:21" s="535" customFormat="1" ht="10.199999999999999" x14ac:dyDescent="0.25">
      <c r="A89" s="636" t="s">
        <v>295</v>
      </c>
      <c r="B89" s="649">
        <v>63</v>
      </c>
      <c r="C89" s="638" t="s">
        <v>210</v>
      </c>
      <c r="D89" s="639" t="s">
        <v>156</v>
      </c>
      <c r="E89" s="640" t="s">
        <v>300</v>
      </c>
      <c r="F89" s="641" t="s">
        <v>98</v>
      </c>
      <c r="G89" s="650" t="s">
        <v>298</v>
      </c>
      <c r="H89" s="641"/>
      <c r="I89" s="642"/>
      <c r="J89" s="643"/>
      <c r="K89" s="643"/>
      <c r="L89" s="648"/>
      <c r="M89" s="645"/>
      <c r="N89" s="646"/>
      <c r="O89" s="520" t="s">
        <v>373</v>
      </c>
      <c r="Q89" s="556"/>
      <c r="R89" s="540"/>
      <c r="S89" s="540"/>
      <c r="T89" s="540"/>
      <c r="U89" s="563"/>
    </row>
    <row r="90" spans="1:21" s="535" customFormat="1" ht="20.399999999999999" x14ac:dyDescent="0.25">
      <c r="A90" s="636"/>
      <c r="B90" s="637"/>
      <c r="C90" s="651" t="s">
        <v>153</v>
      </c>
      <c r="D90" s="652" t="s">
        <v>89</v>
      </c>
      <c r="E90" s="640" t="s">
        <v>356</v>
      </c>
      <c r="F90" s="641" t="s">
        <v>98</v>
      </c>
      <c r="G90" s="641" t="s">
        <v>297</v>
      </c>
      <c r="H90" s="641"/>
      <c r="I90" s="642"/>
      <c r="J90" s="653"/>
      <c r="K90" s="653" t="s">
        <v>360</v>
      </c>
      <c r="L90" s="654"/>
      <c r="M90" s="646"/>
      <c r="N90" s="646" t="s">
        <v>383</v>
      </c>
      <c r="O90" s="520"/>
      <c r="Q90" s="556"/>
      <c r="R90" s="540"/>
      <c r="S90" s="540"/>
      <c r="T90" s="540"/>
      <c r="U90" s="563"/>
    </row>
    <row r="91" spans="1:21" s="535" customFormat="1" ht="40.799999999999997" x14ac:dyDescent="0.25">
      <c r="A91" s="636"/>
      <c r="B91" s="637"/>
      <c r="C91" s="651" t="s">
        <v>153</v>
      </c>
      <c r="D91" s="652" t="s">
        <v>89</v>
      </c>
      <c r="E91" s="640" t="s">
        <v>357</v>
      </c>
      <c r="F91" s="641" t="s">
        <v>98</v>
      </c>
      <c r="G91" s="641" t="s">
        <v>297</v>
      </c>
      <c r="H91" s="641"/>
      <c r="I91" s="642"/>
      <c r="J91" s="653"/>
      <c r="K91" s="653" t="s">
        <v>360</v>
      </c>
      <c r="L91" s="654"/>
      <c r="M91" s="646"/>
      <c r="N91" s="646" t="s">
        <v>382</v>
      </c>
      <c r="O91" s="520"/>
      <c r="Q91" s="556"/>
      <c r="R91" s="540"/>
      <c r="S91" s="540"/>
      <c r="T91" s="540"/>
      <c r="U91" s="563"/>
    </row>
    <row r="92" spans="1:21" s="535" customFormat="1" ht="10.199999999999999" x14ac:dyDescent="0.25">
      <c r="A92" s="636"/>
      <c r="B92" s="637"/>
      <c r="C92" s="651" t="s">
        <v>378</v>
      </c>
      <c r="D92" s="652" t="s">
        <v>156</v>
      </c>
      <c r="E92" s="640" t="s">
        <v>377</v>
      </c>
      <c r="F92" s="641" t="s">
        <v>159</v>
      </c>
      <c r="G92" s="641" t="s">
        <v>298</v>
      </c>
      <c r="H92" s="641"/>
      <c r="I92" s="642"/>
      <c r="J92" s="653"/>
      <c r="K92" s="653" t="s">
        <v>379</v>
      </c>
      <c r="L92" s="654"/>
      <c r="M92" s="646"/>
      <c r="N92" s="646"/>
      <c r="O92" s="520"/>
    </row>
    <row r="93" spans="1:21" s="535" customFormat="1" ht="10.199999999999999" x14ac:dyDescent="0.25">
      <c r="A93" s="655"/>
      <c r="B93" s="637"/>
      <c r="C93" s="651" t="s">
        <v>416</v>
      </c>
      <c r="D93" s="652" t="s">
        <v>155</v>
      </c>
      <c r="E93" s="640" t="s">
        <v>417</v>
      </c>
      <c r="F93" s="641" t="s">
        <v>98</v>
      </c>
      <c r="G93" s="641" t="s">
        <v>297</v>
      </c>
      <c r="H93" s="641"/>
      <c r="I93" s="642"/>
      <c r="J93" s="653"/>
      <c r="K93" s="653"/>
      <c r="L93" s="654"/>
      <c r="M93" s="646"/>
      <c r="N93" s="646"/>
      <c r="O93" s="520" t="s">
        <v>418</v>
      </c>
    </row>
    <row r="94" spans="1:21" s="535" customFormat="1" ht="20.399999999999999" x14ac:dyDescent="0.25">
      <c r="A94" s="655"/>
      <c r="B94" s="637"/>
      <c r="C94" s="651" t="s">
        <v>210</v>
      </c>
      <c r="D94" s="652" t="s">
        <v>155</v>
      </c>
      <c r="E94" s="640" t="s">
        <v>741</v>
      </c>
      <c r="F94" s="641" t="s">
        <v>743</v>
      </c>
      <c r="G94" s="641"/>
      <c r="H94" s="641"/>
      <c r="I94" s="642"/>
      <c r="J94" s="653"/>
      <c r="K94" s="653"/>
      <c r="L94" s="654"/>
      <c r="M94" s="646"/>
      <c r="N94" s="646"/>
      <c r="O94" s="520" t="s">
        <v>740</v>
      </c>
    </row>
    <row r="95" spans="1:21" s="535" customFormat="1" ht="10.199999999999999" x14ac:dyDescent="0.25">
      <c r="A95" s="655"/>
      <c r="B95" s="637"/>
      <c r="C95" s="651" t="s">
        <v>210</v>
      </c>
      <c r="D95" s="652" t="s">
        <v>155</v>
      </c>
      <c r="E95" s="640" t="s">
        <v>742</v>
      </c>
      <c r="F95" s="641" t="s">
        <v>743</v>
      </c>
      <c r="G95" s="641"/>
      <c r="H95" s="641"/>
      <c r="I95" s="642"/>
      <c r="J95" s="653"/>
      <c r="K95" s="653"/>
      <c r="L95" s="654"/>
      <c r="M95" s="646"/>
      <c r="N95" s="646"/>
      <c r="O95" s="520" t="s">
        <v>740</v>
      </c>
    </row>
    <row r="96" spans="1:21" s="535" customFormat="1" ht="10.199999999999999" x14ac:dyDescent="0.25">
      <c r="A96" s="655"/>
      <c r="B96" s="637"/>
      <c r="C96" s="651" t="s">
        <v>751</v>
      </c>
      <c r="D96" s="652" t="s">
        <v>89</v>
      </c>
      <c r="E96" s="640" t="s">
        <v>752</v>
      </c>
      <c r="F96" s="641" t="s">
        <v>98</v>
      </c>
      <c r="G96" s="641" t="s">
        <v>753</v>
      </c>
      <c r="H96" s="641"/>
      <c r="I96" s="642"/>
      <c r="J96" s="653"/>
      <c r="K96" s="653"/>
      <c r="L96" s="654"/>
      <c r="M96" s="646"/>
      <c r="N96" s="646"/>
      <c r="O96" s="520" t="s">
        <v>754</v>
      </c>
    </row>
    <row r="97" spans="1:25" s="535" customFormat="1" ht="10.199999999999999" x14ac:dyDescent="0.25">
      <c r="A97" s="655"/>
      <c r="B97" s="637"/>
      <c r="C97" s="651"/>
      <c r="D97" s="652"/>
      <c r="E97" s="640"/>
      <c r="F97" s="641"/>
      <c r="G97" s="641"/>
      <c r="H97" s="641"/>
      <c r="I97" s="642"/>
      <c r="J97" s="653"/>
      <c r="K97" s="653"/>
      <c r="L97" s="654"/>
      <c r="M97" s="646"/>
      <c r="N97" s="646"/>
      <c r="O97" s="520"/>
    </row>
    <row r="98" spans="1:25" s="535" customFormat="1" ht="10.199999999999999" x14ac:dyDescent="0.25">
      <c r="A98" s="655"/>
      <c r="B98" s="637"/>
      <c r="C98" s="651"/>
      <c r="D98" s="652"/>
      <c r="E98" s="640"/>
      <c r="F98" s="641"/>
      <c r="G98" s="641"/>
      <c r="H98" s="641"/>
      <c r="I98" s="642"/>
      <c r="J98" s="653"/>
      <c r="K98" s="653"/>
      <c r="L98" s="654"/>
      <c r="M98" s="646"/>
      <c r="N98" s="646"/>
      <c r="O98" s="520"/>
    </row>
    <row r="99" spans="1:25" s="535" customFormat="1" ht="10.199999999999999" x14ac:dyDescent="0.25">
      <c r="A99" s="655"/>
      <c r="B99" s="637"/>
      <c r="C99" s="651"/>
      <c r="D99" s="652"/>
      <c r="E99" s="640"/>
      <c r="F99" s="641"/>
      <c r="G99" s="641"/>
      <c r="H99" s="641"/>
      <c r="I99" s="642"/>
      <c r="J99" s="653"/>
      <c r="K99" s="653"/>
      <c r="L99" s="654"/>
      <c r="M99" s="646"/>
      <c r="N99" s="646"/>
      <c r="O99" s="520"/>
    </row>
    <row r="100" spans="1:25" thickBot="1" x14ac:dyDescent="0.3">
      <c r="B100" s="183"/>
      <c r="C100" s="685" t="s">
        <v>66</v>
      </c>
      <c r="D100" s="686"/>
      <c r="E100" s="686"/>
      <c r="F100" s="185"/>
      <c r="G100" s="185"/>
      <c r="H100" s="290">
        <f>SUBTOTAL(9,H6:H92)</f>
        <v>11835045</v>
      </c>
      <c r="I100" s="290">
        <f>SUBTOTAL(9,I6:I92)</f>
        <v>2882945.7700000005</v>
      </c>
      <c r="J100" s="50"/>
      <c r="K100" s="50"/>
      <c r="L100" s="49"/>
      <c r="M100" s="49"/>
      <c r="N100" s="49"/>
      <c r="O100" s="49"/>
    </row>
    <row r="101" spans="1:25" ht="15" x14ac:dyDescent="0.3">
      <c r="N101" s="51"/>
    </row>
    <row r="102" spans="1:25" ht="15" x14ac:dyDescent="0.3">
      <c r="C102" s="54" t="s">
        <v>67</v>
      </c>
      <c r="D102" s="53"/>
      <c r="E102" s="54"/>
      <c r="F102" s="54"/>
      <c r="G102" s="54"/>
      <c r="H102" s="54"/>
      <c r="I102" s="54"/>
      <c r="J102" s="54"/>
      <c r="K102" s="54"/>
      <c r="L102" s="54"/>
    </row>
    <row r="103" spans="1:25" x14ac:dyDescent="0.3">
      <c r="J103" s="47"/>
      <c r="K103" s="47"/>
    </row>
    <row r="104" spans="1:25" s="47" customFormat="1" x14ac:dyDescent="0.3">
      <c r="B104" s="184"/>
      <c r="D104" s="52" t="s">
        <v>348</v>
      </c>
      <c r="E104" s="52" t="s">
        <v>68</v>
      </c>
      <c r="F104" s="301" t="s">
        <v>69</v>
      </c>
      <c r="G104" s="52" t="s">
        <v>70</v>
      </c>
      <c r="H104" s="694" t="s">
        <v>71</v>
      </c>
      <c r="I104" s="694"/>
      <c r="J104" s="288"/>
      <c r="K104" s="288"/>
      <c r="L104" s="288"/>
    </row>
    <row r="105" spans="1:25" s="288" customFormat="1" ht="12" x14ac:dyDescent="0.25">
      <c r="B105" s="287"/>
      <c r="D105" s="297" t="s">
        <v>351</v>
      </c>
      <c r="E105" s="289" t="s">
        <v>93</v>
      </c>
      <c r="F105" s="289" t="s">
        <v>334</v>
      </c>
      <c r="G105" s="289" t="s">
        <v>335</v>
      </c>
      <c r="H105" s="695" t="s">
        <v>352</v>
      </c>
      <c r="I105" s="695"/>
    </row>
    <row r="106" spans="1:25" s="288" customFormat="1" ht="12" x14ac:dyDescent="0.25">
      <c r="B106" s="287"/>
      <c r="D106" s="297" t="s">
        <v>384</v>
      </c>
      <c r="E106" s="289" t="s">
        <v>106</v>
      </c>
      <c r="F106" s="289" t="s">
        <v>349</v>
      </c>
      <c r="G106" s="289" t="s">
        <v>329</v>
      </c>
      <c r="H106" s="695" t="s">
        <v>401</v>
      </c>
      <c r="I106" s="695"/>
    </row>
    <row r="107" spans="1:25" s="288" customFormat="1" ht="12" x14ac:dyDescent="0.25">
      <c r="B107" s="287"/>
      <c r="D107" s="297" t="s">
        <v>384</v>
      </c>
      <c r="E107" s="289" t="s">
        <v>106</v>
      </c>
      <c r="F107" s="289" t="s">
        <v>347</v>
      </c>
      <c r="G107" s="289" t="s">
        <v>329</v>
      </c>
      <c r="H107" s="695" t="s">
        <v>401</v>
      </c>
      <c r="I107" s="695"/>
    </row>
    <row r="108" spans="1:25" s="288" customFormat="1" ht="12" x14ac:dyDescent="0.25">
      <c r="B108" s="287"/>
      <c r="D108" s="298">
        <v>44813</v>
      </c>
      <c r="E108" s="289" t="s">
        <v>210</v>
      </c>
      <c r="F108" s="289" t="s">
        <v>354</v>
      </c>
      <c r="G108" s="289" t="s">
        <v>335</v>
      </c>
      <c r="H108" s="695" t="s">
        <v>355</v>
      </c>
      <c r="I108" s="695"/>
    </row>
    <row r="109" spans="1:25" s="288" customFormat="1" ht="12" x14ac:dyDescent="0.25">
      <c r="B109" s="287"/>
      <c r="D109" s="297" t="s">
        <v>402</v>
      </c>
      <c r="E109" s="289" t="s">
        <v>345</v>
      </c>
      <c r="F109" s="289" t="s">
        <v>346</v>
      </c>
      <c r="G109" s="289" t="s">
        <v>329</v>
      </c>
      <c r="H109" s="695" t="s">
        <v>350</v>
      </c>
      <c r="I109" s="695"/>
    </row>
    <row r="110" spans="1:25" s="288" customFormat="1" x14ac:dyDescent="0.3">
      <c r="B110" s="287"/>
      <c r="D110" s="298">
        <v>44813</v>
      </c>
      <c r="E110" s="289" t="s">
        <v>101</v>
      </c>
      <c r="F110" s="289" t="s">
        <v>385</v>
      </c>
      <c r="G110" s="289" t="s">
        <v>329</v>
      </c>
      <c r="H110" s="695" t="s">
        <v>386</v>
      </c>
      <c r="I110" s="695"/>
      <c r="J110" s="47"/>
      <c r="K110" s="47"/>
      <c r="L110" s="47"/>
    </row>
    <row r="111" spans="1:25" s="47" customFormat="1" x14ac:dyDescent="0.3">
      <c r="B111" s="184"/>
      <c r="D111" s="297" t="s">
        <v>747</v>
      </c>
      <c r="E111" s="289" t="s">
        <v>748</v>
      </c>
      <c r="F111" s="289" t="s">
        <v>749</v>
      </c>
      <c r="G111" s="289" t="s">
        <v>335</v>
      </c>
      <c r="H111" s="695" t="s">
        <v>750</v>
      </c>
      <c r="I111" s="695"/>
    </row>
    <row r="112" spans="1:25" ht="15" x14ac:dyDescent="0.3">
      <c r="D112" s="54"/>
      <c r="E112" s="54"/>
      <c r="I112" s="47"/>
      <c r="J112" s="47"/>
      <c r="K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</row>
    <row r="113" spans="1:29" ht="15" x14ac:dyDescent="0.3">
      <c r="D113" s="54"/>
      <c r="E113" s="54" t="s">
        <v>72</v>
      </c>
      <c r="F113" s="54"/>
      <c r="G113" s="54"/>
      <c r="H113" s="54"/>
      <c r="I113" s="47"/>
      <c r="J113" s="47"/>
      <c r="K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</row>
    <row r="114" spans="1:29" ht="15" thickBot="1" x14ac:dyDescent="0.35">
      <c r="E114" s="47"/>
      <c r="F114" s="47"/>
      <c r="G114" s="47"/>
      <c r="H114" s="47"/>
      <c r="I114" s="47"/>
      <c r="J114" s="47"/>
      <c r="K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</row>
    <row r="115" spans="1:29" s="292" customFormat="1" ht="13.8" thickBot="1" x14ac:dyDescent="0.3">
      <c r="B115" s="291"/>
      <c r="C115" s="291"/>
      <c r="D115" s="687" t="s">
        <v>186</v>
      </c>
      <c r="E115" s="688"/>
      <c r="F115" s="689" t="s">
        <v>187</v>
      </c>
      <c r="G115" s="690"/>
      <c r="H115" s="691"/>
      <c r="I115" s="667" t="s">
        <v>632</v>
      </c>
      <c r="J115" s="668"/>
      <c r="K115" s="669"/>
      <c r="L115" s="692" t="s">
        <v>633</v>
      </c>
      <c r="M115" s="693"/>
      <c r="N115" s="683" t="s">
        <v>634</v>
      </c>
      <c r="O115" s="684"/>
      <c r="P115" s="288"/>
      <c r="Q115" s="288"/>
      <c r="R115" s="288"/>
      <c r="S115" s="288"/>
      <c r="T115" s="288"/>
      <c r="U115" s="288"/>
      <c r="V115" s="288"/>
      <c r="W115" s="288"/>
      <c r="X115" s="288"/>
      <c r="Y115" s="288"/>
    </row>
    <row r="116" spans="1:29" s="292" customFormat="1" ht="13.8" thickBot="1" x14ac:dyDescent="0.3">
      <c r="B116" s="293"/>
      <c r="C116" s="293"/>
      <c r="D116" s="341" t="s">
        <v>76</v>
      </c>
      <c r="E116" s="342" t="s">
        <v>77</v>
      </c>
      <c r="F116" s="325" t="s">
        <v>76</v>
      </c>
      <c r="G116" s="311" t="s">
        <v>77</v>
      </c>
      <c r="H116" s="312" t="s">
        <v>598</v>
      </c>
      <c r="I116" s="325" t="s">
        <v>76</v>
      </c>
      <c r="J116" s="311" t="s">
        <v>77</v>
      </c>
      <c r="K116" s="312" t="s">
        <v>602</v>
      </c>
      <c r="L116" s="325" t="s">
        <v>76</v>
      </c>
      <c r="M116" s="312" t="s">
        <v>77</v>
      </c>
      <c r="N116" s="324" t="s">
        <v>76</v>
      </c>
      <c r="O116" s="312" t="s">
        <v>77</v>
      </c>
      <c r="P116" s="288"/>
      <c r="Q116" s="288"/>
      <c r="R116" s="288"/>
      <c r="S116" s="288"/>
      <c r="T116" s="288"/>
      <c r="U116" s="288"/>
      <c r="V116" s="288"/>
      <c r="W116" s="288"/>
      <c r="X116" s="288"/>
      <c r="Y116" s="288"/>
    </row>
    <row r="117" spans="1:29" s="292" customFormat="1" ht="13.2" x14ac:dyDescent="0.25">
      <c r="B117" s="664" t="s">
        <v>181</v>
      </c>
      <c r="C117" s="302" t="s">
        <v>182</v>
      </c>
      <c r="D117" s="343">
        <f>'1_Centre P&amp;L GABON'!EV9</f>
        <v>1727133.72</v>
      </c>
      <c r="E117" s="344">
        <f>'1_Centre P&amp;L GABON'!EV15</f>
        <v>380694.59519999998</v>
      </c>
      <c r="F117" s="326">
        <f>'1_Centre P&amp;L GABON'!B9+'1_Centre P&amp;L GABON'!N9+'1_Centre P&amp;L GABON'!Z9+'1_Centre P&amp;L GABON'!AL9+'1_Centre P&amp;L GABON'!AX9</f>
        <v>248577</v>
      </c>
      <c r="G117" s="314">
        <f>'1_Centre P&amp;L GABON'!B15+'1_Centre P&amp;L GABON'!N15+'1_Centre P&amp;L GABON'!Z15+'1_Centre P&amp;L GABON'!AL15+'1_Centre P&amp;L GABON'!AX15</f>
        <v>51875</v>
      </c>
      <c r="H117" s="354">
        <f>G117/F117</f>
        <v>0.20868785124931108</v>
      </c>
      <c r="I117" s="326">
        <f>('Backlog Projet'!L65)/1000</f>
        <v>1402125.14</v>
      </c>
      <c r="J117" s="314">
        <f>('Backlog Projet'!M65)/1000</f>
        <v>220760.70600000001</v>
      </c>
      <c r="K117" s="473">
        <f>J117/I117</f>
        <v>0.1574472204385409</v>
      </c>
      <c r="L117" s="509">
        <f>'Prospet Projet'!D35*20%</f>
        <v>1471672.2000000002</v>
      </c>
      <c r="M117" s="509">
        <f>'Prospet Projet'!F35*18%</f>
        <v>290853.10800000001</v>
      </c>
      <c r="N117" s="475">
        <f>(F117+I117+L117)-D117</f>
        <v>1395240.6199999999</v>
      </c>
      <c r="O117" s="476">
        <f>G117+J117+M117-E117</f>
        <v>182794.21880000003</v>
      </c>
      <c r="P117" s="288"/>
      <c r="Q117" s="288"/>
      <c r="R117" s="288"/>
      <c r="S117" s="288"/>
      <c r="T117" s="288"/>
      <c r="U117" s="288"/>
      <c r="V117" s="288"/>
      <c r="W117" s="288"/>
      <c r="X117" s="288"/>
      <c r="Y117" s="288"/>
    </row>
    <row r="118" spans="1:29" s="292" customFormat="1" ht="13.2" x14ac:dyDescent="0.25">
      <c r="B118" s="665"/>
      <c r="C118" s="303" t="s">
        <v>183</v>
      </c>
      <c r="D118" s="345">
        <f>'1_Centre P&amp;L GABON'!EX9</f>
        <v>636993.97714285739</v>
      </c>
      <c r="E118" s="346">
        <f>'1_Centre P&amp;L GABON'!EX15</f>
        <v>255916.94294285728</v>
      </c>
      <c r="F118" s="327"/>
      <c r="G118" s="315"/>
      <c r="H118" s="328"/>
      <c r="I118" s="327"/>
      <c r="J118" s="315"/>
      <c r="K118" s="328"/>
      <c r="L118" s="510"/>
      <c r="M118" s="316"/>
      <c r="N118" s="477">
        <f>(F118+I118+L118)-D118</f>
        <v>-636993.97714285739</v>
      </c>
      <c r="O118" s="478">
        <f>H118+J118+M118-E118</f>
        <v>-255916.94294285728</v>
      </c>
      <c r="P118" s="288"/>
      <c r="Q118" s="288"/>
      <c r="R118" s="288"/>
      <c r="S118" s="288"/>
      <c r="T118" s="288"/>
      <c r="U118" s="288"/>
      <c r="V118" s="288"/>
      <c r="W118" s="288"/>
      <c r="X118" s="288"/>
      <c r="Y118" s="288"/>
    </row>
    <row r="119" spans="1:29" s="292" customFormat="1" ht="13.8" thickBot="1" x14ac:dyDescent="0.3">
      <c r="B119" s="665"/>
      <c r="C119" s="303" t="s">
        <v>185</v>
      </c>
      <c r="D119" s="347">
        <f>'1_Centre P&amp;L GABON'!EY7</f>
        <v>21687</v>
      </c>
      <c r="E119" s="348">
        <f>'1_Centre P&amp;L GABON'!EY15</f>
        <v>4337.3999999999996</v>
      </c>
      <c r="F119" s="329"/>
      <c r="G119" s="317"/>
      <c r="H119" s="330"/>
      <c r="I119" s="337"/>
      <c r="J119" s="318"/>
      <c r="K119" s="338"/>
      <c r="L119" s="511"/>
      <c r="M119" s="512"/>
      <c r="N119" s="477">
        <f>(F119+I119+L119)-D119</f>
        <v>-21687</v>
      </c>
      <c r="O119" s="478">
        <f>H119+J119+M119-E119</f>
        <v>-4337.3999999999996</v>
      </c>
      <c r="P119" s="288"/>
      <c r="Q119" s="288"/>
      <c r="R119" s="288"/>
      <c r="S119" s="288"/>
      <c r="T119" s="288"/>
      <c r="U119" s="288"/>
      <c r="V119" s="288"/>
      <c r="W119" s="288"/>
      <c r="X119" s="288"/>
      <c r="Y119" s="288"/>
    </row>
    <row r="120" spans="1:29" s="292" customFormat="1" ht="13.8" thickBot="1" x14ac:dyDescent="0.3">
      <c r="B120" s="666"/>
      <c r="C120" s="353" t="s">
        <v>711</v>
      </c>
      <c r="D120" s="349">
        <f>SUM(D117:D119)</f>
        <v>2385814.6971428571</v>
      </c>
      <c r="E120" s="350">
        <f>SUM(E117:E119)</f>
        <v>640948.93814285728</v>
      </c>
      <c r="F120" s="331">
        <f>SUM(F117:F119)</f>
        <v>248577</v>
      </c>
      <c r="G120" s="319">
        <f>SUM(G117:G119)</f>
        <v>51875</v>
      </c>
      <c r="H120" s="332"/>
      <c r="I120" s="331">
        <f>SUM(I117:I119)</f>
        <v>1402125.14</v>
      </c>
      <c r="J120" s="320">
        <f>SUM(J117:J119)</f>
        <v>220760.70600000001</v>
      </c>
      <c r="K120" s="332"/>
      <c r="L120" s="331">
        <f>SUM(L117:L119)</f>
        <v>1471672.2000000002</v>
      </c>
      <c r="M120" s="332">
        <f>SUM(M117:M119)</f>
        <v>290853.10800000001</v>
      </c>
      <c r="N120" s="479">
        <f>(F120+I120+L120)-D120</f>
        <v>736559.64285714272</v>
      </c>
      <c r="O120" s="480">
        <f>H120+J120+M120-E120</f>
        <v>-129335.12414285727</v>
      </c>
      <c r="P120" s="288"/>
      <c r="Q120" s="288"/>
      <c r="R120" s="288"/>
      <c r="S120" s="288"/>
      <c r="T120" s="288"/>
      <c r="U120" s="288"/>
      <c r="V120" s="288"/>
      <c r="W120" s="288"/>
      <c r="X120" s="288"/>
      <c r="Y120" s="288"/>
    </row>
    <row r="121" spans="1:29" s="295" customFormat="1" ht="13.8" thickBot="1" x14ac:dyDescent="0.3">
      <c r="A121" s="292"/>
      <c r="B121" s="296" t="s">
        <v>709</v>
      </c>
      <c r="C121" s="304" t="s">
        <v>710</v>
      </c>
      <c r="D121" s="345">
        <f>'1_Centre P&amp;L GABON'!EV8</f>
        <v>667407.72914285702</v>
      </c>
      <c r="E121" s="346">
        <f>'1_Centre P&amp;L GABON'!EV12</f>
        <v>433815.37394285703</v>
      </c>
      <c r="F121" s="333">
        <f>'1_Centre P&amp;L GABON'!EP8</f>
        <v>194354.427</v>
      </c>
      <c r="G121" s="321">
        <f>'1_Centre P&amp;L GABON'!EP12</f>
        <v>69734</v>
      </c>
      <c r="H121" s="334">
        <f>G121/F121</f>
        <v>0.3587981044548062</v>
      </c>
      <c r="I121" s="513">
        <f>('Backlog Contrat '!AP47)/1000</f>
        <v>446834.27076515148</v>
      </c>
      <c r="J121" s="514">
        <f>I121*K121</f>
        <v>201075.42184431816</v>
      </c>
      <c r="K121" s="474">
        <v>0.45</v>
      </c>
      <c r="L121" s="339">
        <f>'Prospet Contrat'!J22</f>
        <v>61824.638591346164</v>
      </c>
      <c r="M121" s="340">
        <f>L121*35%</f>
        <v>21638.623506971155</v>
      </c>
      <c r="N121" s="481">
        <f>(L121+I121+F121)-D121</f>
        <v>35605.607213640586</v>
      </c>
      <c r="O121" s="482">
        <f>(M121+J121+G121)-E121</f>
        <v>-141367.3285915677</v>
      </c>
      <c r="P121" s="294"/>
      <c r="Q121" s="294"/>
      <c r="R121" s="294"/>
      <c r="S121" s="294"/>
      <c r="T121" s="294"/>
      <c r="U121" s="294"/>
      <c r="V121" s="294"/>
      <c r="W121" s="294"/>
      <c r="X121" s="294"/>
      <c r="Y121" s="294"/>
    </row>
    <row r="122" spans="1:29" s="292" customFormat="1" ht="13.8" thickBot="1" x14ac:dyDescent="0.3">
      <c r="B122" s="291"/>
      <c r="C122" s="309" t="s">
        <v>66</v>
      </c>
      <c r="D122" s="313">
        <f>SUM(D117:D121)-D120</f>
        <v>3053222.4262857139</v>
      </c>
      <c r="E122" s="323">
        <f>SUM(E117:E121)-E120</f>
        <v>1074764.3120857144</v>
      </c>
      <c r="F122" s="335">
        <f t="shared" ref="F122:O122" si="3">SUM(F117:F121)-F120</f>
        <v>442931.42700000003</v>
      </c>
      <c r="G122" s="322">
        <f t="shared" si="3"/>
        <v>121609</v>
      </c>
      <c r="H122" s="472">
        <f>G122/F122</f>
        <v>0.27455491434343399</v>
      </c>
      <c r="I122" s="335">
        <f t="shared" si="3"/>
        <v>1848959.4107651513</v>
      </c>
      <c r="J122" s="322">
        <f t="shared" si="3"/>
        <v>421836.12784431817</v>
      </c>
      <c r="K122" s="472">
        <f>J122/I122</f>
        <v>0.22814785732356913</v>
      </c>
      <c r="L122" s="335">
        <f t="shared" si="3"/>
        <v>1533496.8385913465</v>
      </c>
      <c r="M122" s="336">
        <f t="shared" si="3"/>
        <v>312491.73150697118</v>
      </c>
      <c r="N122" s="483">
        <f t="shared" si="3"/>
        <v>772165.25007078308</v>
      </c>
      <c r="O122" s="484">
        <f t="shared" si="3"/>
        <v>-218827.45273442497</v>
      </c>
      <c r="P122" s="288"/>
      <c r="Q122" s="288"/>
      <c r="R122" s="288"/>
      <c r="S122" s="288"/>
      <c r="T122" s="288"/>
      <c r="U122" s="288"/>
      <c r="V122" s="288"/>
      <c r="W122" s="288"/>
      <c r="X122" s="288"/>
      <c r="Y122" s="288"/>
    </row>
    <row r="123" spans="1:29" ht="15" thickBot="1" x14ac:dyDescent="0.35">
      <c r="B123" s="57"/>
      <c r="C123" s="57"/>
      <c r="D123" s="56"/>
      <c r="E123" s="310">
        <f>E122/D122</f>
        <v>0.35200983159067767</v>
      </c>
      <c r="F123" s="352">
        <f>F117/D120</f>
        <v>0.10418956690043216</v>
      </c>
      <c r="G123" s="56"/>
      <c r="H123" s="56"/>
      <c r="I123" s="56"/>
      <c r="J123" s="56"/>
      <c r="K123" s="56"/>
      <c r="L123" s="56"/>
      <c r="M123" s="352"/>
      <c r="N123" s="180"/>
      <c r="O123" s="181"/>
      <c r="P123" s="47"/>
      <c r="Q123" s="47"/>
      <c r="R123" s="47"/>
      <c r="S123" s="47"/>
      <c r="T123" s="47"/>
      <c r="U123" s="47"/>
      <c r="V123" s="47"/>
      <c r="W123" s="47"/>
      <c r="X123" s="47"/>
      <c r="Y123" s="47"/>
    </row>
    <row r="124" spans="1:29" x14ac:dyDescent="0.3">
      <c r="Q124"/>
    </row>
    <row r="125" spans="1:29" x14ac:dyDescent="0.3">
      <c r="F125" s="351" t="s">
        <v>708</v>
      </c>
      <c r="G125" s="352">
        <f>G122/E122</f>
        <v>0.11314945856734165</v>
      </c>
      <c r="Q125"/>
      <c r="R125" s="55"/>
      <c r="S125" s="55"/>
      <c r="T125"/>
      <c r="U125"/>
      <c r="V125"/>
      <c r="W125"/>
      <c r="X125"/>
      <c r="Y125"/>
      <c r="Z125"/>
      <c r="AA125" s="55"/>
      <c r="AB125" s="55"/>
      <c r="AC125" s="55"/>
    </row>
  </sheetData>
  <autoFilter ref="B5:N93"/>
  <mergeCells count="49">
    <mergeCell ref="C100:E100"/>
    <mergeCell ref="D115:E115"/>
    <mergeCell ref="F115:H115"/>
    <mergeCell ref="L115:M115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N115:O115"/>
    <mergeCell ref="R76:T76"/>
    <mergeCell ref="R77:T77"/>
    <mergeCell ref="R78:T78"/>
    <mergeCell ref="R79:T79"/>
    <mergeCell ref="R80:T80"/>
    <mergeCell ref="R82:T82"/>
    <mergeCell ref="A46:A55"/>
    <mergeCell ref="R56:T56"/>
    <mergeCell ref="R75:T75"/>
    <mergeCell ref="R58:T58"/>
    <mergeCell ref="R59:T59"/>
    <mergeCell ref="R60:T60"/>
    <mergeCell ref="R63:T63"/>
    <mergeCell ref="R64:T64"/>
    <mergeCell ref="R69:T69"/>
    <mergeCell ref="R70:T70"/>
    <mergeCell ref="R71:T71"/>
    <mergeCell ref="R72:T72"/>
    <mergeCell ref="R73:T73"/>
    <mergeCell ref="R74:T74"/>
    <mergeCell ref="B117:B120"/>
    <mergeCell ref="I115:K115"/>
    <mergeCell ref="R57:T57"/>
    <mergeCell ref="A6:A25"/>
    <mergeCell ref="R7:T7"/>
    <mergeCell ref="R10:T10"/>
    <mergeCell ref="R11:T11"/>
    <mergeCell ref="R12:T12"/>
    <mergeCell ref="R17:T17"/>
    <mergeCell ref="R18:T18"/>
    <mergeCell ref="R19:T19"/>
    <mergeCell ref="R20:T20"/>
    <mergeCell ref="R21:T21"/>
    <mergeCell ref="R22:T22"/>
    <mergeCell ref="A34:A45"/>
    <mergeCell ref="R34:T34"/>
  </mergeCells>
  <conditionalFormatting sqref="I119:K119">
    <cfRule type="cellIs" dxfId="24" priority="1" operator="lessThan">
      <formula>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tabColor rgb="FF92D050"/>
  </sheetPr>
  <dimension ref="A1:XDJ1048475"/>
  <sheetViews>
    <sheetView showGridLines="0" tabSelected="1" zoomScaleNormal="100" workbookViewId="0">
      <pane xSplit="3" ySplit="3" topLeftCell="D47" activePane="bottomRight" state="frozen"/>
      <selection pane="topRight" activeCell="D1" sqref="D1"/>
      <selection pane="bottomLeft" activeCell="A4" sqref="A4"/>
      <selection pane="bottomRight" activeCell="G68" sqref="G68"/>
    </sheetView>
  </sheetViews>
  <sheetFormatPr baseColWidth="10" defaultColWidth="18.21875" defaultRowHeight="20.55" customHeight="1" x14ac:dyDescent="0.25"/>
  <cols>
    <col min="1" max="1" width="12.6640625" style="160" customWidth="1"/>
    <col min="2" max="2" width="35.88671875" style="159" customWidth="1"/>
    <col min="3" max="3" width="10.88671875" style="161" customWidth="1"/>
    <col min="4" max="4" width="15.44140625" style="161" bestFit="1" customWidth="1"/>
    <col min="5" max="5" width="10.21875" style="159" bestFit="1" customWidth="1"/>
    <col min="6" max="6" width="11.44140625" style="159" bestFit="1" customWidth="1"/>
    <col min="7" max="7" width="37.33203125" style="159" customWidth="1"/>
    <col min="8" max="8" width="24.21875" style="159" hidden="1" customWidth="1"/>
    <col min="9" max="9" width="17.5546875" style="159" hidden="1" customWidth="1"/>
    <col min="10" max="10" width="21.5546875" style="159" hidden="1" customWidth="1"/>
    <col min="11" max="11" width="52.21875" style="162" hidden="1" customWidth="1"/>
    <col min="12" max="12" width="19.77734375" style="163" customWidth="1"/>
    <col min="13" max="13" width="17.77734375" style="163" customWidth="1"/>
    <col min="14" max="14" width="12.6640625" style="159" hidden="1" customWidth="1"/>
    <col min="15" max="15" width="9.33203125" style="165" hidden="1" customWidth="1"/>
    <col min="16" max="16" width="8.5546875" style="165" hidden="1" customWidth="1"/>
    <col min="17" max="17" width="9.33203125" style="165" hidden="1" customWidth="1"/>
    <col min="18" max="18" width="8.5546875" style="165" hidden="1" customWidth="1"/>
    <col min="19" max="19" width="8.109375" style="165" hidden="1" customWidth="1"/>
    <col min="20" max="20" width="8.5546875" style="165" hidden="1" customWidth="1"/>
    <col min="21" max="21" width="9.33203125" style="165" hidden="1" customWidth="1"/>
    <col min="22" max="22" width="7.88671875" style="166" hidden="1" customWidth="1"/>
    <col min="23" max="23" width="9.33203125" style="165" hidden="1" customWidth="1"/>
    <col min="24" max="24" width="9.77734375" style="165" hidden="1" customWidth="1"/>
    <col min="25" max="25" width="9.33203125" style="165" hidden="1" customWidth="1"/>
    <col min="26" max="26" width="9.77734375" style="165" hidden="1" customWidth="1"/>
    <col min="27" max="27" width="9.33203125" style="167" hidden="1" customWidth="1"/>
    <col min="28" max="28" width="9.77734375" style="167" hidden="1" customWidth="1"/>
    <col min="29" max="29" width="9.33203125" style="165" hidden="1" customWidth="1"/>
    <col min="30" max="30" width="9.77734375" style="165" hidden="1" customWidth="1"/>
    <col min="31" max="36" width="7.88671875" style="165" hidden="1" customWidth="1"/>
    <col min="37" max="44" width="7.88671875" style="159" hidden="1" customWidth="1"/>
    <col min="45" max="46" width="14.33203125" style="159" hidden="1" customWidth="1"/>
    <col min="47" max="47" width="7.77734375" style="159" hidden="1" customWidth="1"/>
    <col min="48" max="48" width="7.44140625" style="159" hidden="1" customWidth="1"/>
    <col min="49" max="49" width="13.6640625" style="159" hidden="1" customWidth="1"/>
    <col min="50" max="50" width="8.21875" style="159" hidden="1" customWidth="1"/>
    <col min="51" max="52" width="7.88671875" style="159" hidden="1" customWidth="1"/>
    <col min="53" max="64" width="18.21875" style="159" hidden="1" customWidth="1"/>
    <col min="65" max="65" width="15.6640625" style="159" bestFit="1" customWidth="1"/>
    <col min="66" max="66" width="14.77734375" style="159" bestFit="1" customWidth="1"/>
    <col min="67" max="67" width="15.6640625" style="159" bestFit="1" customWidth="1"/>
    <col min="68" max="68" width="14.77734375" style="159" bestFit="1" customWidth="1"/>
    <col min="69" max="69" width="15.6640625" style="159" bestFit="1" customWidth="1"/>
    <col min="70" max="70" width="14.77734375" style="159" bestFit="1" customWidth="1"/>
    <col min="71" max="71" width="15.6640625" style="159" bestFit="1" customWidth="1"/>
    <col min="72" max="73" width="14.77734375" style="159" bestFit="1" customWidth="1"/>
    <col min="74" max="76" width="13.88671875" style="159" bestFit="1" customWidth="1"/>
    <col min="77" max="78" width="7.33203125" style="159" bestFit="1" customWidth="1"/>
    <col min="79" max="80" width="14.77734375" style="161" bestFit="1" customWidth="1"/>
    <col min="81" max="81" width="18.21875" style="159" customWidth="1"/>
    <col min="82" max="16384" width="18.21875" style="159"/>
  </cols>
  <sheetData>
    <row r="1" spans="1:81" s="61" customFormat="1" ht="20.55" customHeight="1" x14ac:dyDescent="0.25">
      <c r="A1" s="58"/>
      <c r="B1" s="59"/>
      <c r="C1" s="60"/>
      <c r="D1" s="60"/>
      <c r="E1" s="60"/>
      <c r="G1" s="60" t="s">
        <v>188</v>
      </c>
      <c r="H1" s="62"/>
      <c r="I1" s="62"/>
      <c r="J1" s="60"/>
      <c r="K1" s="63"/>
      <c r="L1" s="64"/>
      <c r="M1" s="64"/>
      <c r="O1" s="707">
        <v>44044</v>
      </c>
      <c r="P1" s="707"/>
      <c r="Q1" s="707">
        <f>O1+31</f>
        <v>44075</v>
      </c>
      <c r="R1" s="707"/>
      <c r="S1" s="707">
        <f>+Q1+31</f>
        <v>44106</v>
      </c>
      <c r="T1" s="707"/>
      <c r="U1" s="708">
        <f>+S1+31</f>
        <v>44137</v>
      </c>
      <c r="V1" s="709"/>
      <c r="W1" s="708">
        <f>+U1+31</f>
        <v>44168</v>
      </c>
      <c r="X1" s="708"/>
      <c r="Y1" s="708">
        <f>+W1+31</f>
        <v>44199</v>
      </c>
      <c r="Z1" s="708"/>
      <c r="AA1" s="708">
        <f>+Y1+31</f>
        <v>44230</v>
      </c>
      <c r="AB1" s="708"/>
      <c r="AC1" s="708">
        <f>+AA1+31</f>
        <v>44261</v>
      </c>
      <c r="AD1" s="708"/>
      <c r="AE1" s="708">
        <f>+AC1+31</f>
        <v>44292</v>
      </c>
      <c r="AF1" s="708"/>
      <c r="AG1" s="708">
        <f>+AE1+31</f>
        <v>44323</v>
      </c>
      <c r="AH1" s="708"/>
      <c r="AI1" s="708">
        <f>+AG1+31</f>
        <v>44354</v>
      </c>
      <c r="AJ1" s="708"/>
      <c r="AK1" s="706">
        <f>+AI1+31</f>
        <v>44385</v>
      </c>
      <c r="AL1" s="706"/>
      <c r="AM1" s="706">
        <f>+AK1+31</f>
        <v>44416</v>
      </c>
      <c r="AN1" s="706"/>
      <c r="AO1" s="706">
        <f>+AM1+31</f>
        <v>44447</v>
      </c>
      <c r="AP1" s="706"/>
      <c r="AQ1" s="706">
        <f>+AO1+31</f>
        <v>44478</v>
      </c>
      <c r="AR1" s="706"/>
      <c r="AS1" s="705">
        <f>+AQ1+31</f>
        <v>44509</v>
      </c>
      <c r="AT1" s="705"/>
      <c r="AU1" s="705">
        <f>+AS1+31</f>
        <v>44540</v>
      </c>
      <c r="AV1" s="705"/>
      <c r="AW1" s="705">
        <f>+AU1+31</f>
        <v>44571</v>
      </c>
      <c r="AX1" s="705"/>
      <c r="AY1" s="705">
        <f>+AW1+31</f>
        <v>44602</v>
      </c>
      <c r="AZ1" s="705"/>
      <c r="BA1" s="705">
        <f>+AY1+31</f>
        <v>44633</v>
      </c>
      <c r="BB1" s="705"/>
      <c r="BC1" s="705">
        <f>+BA1+31</f>
        <v>44664</v>
      </c>
      <c r="BD1" s="705"/>
      <c r="BE1" s="704">
        <f>+BC1+31</f>
        <v>44695</v>
      </c>
      <c r="BF1" s="697"/>
      <c r="BG1" s="704">
        <f>+BE1+31</f>
        <v>44726</v>
      </c>
      <c r="BH1" s="697"/>
      <c r="BI1" s="704">
        <f>+BG1+31</f>
        <v>44757</v>
      </c>
      <c r="BJ1" s="697"/>
      <c r="BK1" s="704">
        <f>+BI1+31</f>
        <v>44788</v>
      </c>
      <c r="BL1" s="697"/>
      <c r="BM1" s="704">
        <f>+BK1+31</f>
        <v>44819</v>
      </c>
      <c r="BN1" s="697"/>
      <c r="BO1" s="704">
        <f>+BM1+31</f>
        <v>44850</v>
      </c>
      <c r="BP1" s="697"/>
      <c r="BQ1" s="704">
        <f>+BO1+31</f>
        <v>44881</v>
      </c>
      <c r="BR1" s="696"/>
      <c r="BS1" s="704">
        <f>+BQ1+31</f>
        <v>44912</v>
      </c>
      <c r="BT1" s="696"/>
      <c r="BU1" s="696">
        <f>+BS1+31</f>
        <v>44943</v>
      </c>
      <c r="BV1" s="696"/>
      <c r="BW1" s="696">
        <f>+BU1+31</f>
        <v>44974</v>
      </c>
      <c r="BX1" s="696"/>
      <c r="BY1" s="696">
        <f>+BW1+31</f>
        <v>45005</v>
      </c>
      <c r="BZ1" s="697"/>
      <c r="CA1" s="698" t="s">
        <v>189</v>
      </c>
      <c r="CB1" s="699"/>
    </row>
    <row r="2" spans="1:81" s="80" customFormat="1" ht="20.55" customHeight="1" x14ac:dyDescent="0.25">
      <c r="A2" s="65"/>
      <c r="B2" s="66"/>
      <c r="C2" s="67"/>
      <c r="D2" s="67"/>
      <c r="E2" s="67"/>
      <c r="F2" s="66"/>
      <c r="G2" s="67"/>
      <c r="H2" s="69"/>
      <c r="I2" s="69"/>
      <c r="J2" s="68"/>
      <c r="K2" s="70"/>
      <c r="L2" s="700" t="s">
        <v>190</v>
      </c>
      <c r="M2" s="701"/>
      <c r="N2" s="71" t="s">
        <v>191</v>
      </c>
      <c r="O2" s="72">
        <v>43586</v>
      </c>
      <c r="P2" s="73"/>
      <c r="Q2" s="72" t="s">
        <v>192</v>
      </c>
      <c r="R2" s="73"/>
      <c r="S2" s="73" t="s">
        <v>193</v>
      </c>
      <c r="T2" s="73"/>
      <c r="U2" s="702"/>
      <c r="V2" s="703"/>
      <c r="W2" s="74"/>
      <c r="X2" s="72"/>
      <c r="Y2" s="74"/>
      <c r="Z2" s="72"/>
      <c r="AA2" s="75"/>
      <c r="AB2" s="76"/>
      <c r="AC2" s="74"/>
      <c r="AD2" s="72"/>
      <c r="AE2" s="74"/>
      <c r="AF2" s="72"/>
      <c r="AG2" s="74"/>
      <c r="AH2" s="72"/>
      <c r="AI2" s="74"/>
      <c r="AJ2" s="72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V2" s="77"/>
      <c r="AW2" s="77"/>
      <c r="AX2" s="77"/>
      <c r="AY2" s="77"/>
      <c r="AZ2" s="77"/>
      <c r="BA2" s="77"/>
      <c r="BB2" s="77"/>
      <c r="BC2" s="77"/>
      <c r="BD2" s="77"/>
      <c r="BE2" s="77"/>
      <c r="BF2" s="77"/>
      <c r="BG2" s="77"/>
      <c r="BH2" s="77"/>
      <c r="BI2" s="77"/>
      <c r="BJ2" s="77"/>
      <c r="BK2" s="77"/>
      <c r="BL2" s="77"/>
      <c r="BM2" s="77"/>
      <c r="BN2" s="77"/>
      <c r="BO2" s="77"/>
      <c r="BP2" s="77"/>
      <c r="BQ2" s="77"/>
      <c r="BR2" s="77"/>
      <c r="BS2" s="77"/>
      <c r="BT2" s="77"/>
      <c r="BU2" s="77"/>
      <c r="BV2" s="77"/>
      <c r="BW2" s="77"/>
      <c r="BX2" s="77"/>
      <c r="BY2" s="77"/>
      <c r="BZ2" s="77"/>
      <c r="CA2" s="78"/>
      <c r="CB2" s="78"/>
      <c r="CC2" s="79"/>
    </row>
    <row r="3" spans="1:81" s="80" customFormat="1" ht="33" customHeight="1" x14ac:dyDescent="0.25">
      <c r="A3" s="81" t="s">
        <v>194</v>
      </c>
      <c r="B3" s="81" t="s">
        <v>73</v>
      </c>
      <c r="C3" s="81" t="s">
        <v>195</v>
      </c>
      <c r="D3" s="81" t="s">
        <v>635</v>
      </c>
      <c r="E3" s="81" t="s">
        <v>71</v>
      </c>
      <c r="F3" s="82" t="s">
        <v>180</v>
      </c>
      <c r="G3" s="81" t="s">
        <v>75</v>
      </c>
      <c r="H3" s="82" t="s">
        <v>197</v>
      </c>
      <c r="I3" s="81" t="s">
        <v>198</v>
      </c>
      <c r="J3" s="83" t="s">
        <v>199</v>
      </c>
      <c r="K3" s="84" t="s">
        <v>200</v>
      </c>
      <c r="L3" s="85" t="s">
        <v>76</v>
      </c>
      <c r="M3" s="85" t="s">
        <v>77</v>
      </c>
      <c r="N3" s="86"/>
      <c r="O3" s="87" t="s">
        <v>76</v>
      </c>
      <c r="P3" s="78" t="s">
        <v>77</v>
      </c>
      <c r="Q3" s="87" t="s">
        <v>76</v>
      </c>
      <c r="R3" s="78" t="s">
        <v>77</v>
      </c>
      <c r="S3" s="78" t="s">
        <v>76</v>
      </c>
      <c r="T3" s="78" t="s">
        <v>77</v>
      </c>
      <c r="U3" s="87" t="s">
        <v>76</v>
      </c>
      <c r="V3" s="88" t="s">
        <v>77</v>
      </c>
      <c r="W3" s="87" t="s">
        <v>76</v>
      </c>
      <c r="X3" s="87" t="s">
        <v>77</v>
      </c>
      <c r="Y3" s="87" t="s">
        <v>76</v>
      </c>
      <c r="Z3" s="87" t="s">
        <v>77</v>
      </c>
      <c r="AA3" s="89" t="s">
        <v>76</v>
      </c>
      <c r="AB3" s="89" t="s">
        <v>77</v>
      </c>
      <c r="AC3" s="87" t="s">
        <v>76</v>
      </c>
      <c r="AD3" s="87" t="s">
        <v>77</v>
      </c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  <c r="AP3" s="87"/>
      <c r="AQ3" s="87"/>
      <c r="AR3" s="87"/>
      <c r="AS3" s="87"/>
      <c r="AT3" s="87"/>
      <c r="AU3" s="87"/>
      <c r="AV3" s="87"/>
      <c r="AW3" s="87"/>
      <c r="AX3" s="87"/>
      <c r="AY3" s="87"/>
      <c r="AZ3" s="87"/>
      <c r="BA3" s="87"/>
      <c r="BB3" s="87"/>
      <c r="BC3" s="87"/>
      <c r="BD3" s="87"/>
      <c r="BE3" s="87"/>
      <c r="BF3" s="87"/>
      <c r="BG3" s="87"/>
      <c r="BH3" s="87"/>
      <c r="BI3" s="87"/>
      <c r="BJ3" s="87"/>
      <c r="BK3" s="87"/>
      <c r="BL3" s="87"/>
      <c r="BM3" s="87"/>
      <c r="BN3" s="87"/>
      <c r="BO3" s="87"/>
      <c r="BP3" s="87"/>
      <c r="BQ3" s="87"/>
      <c r="BR3" s="87"/>
      <c r="BS3" s="87"/>
      <c r="BT3" s="87"/>
      <c r="BU3" s="87"/>
      <c r="BV3" s="87"/>
      <c r="BW3" s="87"/>
      <c r="BX3" s="87"/>
      <c r="BY3" s="87"/>
      <c r="BZ3" s="87"/>
      <c r="CA3" s="90"/>
      <c r="CB3" s="90"/>
      <c r="CC3" s="79"/>
    </row>
    <row r="4" spans="1:81" s="372" customFormat="1" ht="13.8" x14ac:dyDescent="0.25">
      <c r="A4" s="356">
        <v>42768</v>
      </c>
      <c r="B4" s="357" t="s">
        <v>201</v>
      </c>
      <c r="C4" s="358">
        <v>1084863</v>
      </c>
      <c r="D4" s="358" t="s">
        <v>636</v>
      </c>
      <c r="E4" s="359" t="s">
        <v>637</v>
      </c>
      <c r="F4" s="359" t="s">
        <v>202</v>
      </c>
      <c r="G4" s="359" t="s">
        <v>203</v>
      </c>
      <c r="H4" s="66" t="s">
        <v>204</v>
      </c>
      <c r="I4" s="66"/>
      <c r="J4" s="66"/>
      <c r="K4" s="94"/>
      <c r="L4" s="368">
        <v>20374970</v>
      </c>
      <c r="M4" s="368">
        <v>-12249589</v>
      </c>
      <c r="N4" s="96">
        <v>32624559</v>
      </c>
      <c r="O4" s="97"/>
      <c r="P4" s="97"/>
      <c r="Q4" s="97"/>
      <c r="R4" s="97"/>
      <c r="S4" s="97"/>
      <c r="T4" s="97"/>
      <c r="U4" s="97"/>
      <c r="V4" s="98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97"/>
      <c r="AK4" s="95"/>
      <c r="AL4" s="95"/>
      <c r="AM4" s="95"/>
      <c r="AN4" s="95"/>
      <c r="AO4" s="95"/>
      <c r="AP4" s="95"/>
      <c r="AQ4" s="95"/>
      <c r="AR4" s="95"/>
      <c r="AS4" s="95"/>
      <c r="AT4" s="95"/>
      <c r="AU4" s="95"/>
      <c r="AV4" s="95"/>
      <c r="AW4" s="95"/>
      <c r="AX4" s="95"/>
      <c r="AY4" s="95"/>
      <c r="AZ4" s="95"/>
      <c r="BA4" s="95"/>
      <c r="BB4" s="95"/>
      <c r="BC4" s="95"/>
      <c r="BD4" s="95"/>
      <c r="BE4" s="95"/>
      <c r="BF4" s="95"/>
      <c r="BG4" s="95"/>
      <c r="BH4" s="95"/>
      <c r="BI4" s="95"/>
      <c r="BJ4" s="95"/>
      <c r="BK4" s="95"/>
      <c r="BL4" s="95"/>
      <c r="BM4" s="368"/>
      <c r="BN4" s="368"/>
      <c r="BO4" s="368"/>
      <c r="BP4" s="368"/>
      <c r="BQ4" s="368"/>
      <c r="BR4" s="368"/>
      <c r="BS4" s="368"/>
      <c r="BT4" s="368"/>
      <c r="BU4" s="368"/>
      <c r="BV4" s="368"/>
      <c r="BW4" s="368"/>
      <c r="BX4" s="368"/>
      <c r="BY4" s="368"/>
      <c r="BZ4" s="368"/>
      <c r="CA4" s="370">
        <f>L4-BC4-BE4-BG4-BI4-BK4-BM4-BO4-BQ4-BS4-BU4-BW4-BY4</f>
        <v>20374970</v>
      </c>
      <c r="CB4" s="370">
        <f>M4-BD4-BF4-BH4-BJ4-BL4-BN4-BP4-BR4-BT4-BV4-BX4-BZ4</f>
        <v>-12249589</v>
      </c>
      <c r="CC4" s="371"/>
    </row>
    <row r="5" spans="1:81" s="374" customFormat="1" ht="14.4" x14ac:dyDescent="0.3">
      <c r="A5" s="360">
        <v>42943</v>
      </c>
      <c r="B5" s="361" t="s">
        <v>205</v>
      </c>
      <c r="C5" s="362">
        <v>1085102</v>
      </c>
      <c r="D5" s="362" t="s">
        <v>638</v>
      </c>
      <c r="E5" s="363" t="s">
        <v>637</v>
      </c>
      <c r="F5" s="364" t="s">
        <v>202</v>
      </c>
      <c r="G5" s="364" t="s">
        <v>206</v>
      </c>
      <c r="H5" s="102" t="s">
        <v>207</v>
      </c>
      <c r="I5" s="102"/>
      <c r="J5" s="101"/>
      <c r="K5" s="101" t="s">
        <v>208</v>
      </c>
      <c r="L5" s="369">
        <v>16293748</v>
      </c>
      <c r="M5" s="369">
        <v>-731722</v>
      </c>
      <c r="N5" s="100">
        <v>17025</v>
      </c>
      <c r="O5" s="103"/>
      <c r="P5" s="100"/>
      <c r="Q5" s="104"/>
      <c r="R5" s="97"/>
      <c r="S5" s="105"/>
      <c r="T5" s="100"/>
      <c r="U5" s="106"/>
      <c r="V5" s="107"/>
      <c r="W5" s="104"/>
      <c r="X5" s="104"/>
      <c r="Y5" s="104"/>
      <c r="Z5" s="104"/>
      <c r="AA5" s="104"/>
      <c r="AB5" s="104"/>
      <c r="AC5" s="97"/>
      <c r="AD5" s="97"/>
      <c r="AE5" s="104"/>
      <c r="AF5" s="104"/>
      <c r="AG5" s="104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97"/>
      <c r="AS5" s="97"/>
      <c r="AT5" s="97"/>
      <c r="AU5" s="97"/>
      <c r="AV5" s="97"/>
      <c r="AW5" s="97"/>
      <c r="AX5" s="97"/>
      <c r="AY5" s="97"/>
      <c r="AZ5" s="97"/>
      <c r="BA5" s="97"/>
      <c r="BB5" s="97"/>
      <c r="BC5" s="97"/>
      <c r="BD5" s="97"/>
      <c r="BE5" s="97"/>
      <c r="BF5" s="97"/>
      <c r="BG5" s="97"/>
      <c r="BH5" s="97"/>
      <c r="BI5" s="97"/>
      <c r="BJ5" s="97"/>
      <c r="BK5" s="97"/>
      <c r="BL5" s="97"/>
      <c r="BM5" s="369"/>
      <c r="BN5" s="369"/>
      <c r="BO5" s="369"/>
      <c r="BP5" s="369"/>
      <c r="BQ5" s="369"/>
      <c r="BR5" s="369"/>
      <c r="BS5" s="369"/>
      <c r="BT5" s="369"/>
      <c r="BU5" s="369">
        <v>16293748</v>
      </c>
      <c r="BV5" s="369">
        <v>-731722</v>
      </c>
      <c r="BW5" s="369"/>
      <c r="BX5" s="369"/>
      <c r="BY5" s="369"/>
      <c r="BZ5" s="369"/>
      <c r="CA5" s="370">
        <f t="shared" ref="CA5:CB64" si="0">L5-BC5-BE5-BG5-BI5-BK5-BM5-BO5-BQ5-BS5-BU5-BW5-BY5</f>
        <v>0</v>
      </c>
      <c r="CB5" s="370">
        <f t="shared" si="0"/>
        <v>0</v>
      </c>
      <c r="CC5" s="373"/>
    </row>
    <row r="6" spans="1:81" s="372" customFormat="1" ht="13.8" x14ac:dyDescent="0.25">
      <c r="A6" s="356">
        <v>43959</v>
      </c>
      <c r="B6" s="357" t="s">
        <v>210</v>
      </c>
      <c r="C6" s="365">
        <v>1086656</v>
      </c>
      <c r="D6" s="365" t="s">
        <v>639</v>
      </c>
      <c r="E6" s="366" t="s">
        <v>637</v>
      </c>
      <c r="F6" s="359" t="s">
        <v>202</v>
      </c>
      <c r="G6" s="367" t="s">
        <v>211</v>
      </c>
      <c r="H6" s="112"/>
      <c r="I6" s="112"/>
      <c r="J6" s="112"/>
      <c r="K6" s="113"/>
      <c r="L6" s="368">
        <v>4150836</v>
      </c>
      <c r="M6" s="368">
        <v>1037709</v>
      </c>
      <c r="N6" s="96">
        <v>2877506</v>
      </c>
      <c r="O6" s="97"/>
      <c r="P6" s="97"/>
      <c r="Q6" s="97"/>
      <c r="R6" s="97"/>
      <c r="S6" s="97"/>
      <c r="T6" s="97"/>
      <c r="U6" s="97"/>
      <c r="V6" s="98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104"/>
      <c r="AK6" s="90"/>
      <c r="AL6" s="90"/>
      <c r="AM6" s="90"/>
      <c r="AN6" s="90"/>
      <c r="AO6" s="90"/>
      <c r="AP6" s="90"/>
      <c r="AQ6" s="90"/>
      <c r="AR6" s="90"/>
      <c r="AS6" s="90"/>
      <c r="AT6" s="90"/>
      <c r="AU6" s="90"/>
      <c r="AV6" s="90"/>
      <c r="AW6" s="90"/>
      <c r="AX6" s="90"/>
      <c r="AY6" s="90"/>
      <c r="AZ6" s="90"/>
      <c r="BA6" s="90"/>
      <c r="BB6" s="90"/>
      <c r="BC6" s="90"/>
      <c r="BD6" s="90"/>
      <c r="BE6" s="90"/>
      <c r="BF6" s="90"/>
      <c r="BG6" s="90"/>
      <c r="BH6" s="90"/>
      <c r="BI6" s="90"/>
      <c r="BJ6" s="90"/>
      <c r="BK6" s="90"/>
      <c r="BL6" s="90"/>
      <c r="BM6" s="370"/>
      <c r="BN6" s="370"/>
      <c r="BO6" s="370"/>
      <c r="BP6" s="370"/>
      <c r="BQ6" s="370"/>
      <c r="BR6" s="370"/>
      <c r="BS6" s="370"/>
      <c r="BT6" s="370"/>
      <c r="BU6" s="370"/>
      <c r="BV6" s="370"/>
      <c r="BW6" s="368">
        <v>4150836</v>
      </c>
      <c r="BX6" s="368">
        <v>1037709</v>
      </c>
      <c r="BY6" s="370"/>
      <c r="BZ6" s="370"/>
      <c r="CA6" s="370">
        <f t="shared" si="0"/>
        <v>0</v>
      </c>
      <c r="CB6" s="370">
        <f t="shared" si="0"/>
        <v>0</v>
      </c>
      <c r="CC6" s="371"/>
    </row>
    <row r="7" spans="1:81" s="99" customFormat="1" ht="13.8" hidden="1" x14ac:dyDescent="0.25">
      <c r="A7" s="91">
        <v>44040</v>
      </c>
      <c r="B7" s="92" t="s">
        <v>212</v>
      </c>
      <c r="C7" s="93">
        <v>1086759</v>
      </c>
      <c r="D7" s="93" t="s">
        <v>640</v>
      </c>
      <c r="E7" s="66" t="s">
        <v>641</v>
      </c>
      <c r="F7" s="66" t="s">
        <v>202</v>
      </c>
      <c r="G7" s="66" t="s">
        <v>213</v>
      </c>
      <c r="H7" s="66" t="s">
        <v>207</v>
      </c>
      <c r="I7" s="66"/>
      <c r="J7" s="66"/>
      <c r="K7" s="94"/>
      <c r="L7" s="95">
        <v>5635000</v>
      </c>
      <c r="M7" s="95">
        <v>846000</v>
      </c>
      <c r="N7" s="96">
        <v>3736576</v>
      </c>
      <c r="O7" s="97"/>
      <c r="P7" s="97"/>
      <c r="Q7" s="97"/>
      <c r="R7" s="97"/>
      <c r="S7" s="97"/>
      <c r="T7" s="97"/>
      <c r="U7" s="97"/>
      <c r="V7" s="98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  <c r="AJ7" s="97"/>
      <c r="AK7" s="95"/>
      <c r="AL7" s="95"/>
      <c r="AM7" s="95"/>
      <c r="AN7" s="95"/>
      <c r="AO7" s="95"/>
      <c r="AP7" s="95"/>
      <c r="AQ7" s="95"/>
      <c r="AR7" s="95"/>
      <c r="AS7" s="95"/>
      <c r="AT7" s="95"/>
      <c r="AU7" s="95"/>
      <c r="AV7" s="95"/>
      <c r="AW7" s="95"/>
      <c r="AX7" s="95"/>
      <c r="AY7" s="95"/>
      <c r="AZ7" s="95"/>
      <c r="BA7" s="95"/>
      <c r="BB7" s="95"/>
      <c r="BC7" s="95"/>
      <c r="BD7" s="95"/>
      <c r="BE7" s="95"/>
      <c r="BF7" s="95"/>
      <c r="BG7" s="95"/>
      <c r="BH7" s="95"/>
      <c r="BI7" s="95"/>
      <c r="BJ7" s="95"/>
      <c r="BK7" s="95"/>
      <c r="BL7" s="95"/>
      <c r="BM7" s="95"/>
      <c r="BN7" s="95"/>
      <c r="BO7" s="95"/>
      <c r="BP7" s="95"/>
      <c r="BQ7" s="95"/>
      <c r="BR7" s="95"/>
      <c r="BS7" s="95"/>
      <c r="BT7" s="95"/>
      <c r="BU7" s="95"/>
      <c r="BV7" s="95"/>
      <c r="BW7" s="95"/>
      <c r="BX7" s="95"/>
      <c r="BY7" s="95"/>
      <c r="BZ7" s="95"/>
      <c r="CA7" s="90">
        <f t="shared" si="0"/>
        <v>5635000</v>
      </c>
      <c r="CB7" s="90">
        <f t="shared" si="0"/>
        <v>846000</v>
      </c>
      <c r="CC7" s="79"/>
    </row>
    <row r="8" spans="1:81" s="372" customFormat="1" ht="14.4" x14ac:dyDescent="0.3">
      <c r="A8" s="356">
        <v>44133</v>
      </c>
      <c r="B8" s="357" t="s">
        <v>214</v>
      </c>
      <c r="C8" s="365">
        <v>1086925</v>
      </c>
      <c r="D8" s="365" t="s">
        <v>642</v>
      </c>
      <c r="E8" s="366" t="s">
        <v>637</v>
      </c>
      <c r="F8" s="359" t="s">
        <v>202</v>
      </c>
      <c r="G8" s="367" t="s">
        <v>215</v>
      </c>
      <c r="H8" s="112" t="s">
        <v>216</v>
      </c>
      <c r="I8" s="112"/>
      <c r="J8" s="112"/>
      <c r="K8" s="112" t="s">
        <v>217</v>
      </c>
      <c r="L8" s="368">
        <v>9859048</v>
      </c>
      <c r="M8" s="368">
        <v>3025048</v>
      </c>
      <c r="N8" s="96">
        <v>4229546</v>
      </c>
      <c r="O8" s="95"/>
      <c r="P8" s="95"/>
      <c r="Q8" s="95"/>
      <c r="R8" s="95"/>
      <c r="S8" s="95"/>
      <c r="T8" s="95"/>
      <c r="U8" s="95"/>
      <c r="V8" s="114"/>
      <c r="W8" s="95"/>
      <c r="X8" s="95"/>
      <c r="Y8" s="95"/>
      <c r="Z8" s="95"/>
      <c r="AA8" s="95"/>
      <c r="AB8" s="95"/>
      <c r="AC8" s="95"/>
      <c r="AD8" s="95"/>
      <c r="AE8" s="95"/>
      <c r="AF8" s="95"/>
      <c r="AG8" s="95"/>
      <c r="AH8" s="95"/>
      <c r="AI8" s="95"/>
      <c r="AJ8" s="95"/>
      <c r="AK8" s="95"/>
      <c r="AL8" s="95"/>
      <c r="AM8" s="97"/>
      <c r="AN8" s="97"/>
      <c r="AO8" s="97"/>
      <c r="AP8" s="97"/>
      <c r="AQ8" s="97"/>
      <c r="AR8" s="97"/>
      <c r="AS8" s="97"/>
      <c r="AT8" s="97"/>
      <c r="AU8" s="97"/>
      <c r="AV8" s="97"/>
      <c r="AW8" s="97"/>
      <c r="AX8" s="97"/>
      <c r="AY8" s="97"/>
      <c r="AZ8" s="97"/>
      <c r="BA8" s="97"/>
      <c r="BB8" s="97"/>
      <c r="BC8" s="97"/>
      <c r="BD8" s="97"/>
      <c r="BE8" s="97"/>
      <c r="BF8" s="97"/>
      <c r="BG8" s="97"/>
      <c r="BH8" s="97"/>
      <c r="BI8" s="97"/>
      <c r="BJ8" s="97"/>
      <c r="BK8" s="97"/>
      <c r="BL8" s="97"/>
      <c r="BM8" s="369"/>
      <c r="BN8" s="369"/>
      <c r="BO8" s="368">
        <v>9859048</v>
      </c>
      <c r="BP8" s="368">
        <v>3025048</v>
      </c>
      <c r="BQ8" s="369"/>
      <c r="BR8" s="369"/>
      <c r="BS8" s="369"/>
      <c r="BT8" s="369"/>
      <c r="BU8" s="369"/>
      <c r="BV8" s="369"/>
      <c r="BW8" s="369"/>
      <c r="BX8" s="369"/>
      <c r="BY8" s="369"/>
      <c r="BZ8" s="369"/>
      <c r="CA8" s="370">
        <f t="shared" si="0"/>
        <v>0</v>
      </c>
      <c r="CB8" s="370">
        <f t="shared" si="0"/>
        <v>0</v>
      </c>
      <c r="CC8" s="371"/>
    </row>
    <row r="9" spans="1:81" s="115" customFormat="1" ht="13.8" hidden="1" x14ac:dyDescent="0.25">
      <c r="A9" s="91">
        <v>44161</v>
      </c>
      <c r="B9" s="92" t="s">
        <v>118</v>
      </c>
      <c r="C9" s="110">
        <v>1086953</v>
      </c>
      <c r="D9" s="110" t="s">
        <v>643</v>
      </c>
      <c r="E9" s="111" t="s">
        <v>641</v>
      </c>
      <c r="F9" s="66" t="s">
        <v>202</v>
      </c>
      <c r="G9" s="66" t="s">
        <v>218</v>
      </c>
      <c r="H9" s="66" t="s">
        <v>216</v>
      </c>
      <c r="I9" s="66"/>
      <c r="J9" s="66"/>
      <c r="K9" s="94" t="s">
        <v>219</v>
      </c>
      <c r="L9" s="95">
        <v>17956220</v>
      </c>
      <c r="M9" s="95">
        <v>3419388</v>
      </c>
      <c r="N9" s="96">
        <v>12215711</v>
      </c>
      <c r="O9" s="97"/>
      <c r="P9" s="97"/>
      <c r="Q9" s="97"/>
      <c r="R9" s="97"/>
      <c r="S9" s="97"/>
      <c r="T9" s="97"/>
      <c r="U9" s="97"/>
      <c r="V9" s="98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5"/>
      <c r="AL9" s="95"/>
      <c r="AM9" s="95"/>
      <c r="AN9" s="95"/>
      <c r="AO9" s="95"/>
      <c r="AP9" s="95"/>
      <c r="AQ9" s="95"/>
      <c r="AR9" s="95"/>
      <c r="AS9" s="95"/>
      <c r="AT9" s="95"/>
      <c r="AU9" s="95"/>
      <c r="AV9" s="95"/>
      <c r="AW9" s="95"/>
      <c r="AX9" s="95"/>
      <c r="AY9" s="95"/>
      <c r="AZ9" s="95"/>
      <c r="BA9" s="95"/>
      <c r="BB9" s="97"/>
      <c r="BC9" s="97"/>
      <c r="BD9" s="97"/>
      <c r="BE9" s="95"/>
      <c r="BF9" s="97"/>
      <c r="BG9" s="95"/>
      <c r="BH9" s="97"/>
      <c r="BI9" s="97">
        <v>17956220</v>
      </c>
      <c r="BJ9" s="97">
        <v>5740509</v>
      </c>
      <c r="BK9" s="97"/>
      <c r="BL9" s="97"/>
      <c r="BM9" s="97"/>
      <c r="BN9" s="97"/>
      <c r="BO9" s="97"/>
      <c r="BP9" s="97"/>
      <c r="BQ9" s="97"/>
      <c r="BR9" s="97"/>
      <c r="BS9" s="97"/>
      <c r="BT9" s="97"/>
      <c r="BU9" s="97"/>
      <c r="BV9" s="97"/>
      <c r="BW9" s="97"/>
      <c r="BX9" s="97"/>
      <c r="BY9" s="97"/>
      <c r="BZ9" s="97"/>
      <c r="CA9" s="90">
        <f t="shared" si="0"/>
        <v>0</v>
      </c>
      <c r="CB9" s="90">
        <f t="shared" si="0"/>
        <v>-2321121</v>
      </c>
      <c r="CC9" s="108"/>
    </row>
    <row r="10" spans="1:81" s="117" customFormat="1" ht="13.8" hidden="1" x14ac:dyDescent="0.25">
      <c r="A10" s="91">
        <v>44161</v>
      </c>
      <c r="B10" s="92" t="s">
        <v>220</v>
      </c>
      <c r="C10" s="110">
        <v>1086952</v>
      </c>
      <c r="D10" s="110"/>
      <c r="E10" s="66" t="s">
        <v>641</v>
      </c>
      <c r="F10" s="66" t="s">
        <v>221</v>
      </c>
      <c r="G10" s="66" t="s">
        <v>222</v>
      </c>
      <c r="H10" s="66"/>
      <c r="I10" s="66"/>
      <c r="J10" s="66"/>
      <c r="K10" s="94" t="s">
        <v>223</v>
      </c>
      <c r="L10" s="95">
        <v>2041700</v>
      </c>
      <c r="M10" s="95">
        <v>476261</v>
      </c>
      <c r="N10" s="96">
        <v>954417</v>
      </c>
      <c r="O10" s="97"/>
      <c r="P10" s="97"/>
      <c r="Q10" s="97"/>
      <c r="R10" s="97"/>
      <c r="S10" s="97"/>
      <c r="T10" s="97"/>
      <c r="U10" s="97"/>
      <c r="V10" s="98"/>
      <c r="W10" s="97"/>
      <c r="X10" s="97"/>
      <c r="Y10" s="97"/>
      <c r="Z10" s="97"/>
      <c r="AA10" s="97"/>
      <c r="AB10" s="97"/>
      <c r="AC10" s="97"/>
      <c r="AD10" s="97"/>
      <c r="AE10" s="97"/>
      <c r="AF10" s="97"/>
      <c r="AG10" s="97"/>
      <c r="AH10" s="97"/>
      <c r="AI10" s="97"/>
      <c r="AJ10" s="97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116">
        <f t="shared" si="0"/>
        <v>2041700</v>
      </c>
      <c r="CB10" s="90">
        <f t="shared" si="0"/>
        <v>476261</v>
      </c>
      <c r="CC10" s="79"/>
    </row>
    <row r="11" spans="1:81" s="372" customFormat="1" ht="13.8" x14ac:dyDescent="0.25">
      <c r="A11" s="356">
        <v>44232</v>
      </c>
      <c r="B11" s="357" t="s">
        <v>224</v>
      </c>
      <c r="C11" s="365">
        <v>1087055</v>
      </c>
      <c r="D11" s="375" t="s">
        <v>644</v>
      </c>
      <c r="E11" s="376" t="s">
        <v>637</v>
      </c>
      <c r="F11" s="359" t="s">
        <v>202</v>
      </c>
      <c r="G11" s="367" t="s">
        <v>645</v>
      </c>
      <c r="H11" s="112" t="s">
        <v>207</v>
      </c>
      <c r="I11" s="112"/>
      <c r="J11" s="112"/>
      <c r="K11" s="112" t="s">
        <v>225</v>
      </c>
      <c r="L11" s="368">
        <v>14741250</v>
      </c>
      <c r="M11" s="368">
        <v>6108250</v>
      </c>
      <c r="N11" s="96">
        <v>8005941</v>
      </c>
      <c r="O11" s="97"/>
      <c r="P11" s="97"/>
      <c r="Q11" s="97"/>
      <c r="R11" s="97"/>
      <c r="S11" s="97"/>
      <c r="T11" s="97"/>
      <c r="U11" s="97"/>
      <c r="V11" s="98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95"/>
      <c r="AV11" s="95"/>
      <c r="AW11" s="95"/>
      <c r="AX11" s="95"/>
      <c r="AY11" s="95"/>
      <c r="AZ11" s="95"/>
      <c r="BA11" s="95"/>
      <c r="BB11" s="95"/>
      <c r="BC11" s="95"/>
      <c r="BD11" s="119"/>
      <c r="BE11" s="95"/>
      <c r="BF11" s="95"/>
      <c r="BG11" s="95"/>
      <c r="BH11" s="95"/>
      <c r="BI11" s="95"/>
      <c r="BJ11" s="95"/>
      <c r="BK11" s="95"/>
      <c r="BL11" s="95"/>
      <c r="BM11" s="368"/>
      <c r="BN11" s="368"/>
      <c r="BO11" s="368">
        <v>14741250</v>
      </c>
      <c r="BP11" s="368">
        <v>6108250</v>
      </c>
      <c r="BQ11" s="368"/>
      <c r="BR11" s="368"/>
      <c r="BS11" s="368"/>
      <c r="BT11" s="368"/>
      <c r="BU11" s="368"/>
      <c r="BV11" s="368"/>
      <c r="BW11" s="368"/>
      <c r="BX11" s="368"/>
      <c r="BY11" s="368"/>
      <c r="BZ11" s="368"/>
      <c r="CA11" s="370">
        <f t="shared" si="0"/>
        <v>0</v>
      </c>
      <c r="CB11" s="370">
        <f t="shared" si="0"/>
        <v>0</v>
      </c>
      <c r="CC11" s="371"/>
    </row>
    <row r="12" spans="1:81" s="372" customFormat="1" ht="13.8" x14ac:dyDescent="0.25">
      <c r="A12" s="356">
        <v>44286</v>
      </c>
      <c r="B12" s="357" t="s">
        <v>220</v>
      </c>
      <c r="C12" s="365">
        <v>1087138</v>
      </c>
      <c r="D12" s="375" t="s">
        <v>646</v>
      </c>
      <c r="E12" s="377" t="s">
        <v>637</v>
      </c>
      <c r="F12" s="359" t="s">
        <v>202</v>
      </c>
      <c r="G12" s="367" t="s">
        <v>226</v>
      </c>
      <c r="H12" s="112" t="s">
        <v>204</v>
      </c>
      <c r="I12" s="112"/>
      <c r="J12" s="112"/>
      <c r="K12" s="112"/>
      <c r="L12" s="368">
        <v>2183750</v>
      </c>
      <c r="M12" s="368">
        <f>L12-N12</f>
        <v>-2035074</v>
      </c>
      <c r="N12" s="96">
        <v>4218824</v>
      </c>
      <c r="O12" s="97"/>
      <c r="P12" s="97"/>
      <c r="Q12" s="97"/>
      <c r="R12" s="97"/>
      <c r="S12" s="97"/>
      <c r="T12" s="97"/>
      <c r="U12" s="97"/>
      <c r="V12" s="98"/>
      <c r="W12" s="97"/>
      <c r="X12" s="97"/>
      <c r="Y12" s="97"/>
      <c r="Z12" s="97"/>
      <c r="AA12" s="97"/>
      <c r="AB12" s="97"/>
      <c r="AC12" s="97"/>
      <c r="AD12" s="97"/>
      <c r="AE12" s="97"/>
      <c r="AF12" s="97"/>
      <c r="AG12" s="97"/>
      <c r="AH12" s="97"/>
      <c r="AI12" s="97"/>
      <c r="AJ12" s="97"/>
      <c r="AK12" s="95"/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95"/>
      <c r="BB12" s="95"/>
      <c r="BC12" s="95"/>
      <c r="BD12" s="95"/>
      <c r="BE12" s="95"/>
      <c r="BF12" s="95"/>
      <c r="BG12" s="95"/>
      <c r="BH12" s="95"/>
      <c r="BI12" s="95"/>
      <c r="BJ12" s="95"/>
      <c r="BK12" s="95"/>
      <c r="BL12" s="95"/>
      <c r="BM12" s="368"/>
      <c r="BN12" s="368"/>
      <c r="BO12" s="368"/>
      <c r="BP12" s="368"/>
      <c r="BQ12" s="368"/>
      <c r="BR12" s="368"/>
      <c r="BS12" s="368"/>
      <c r="BT12" s="368"/>
      <c r="BU12" s="368"/>
      <c r="BV12" s="368"/>
      <c r="BW12" s="368"/>
      <c r="BX12" s="368"/>
      <c r="BY12" s="368"/>
      <c r="BZ12" s="368"/>
      <c r="CA12" s="370">
        <f t="shared" si="0"/>
        <v>2183750</v>
      </c>
      <c r="CB12" s="370">
        <f t="shared" si="0"/>
        <v>-2035074</v>
      </c>
      <c r="CC12" s="371"/>
    </row>
    <row r="13" spans="1:81" s="372" customFormat="1" ht="13.8" x14ac:dyDescent="0.25">
      <c r="A13" s="356">
        <v>44286</v>
      </c>
      <c r="B13" s="357" t="s">
        <v>220</v>
      </c>
      <c r="C13" s="365">
        <v>1087135</v>
      </c>
      <c r="D13" s="375" t="s">
        <v>647</v>
      </c>
      <c r="E13" s="378" t="s">
        <v>637</v>
      </c>
      <c r="F13" s="359" t="s">
        <v>202</v>
      </c>
      <c r="G13" s="367" t="s">
        <v>227</v>
      </c>
      <c r="H13" s="112" t="s">
        <v>204</v>
      </c>
      <c r="I13" s="112"/>
      <c r="J13" s="112"/>
      <c r="K13" s="113" t="s">
        <v>228</v>
      </c>
      <c r="L13" s="368">
        <v>3378537</v>
      </c>
      <c r="M13" s="368">
        <v>227101</v>
      </c>
      <c r="N13" s="96">
        <v>3129946</v>
      </c>
      <c r="O13" s="97"/>
      <c r="P13" s="97"/>
      <c r="Q13" s="97"/>
      <c r="R13" s="97"/>
      <c r="S13" s="97"/>
      <c r="T13" s="97"/>
      <c r="U13" s="97"/>
      <c r="V13" s="98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97"/>
      <c r="AI13" s="97"/>
      <c r="AJ13" s="97"/>
      <c r="AK13" s="95"/>
      <c r="AL13" s="95"/>
      <c r="AM13" s="95"/>
      <c r="AN13" s="95"/>
      <c r="AO13" s="95"/>
      <c r="AP13" s="95"/>
      <c r="AQ13" s="95"/>
      <c r="AR13" s="95"/>
      <c r="AS13" s="95"/>
      <c r="AT13" s="95"/>
      <c r="AU13" s="95"/>
      <c r="AV13" s="95"/>
      <c r="AW13" s="95"/>
      <c r="AX13" s="95"/>
      <c r="AY13" s="95"/>
      <c r="AZ13" s="95"/>
      <c r="BA13" s="95"/>
      <c r="BB13" s="95"/>
      <c r="BC13" s="95"/>
      <c r="BD13" s="95"/>
      <c r="BE13" s="95"/>
      <c r="BF13" s="95"/>
      <c r="BG13" s="95"/>
      <c r="BH13" s="95"/>
      <c r="BI13" s="95"/>
      <c r="BJ13" s="95"/>
      <c r="BK13" s="95"/>
      <c r="BL13" s="95"/>
      <c r="BM13" s="368"/>
      <c r="BN13" s="368"/>
      <c r="BO13" s="368"/>
      <c r="BP13" s="368"/>
      <c r="BQ13" s="368"/>
      <c r="BR13" s="368"/>
      <c r="BS13" s="368"/>
      <c r="BT13" s="368"/>
      <c r="BU13" s="368"/>
      <c r="BV13" s="368"/>
      <c r="BW13" s="368"/>
      <c r="BX13" s="368"/>
      <c r="BY13" s="368"/>
      <c r="BZ13" s="368"/>
      <c r="CA13" s="370">
        <f t="shared" si="0"/>
        <v>3378537</v>
      </c>
      <c r="CB13" s="370">
        <f t="shared" si="0"/>
        <v>227101</v>
      </c>
      <c r="CC13" s="371"/>
    </row>
    <row r="14" spans="1:81" s="109" customFormat="1" ht="13.8" hidden="1" x14ac:dyDescent="0.25">
      <c r="A14" s="91">
        <v>44316</v>
      </c>
      <c r="B14" s="92" t="s">
        <v>209</v>
      </c>
      <c r="C14" s="110">
        <v>1087181</v>
      </c>
      <c r="D14" s="305" t="s">
        <v>648</v>
      </c>
      <c r="E14" s="120" t="s">
        <v>641</v>
      </c>
      <c r="F14" s="66" t="s">
        <v>202</v>
      </c>
      <c r="G14" s="66" t="s">
        <v>229</v>
      </c>
      <c r="H14" s="66" t="s">
        <v>204</v>
      </c>
      <c r="I14" s="66"/>
      <c r="J14" s="66"/>
      <c r="K14" s="94"/>
      <c r="L14" s="95">
        <v>1502878</v>
      </c>
      <c r="M14" s="95"/>
      <c r="N14" s="96">
        <v>935455</v>
      </c>
      <c r="O14" s="97"/>
      <c r="P14" s="97"/>
      <c r="Q14" s="97"/>
      <c r="R14" s="97"/>
      <c r="S14" s="97"/>
      <c r="T14" s="97"/>
      <c r="U14" s="97"/>
      <c r="V14" s="98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7"/>
      <c r="AH14" s="97"/>
      <c r="AI14" s="97"/>
      <c r="AJ14" s="97"/>
      <c r="AK14" s="95"/>
      <c r="AL14" s="95"/>
      <c r="AM14" s="95"/>
      <c r="AN14" s="95"/>
      <c r="AO14" s="95"/>
      <c r="AP14" s="95"/>
      <c r="AQ14" s="95"/>
      <c r="AR14" s="95"/>
      <c r="AS14" s="95"/>
      <c r="AT14" s="95"/>
      <c r="AU14" s="95"/>
      <c r="AV14" s="95"/>
      <c r="AW14" s="95"/>
      <c r="AX14" s="95"/>
      <c r="AY14" s="95"/>
      <c r="AZ14" s="95"/>
      <c r="BA14" s="95"/>
      <c r="BB14" s="97"/>
      <c r="BC14" s="95"/>
      <c r="BD14" s="97"/>
      <c r="BE14" s="97"/>
      <c r="BF14" s="97"/>
      <c r="BG14" s="97"/>
      <c r="BH14" s="97"/>
      <c r="BI14" s="97"/>
      <c r="BJ14" s="97"/>
      <c r="BK14" s="97"/>
      <c r="BL14" s="97"/>
      <c r="BM14" s="97"/>
      <c r="BN14" s="97"/>
      <c r="BO14" s="97"/>
      <c r="BP14" s="97"/>
      <c r="BQ14" s="97"/>
      <c r="BR14" s="97"/>
      <c r="BS14" s="97"/>
      <c r="BT14" s="97"/>
      <c r="BU14" s="97"/>
      <c r="BV14" s="97"/>
      <c r="BW14" s="97"/>
      <c r="BX14" s="97"/>
      <c r="BY14" s="97"/>
      <c r="BZ14" s="97"/>
      <c r="CA14" s="90">
        <f t="shared" si="0"/>
        <v>1502878</v>
      </c>
      <c r="CB14" s="90">
        <f t="shared" si="0"/>
        <v>0</v>
      </c>
      <c r="CC14" s="108"/>
    </row>
    <row r="15" spans="1:81" s="372" customFormat="1" ht="13.8" x14ac:dyDescent="0.25">
      <c r="A15" s="356">
        <v>44351</v>
      </c>
      <c r="B15" s="357" t="s">
        <v>230</v>
      </c>
      <c r="C15" s="358">
        <v>1087227</v>
      </c>
      <c r="D15" s="379" t="s">
        <v>649</v>
      </c>
      <c r="E15" s="378" t="s">
        <v>637</v>
      </c>
      <c r="F15" s="359" t="s">
        <v>202</v>
      </c>
      <c r="G15" s="367" t="s">
        <v>231</v>
      </c>
      <c r="H15" s="112" t="s">
        <v>204</v>
      </c>
      <c r="I15" s="112"/>
      <c r="J15" s="112"/>
      <c r="K15" s="113" t="s">
        <v>232</v>
      </c>
      <c r="L15" s="368">
        <v>30606446</v>
      </c>
      <c r="M15" s="368">
        <v>10681096</v>
      </c>
      <c r="N15" s="96"/>
      <c r="O15" s="97"/>
      <c r="P15" s="97"/>
      <c r="Q15" s="97"/>
      <c r="R15" s="97"/>
      <c r="S15" s="97"/>
      <c r="T15" s="97"/>
      <c r="U15" s="97"/>
      <c r="V15" s="98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5"/>
      <c r="AL15" s="95"/>
      <c r="AM15" s="95"/>
      <c r="AN15" s="95"/>
      <c r="AO15" s="95"/>
      <c r="AP15" s="95"/>
      <c r="AQ15" s="95"/>
      <c r="AR15" s="95"/>
      <c r="AS15" s="95"/>
      <c r="AT15" s="95"/>
      <c r="AU15" s="95"/>
      <c r="AV15" s="95"/>
      <c r="AW15" s="95"/>
      <c r="AX15" s="95"/>
      <c r="AY15" s="95"/>
      <c r="AZ15" s="95"/>
      <c r="BA15" s="95"/>
      <c r="BB15" s="95"/>
      <c r="BC15" s="95"/>
      <c r="BD15" s="95"/>
      <c r="BE15" s="95"/>
      <c r="BF15" s="95"/>
      <c r="BG15" s="95"/>
      <c r="BH15" s="95"/>
      <c r="BI15" s="95"/>
      <c r="BJ15" s="95"/>
      <c r="BK15" s="95"/>
      <c r="BL15" s="95"/>
      <c r="BM15" s="368"/>
      <c r="BN15" s="368"/>
      <c r="BO15" s="368"/>
      <c r="BP15" s="368"/>
      <c r="BQ15" s="368"/>
      <c r="BR15" s="368"/>
      <c r="BS15" s="368">
        <v>30606446</v>
      </c>
      <c r="BT15" s="368">
        <v>10681096</v>
      </c>
      <c r="BU15" s="368"/>
      <c r="BV15" s="368"/>
      <c r="BW15" s="368"/>
      <c r="BX15" s="368"/>
      <c r="BY15" s="368"/>
      <c r="BZ15" s="368"/>
      <c r="CA15" s="370">
        <f t="shared" si="0"/>
        <v>0</v>
      </c>
      <c r="CB15" s="370">
        <f t="shared" si="0"/>
        <v>0</v>
      </c>
      <c r="CC15" s="371"/>
    </row>
    <row r="16" spans="1:81" s="99" customFormat="1" ht="13.8" hidden="1" x14ac:dyDescent="0.25">
      <c r="A16" s="91">
        <v>44351</v>
      </c>
      <c r="B16" s="92" t="s">
        <v>233</v>
      </c>
      <c r="C16" s="93">
        <v>1087229</v>
      </c>
      <c r="D16" s="306" t="s">
        <v>650</v>
      </c>
      <c r="E16" s="120" t="s">
        <v>641</v>
      </c>
      <c r="F16" s="66" t="s">
        <v>202</v>
      </c>
      <c r="G16" s="112" t="s">
        <v>234</v>
      </c>
      <c r="H16" s="112"/>
      <c r="I16" s="112"/>
      <c r="J16" s="112"/>
      <c r="K16" s="113" t="s">
        <v>235</v>
      </c>
      <c r="L16" s="95">
        <v>1462200</v>
      </c>
      <c r="M16" s="95">
        <v>965056</v>
      </c>
      <c r="N16" s="96">
        <v>707948</v>
      </c>
      <c r="O16" s="97"/>
      <c r="P16" s="97"/>
      <c r="Q16" s="97"/>
      <c r="R16" s="97"/>
      <c r="S16" s="97"/>
      <c r="T16" s="97"/>
      <c r="U16" s="97"/>
      <c r="V16" s="98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7"/>
      <c r="AK16" s="95"/>
      <c r="AL16" s="95"/>
      <c r="AM16" s="95"/>
      <c r="AN16" s="95"/>
      <c r="AO16" s="95"/>
      <c r="AP16" s="95"/>
      <c r="AQ16" s="95"/>
      <c r="AR16" s="95"/>
      <c r="AS16" s="95"/>
      <c r="AT16" s="95"/>
      <c r="AU16" s="95"/>
      <c r="AV16" s="95"/>
      <c r="AW16" s="95"/>
      <c r="AX16" s="95"/>
      <c r="AY16" s="95"/>
      <c r="AZ16" s="95"/>
      <c r="BA16" s="95"/>
      <c r="BB16" s="95"/>
      <c r="BC16" s="95"/>
      <c r="BD16" s="95"/>
      <c r="BE16" s="95"/>
      <c r="BF16" s="95"/>
      <c r="BG16" s="95"/>
      <c r="BH16" s="95"/>
      <c r="BI16" s="95">
        <v>1462200</v>
      </c>
      <c r="BJ16" s="95">
        <v>965056</v>
      </c>
      <c r="BK16" s="95"/>
      <c r="BL16" s="95"/>
      <c r="BM16" s="95"/>
      <c r="BN16" s="95"/>
      <c r="BO16" s="95"/>
      <c r="BP16" s="95"/>
      <c r="BQ16" s="95"/>
      <c r="BR16" s="95"/>
      <c r="BS16" s="95"/>
      <c r="BT16" s="95"/>
      <c r="BU16" s="95"/>
      <c r="BV16" s="95"/>
      <c r="BW16" s="95"/>
      <c r="BX16" s="95"/>
      <c r="BY16" s="95"/>
      <c r="BZ16" s="95"/>
      <c r="CA16" s="90">
        <f t="shared" si="0"/>
        <v>0</v>
      </c>
      <c r="CB16" s="90">
        <f t="shared" si="0"/>
        <v>0</v>
      </c>
      <c r="CC16" s="79"/>
    </row>
    <row r="17" spans="1:81" s="372" customFormat="1" ht="13.8" x14ac:dyDescent="0.25">
      <c r="A17" s="356">
        <v>44351</v>
      </c>
      <c r="B17" s="357" t="s">
        <v>230</v>
      </c>
      <c r="C17" s="358">
        <v>1087228</v>
      </c>
      <c r="D17" s="379" t="s">
        <v>651</v>
      </c>
      <c r="E17" s="376" t="s">
        <v>637</v>
      </c>
      <c r="F17" s="359" t="s">
        <v>202</v>
      </c>
      <c r="G17" s="367" t="s">
        <v>236</v>
      </c>
      <c r="H17" s="112" t="s">
        <v>204</v>
      </c>
      <c r="I17" s="112"/>
      <c r="J17" s="112"/>
      <c r="K17" s="112"/>
      <c r="L17" s="368">
        <v>7500000</v>
      </c>
      <c r="M17" s="368">
        <v>2850000</v>
      </c>
      <c r="N17" s="96"/>
      <c r="O17" s="95"/>
      <c r="P17" s="95"/>
      <c r="Q17" s="95"/>
      <c r="R17" s="95"/>
      <c r="S17" s="95"/>
      <c r="T17" s="95"/>
      <c r="U17" s="95"/>
      <c r="V17" s="114"/>
      <c r="W17" s="95"/>
      <c r="X17" s="95"/>
      <c r="Y17" s="95"/>
      <c r="Z17" s="95"/>
      <c r="AA17" s="95"/>
      <c r="AB17" s="95"/>
      <c r="AC17" s="95"/>
      <c r="AD17" s="95"/>
      <c r="AE17" s="95"/>
      <c r="AF17" s="95"/>
      <c r="AG17" s="95"/>
      <c r="AH17" s="95"/>
      <c r="AI17" s="95"/>
      <c r="AJ17" s="95"/>
      <c r="AK17" s="95"/>
      <c r="AL17" s="95"/>
      <c r="AM17" s="95"/>
      <c r="AN17" s="95"/>
      <c r="AO17" s="95"/>
      <c r="AP17" s="95"/>
      <c r="AQ17" s="95"/>
      <c r="AR17" s="95"/>
      <c r="AS17" s="95"/>
      <c r="AT17" s="95"/>
      <c r="AU17" s="95"/>
      <c r="AV17" s="95"/>
      <c r="AW17" s="95"/>
      <c r="AX17" s="95"/>
      <c r="AY17" s="95"/>
      <c r="AZ17" s="95"/>
      <c r="BA17" s="95"/>
      <c r="BB17" s="95"/>
      <c r="BC17" s="95"/>
      <c r="BD17" s="95"/>
      <c r="BE17" s="95"/>
      <c r="BF17" s="95"/>
      <c r="BG17" s="95"/>
      <c r="BH17" s="95"/>
      <c r="BI17" s="95"/>
      <c r="BJ17" s="95"/>
      <c r="BK17" s="95"/>
      <c r="BL17" s="95"/>
      <c r="BM17" s="368">
        <v>7500000</v>
      </c>
      <c r="BN17" s="368">
        <v>2850000</v>
      </c>
      <c r="BO17" s="368"/>
      <c r="BP17" s="368"/>
      <c r="BQ17" s="368"/>
      <c r="BR17" s="368"/>
      <c r="BS17" s="368"/>
      <c r="BT17" s="368"/>
      <c r="BU17" s="368"/>
      <c r="BV17" s="368"/>
      <c r="BW17" s="368"/>
      <c r="BX17" s="368"/>
      <c r="BY17" s="368"/>
      <c r="BZ17" s="368"/>
      <c r="CA17" s="380">
        <f t="shared" si="0"/>
        <v>0</v>
      </c>
      <c r="CB17" s="370">
        <f t="shared" si="0"/>
        <v>0</v>
      </c>
      <c r="CC17" s="371"/>
    </row>
    <row r="18" spans="1:81" s="372" customFormat="1" ht="13.8" x14ac:dyDescent="0.25">
      <c r="A18" s="356">
        <v>44365</v>
      </c>
      <c r="B18" s="357" t="s">
        <v>237</v>
      </c>
      <c r="C18" s="358">
        <v>1087226</v>
      </c>
      <c r="D18" s="379" t="s">
        <v>652</v>
      </c>
      <c r="E18" s="376" t="s">
        <v>637</v>
      </c>
      <c r="F18" s="359" t="s">
        <v>202</v>
      </c>
      <c r="G18" s="367" t="s">
        <v>238</v>
      </c>
      <c r="H18" s="112" t="s">
        <v>204</v>
      </c>
      <c r="I18" s="112"/>
      <c r="J18" s="112"/>
      <c r="K18" s="112"/>
      <c r="L18" s="368">
        <v>18442170</v>
      </c>
      <c r="M18" s="368">
        <v>7876800</v>
      </c>
      <c r="N18" s="96">
        <v>804001</v>
      </c>
      <c r="O18" s="95"/>
      <c r="P18" s="95"/>
      <c r="Q18" s="95"/>
      <c r="R18" s="95"/>
      <c r="S18" s="95"/>
      <c r="T18" s="95"/>
      <c r="U18" s="95"/>
      <c r="V18" s="114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5"/>
      <c r="AO18" s="95"/>
      <c r="AP18" s="95"/>
      <c r="AQ18" s="95"/>
      <c r="AR18" s="95"/>
      <c r="AS18" s="95"/>
      <c r="AT18" s="95"/>
      <c r="AU18" s="95"/>
      <c r="AV18" s="95"/>
      <c r="AW18" s="95"/>
      <c r="AX18" s="95"/>
      <c r="AY18" s="95"/>
      <c r="AZ18" s="95"/>
      <c r="BA18" s="95"/>
      <c r="BB18" s="95"/>
      <c r="BC18" s="95"/>
      <c r="BD18" s="95"/>
      <c r="BE18" s="95"/>
      <c r="BF18" s="95"/>
      <c r="BG18" s="95"/>
      <c r="BH18" s="95"/>
      <c r="BI18" s="95"/>
      <c r="BJ18" s="95"/>
      <c r="BK18" s="95"/>
      <c r="BL18" s="95"/>
      <c r="BM18" s="368"/>
      <c r="BN18" s="368"/>
      <c r="BO18" s="368"/>
      <c r="BP18" s="368"/>
      <c r="BQ18" s="368">
        <v>18442170</v>
      </c>
      <c r="BR18" s="368">
        <v>7876800</v>
      </c>
      <c r="BS18" s="368"/>
      <c r="BT18" s="368"/>
      <c r="BU18" s="368"/>
      <c r="BV18" s="368"/>
      <c r="BW18" s="368"/>
      <c r="BX18" s="368"/>
      <c r="BY18" s="368"/>
      <c r="BZ18" s="368"/>
      <c r="CA18" s="370">
        <f t="shared" si="0"/>
        <v>0</v>
      </c>
      <c r="CB18" s="370">
        <f t="shared" si="0"/>
        <v>0</v>
      </c>
      <c r="CC18" s="371"/>
    </row>
    <row r="19" spans="1:81" s="372" customFormat="1" ht="13.8" x14ac:dyDescent="0.25">
      <c r="A19" s="356">
        <v>44368</v>
      </c>
      <c r="B19" s="357" t="s">
        <v>240</v>
      </c>
      <c r="C19" s="358">
        <v>1087244</v>
      </c>
      <c r="D19" s="379" t="s">
        <v>653</v>
      </c>
      <c r="E19" s="376" t="s">
        <v>637</v>
      </c>
      <c r="F19" s="359" t="s">
        <v>202</v>
      </c>
      <c r="G19" s="367" t="s">
        <v>241</v>
      </c>
      <c r="H19" s="112" t="s">
        <v>239</v>
      </c>
      <c r="I19" s="112"/>
      <c r="J19" s="112"/>
      <c r="K19" s="112"/>
      <c r="L19" s="368">
        <v>45549465</v>
      </c>
      <c r="M19" s="368">
        <v>9148316</v>
      </c>
      <c r="N19" s="96">
        <v>14983876</v>
      </c>
      <c r="O19" s="95"/>
      <c r="P19" s="95"/>
      <c r="Q19" s="95"/>
      <c r="R19" s="95"/>
      <c r="S19" s="95"/>
      <c r="T19" s="95"/>
      <c r="U19" s="95"/>
      <c r="V19" s="114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5"/>
      <c r="AH19" s="95"/>
      <c r="AI19" s="95"/>
      <c r="AJ19" s="95"/>
      <c r="AK19" s="95"/>
      <c r="AL19" s="95"/>
      <c r="AM19" s="95"/>
      <c r="AN19" s="95"/>
      <c r="AO19" s="95"/>
      <c r="AP19" s="95"/>
      <c r="AQ19" s="95"/>
      <c r="AR19" s="95"/>
      <c r="AS19" s="95"/>
      <c r="AT19" s="95"/>
      <c r="AU19" s="95"/>
      <c r="AV19" s="95"/>
      <c r="AW19" s="95"/>
      <c r="AX19" s="95"/>
      <c r="AY19" s="95"/>
      <c r="AZ19" s="95"/>
      <c r="BA19" s="95"/>
      <c r="BB19" s="95"/>
      <c r="BC19" s="95"/>
      <c r="BD19" s="95"/>
      <c r="BE19" s="95"/>
      <c r="BF19" s="95"/>
      <c r="BG19" s="95"/>
      <c r="BH19" s="95"/>
      <c r="BI19" s="95"/>
      <c r="BJ19" s="95"/>
      <c r="BK19" s="95"/>
      <c r="BL19" s="95"/>
      <c r="BM19" s="368"/>
      <c r="BN19" s="368"/>
      <c r="BO19" s="368">
        <v>45549465</v>
      </c>
      <c r="BP19" s="368">
        <v>9148316</v>
      </c>
      <c r="BQ19" s="368"/>
      <c r="BR19" s="368"/>
      <c r="BS19" s="368"/>
      <c r="BT19" s="368"/>
      <c r="BU19" s="368"/>
      <c r="BV19" s="368"/>
      <c r="BW19" s="368"/>
      <c r="BX19" s="368"/>
      <c r="BY19" s="368"/>
      <c r="BZ19" s="368"/>
      <c r="CA19" s="370">
        <f t="shared" si="0"/>
        <v>0</v>
      </c>
      <c r="CB19" s="370">
        <f t="shared" si="0"/>
        <v>0</v>
      </c>
      <c r="CC19" s="371"/>
    </row>
    <row r="20" spans="1:81" s="99" customFormat="1" ht="27.6" hidden="1" x14ac:dyDescent="0.25">
      <c r="A20" s="91">
        <v>44377</v>
      </c>
      <c r="B20" s="92" t="s">
        <v>212</v>
      </c>
      <c r="C20" s="93">
        <v>1087248</v>
      </c>
      <c r="D20" s="306" t="s">
        <v>654</v>
      </c>
      <c r="E20" s="118" t="s">
        <v>641</v>
      </c>
      <c r="F20" s="66" t="s">
        <v>202</v>
      </c>
      <c r="G20" s="112" t="s">
        <v>243</v>
      </c>
      <c r="H20" s="112" t="s">
        <v>216</v>
      </c>
      <c r="I20" s="112"/>
      <c r="J20" s="112"/>
      <c r="K20" s="112" t="s">
        <v>242</v>
      </c>
      <c r="L20" s="95">
        <v>499208</v>
      </c>
      <c r="M20" s="95">
        <v>919575</v>
      </c>
      <c r="N20" s="96">
        <v>32994447</v>
      </c>
      <c r="O20" s="95"/>
      <c r="P20" s="95"/>
      <c r="Q20" s="95"/>
      <c r="R20" s="95"/>
      <c r="S20" s="95"/>
      <c r="T20" s="95"/>
      <c r="U20" s="95"/>
      <c r="V20" s="114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95"/>
      <c r="AM20" s="95"/>
      <c r="AN20" s="95"/>
      <c r="AO20" s="95"/>
      <c r="AP20" s="95"/>
      <c r="AQ20" s="95"/>
      <c r="AR20" s="95"/>
      <c r="AS20" s="95"/>
      <c r="AT20" s="95"/>
      <c r="AU20" s="95"/>
      <c r="AV20" s="95"/>
      <c r="AW20" s="95"/>
      <c r="AX20" s="95"/>
      <c r="AY20" s="95"/>
      <c r="AZ20" s="95"/>
      <c r="BA20" s="95"/>
      <c r="BB20" s="95"/>
      <c r="BC20" s="95"/>
      <c r="BD20" s="95"/>
      <c r="BE20" s="95"/>
      <c r="BF20" s="95"/>
      <c r="BG20" s="95"/>
      <c r="BH20" s="95"/>
      <c r="BI20" s="95"/>
      <c r="BJ20" s="95"/>
      <c r="BK20" s="95"/>
      <c r="BL20" s="95"/>
      <c r="BM20" s="95"/>
      <c r="BN20" s="95"/>
      <c r="BO20" s="95"/>
      <c r="BP20" s="95"/>
      <c r="BQ20" s="95"/>
      <c r="BR20" s="95"/>
      <c r="BS20" s="95"/>
      <c r="BT20" s="95"/>
      <c r="BU20" s="95"/>
      <c r="BV20" s="95"/>
      <c r="BW20" s="95"/>
      <c r="BX20" s="95"/>
      <c r="BY20" s="95"/>
      <c r="BZ20" s="95"/>
      <c r="CA20" s="90">
        <f t="shared" si="0"/>
        <v>499208</v>
      </c>
      <c r="CB20" s="90">
        <f t="shared" si="0"/>
        <v>919575</v>
      </c>
      <c r="CC20" s="79"/>
    </row>
    <row r="21" spans="1:81" s="372" customFormat="1" ht="13.8" x14ac:dyDescent="0.25">
      <c r="A21" s="356">
        <v>44498</v>
      </c>
      <c r="B21" s="357" t="s">
        <v>237</v>
      </c>
      <c r="C21" s="365">
        <v>1087266</v>
      </c>
      <c r="D21" s="375" t="s">
        <v>655</v>
      </c>
      <c r="E21" s="376" t="s">
        <v>637</v>
      </c>
      <c r="F21" s="359" t="s">
        <v>202</v>
      </c>
      <c r="G21" s="359" t="s">
        <v>246</v>
      </c>
      <c r="H21" s="66"/>
      <c r="I21" s="66"/>
      <c r="J21" s="66"/>
      <c r="K21" s="94"/>
      <c r="L21" s="368">
        <v>129655071</v>
      </c>
      <c r="M21" s="368">
        <v>11364744</v>
      </c>
      <c r="N21" s="96"/>
      <c r="O21" s="97"/>
      <c r="P21" s="97"/>
      <c r="Q21" s="97"/>
      <c r="R21" s="97"/>
      <c r="S21" s="97"/>
      <c r="T21" s="97"/>
      <c r="U21" s="97"/>
      <c r="V21" s="98"/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97"/>
      <c r="AH21" s="97"/>
      <c r="AI21" s="97"/>
      <c r="AJ21" s="97"/>
      <c r="AK21" s="95"/>
      <c r="AL21" s="95"/>
      <c r="AM21" s="95"/>
      <c r="AN21" s="95"/>
      <c r="AO21" s="95"/>
      <c r="AP21" s="95"/>
      <c r="AQ21" s="95"/>
      <c r="AR21" s="95"/>
      <c r="AS21" s="95"/>
      <c r="AT21" s="95"/>
      <c r="AU21" s="95"/>
      <c r="AV21" s="95"/>
      <c r="AW21" s="95"/>
      <c r="AX21" s="95"/>
      <c r="AY21" s="95"/>
      <c r="AZ21" s="95"/>
      <c r="BA21" s="95"/>
      <c r="BB21" s="95"/>
      <c r="BC21" s="95"/>
      <c r="BD21" s="95"/>
      <c r="BE21" s="95"/>
      <c r="BF21" s="95"/>
      <c r="BG21" s="95"/>
      <c r="BH21" s="95"/>
      <c r="BI21" s="95"/>
      <c r="BJ21" s="95"/>
      <c r="BK21" s="95"/>
      <c r="BL21" s="95"/>
      <c r="BM21" s="368"/>
      <c r="BN21" s="368"/>
      <c r="BO21" s="368"/>
      <c r="BP21" s="368"/>
      <c r="BQ21" s="368"/>
      <c r="BR21" s="368"/>
      <c r="BS21" s="368">
        <v>129655071</v>
      </c>
      <c r="BT21" s="368">
        <v>11364744</v>
      </c>
      <c r="BU21" s="368"/>
      <c r="BV21" s="368"/>
      <c r="BW21" s="368"/>
      <c r="BX21" s="368"/>
      <c r="BY21" s="368"/>
      <c r="BZ21" s="368"/>
      <c r="CA21" s="370">
        <f t="shared" si="0"/>
        <v>0</v>
      </c>
      <c r="CB21" s="370">
        <f t="shared" si="0"/>
        <v>0</v>
      </c>
      <c r="CC21" s="371"/>
    </row>
    <row r="22" spans="1:81" s="372" customFormat="1" ht="13.8" x14ac:dyDescent="0.25">
      <c r="A22" s="356">
        <v>44509</v>
      </c>
      <c r="B22" s="357" t="s">
        <v>248</v>
      </c>
      <c r="C22" s="365" t="s">
        <v>656</v>
      </c>
      <c r="D22" s="375" t="s">
        <v>657</v>
      </c>
      <c r="E22" s="378" t="s">
        <v>637</v>
      </c>
      <c r="F22" s="359" t="s">
        <v>202</v>
      </c>
      <c r="G22" s="359" t="s">
        <v>249</v>
      </c>
      <c r="H22" s="66" t="s">
        <v>239</v>
      </c>
      <c r="I22" s="66"/>
      <c r="J22" s="66"/>
      <c r="K22" s="94" t="s">
        <v>244</v>
      </c>
      <c r="L22" s="368">
        <v>87914511</v>
      </c>
      <c r="M22" s="368">
        <v>16770335</v>
      </c>
      <c r="N22" s="96">
        <v>2061476</v>
      </c>
      <c r="O22" s="97"/>
      <c r="P22" s="97"/>
      <c r="Q22" s="97"/>
      <c r="R22" s="97"/>
      <c r="S22" s="97"/>
      <c r="T22" s="97"/>
      <c r="U22" s="97"/>
      <c r="V22" s="98"/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5"/>
      <c r="AL22" s="95"/>
      <c r="AM22" s="95"/>
      <c r="AN22" s="95"/>
      <c r="AO22" s="95"/>
      <c r="AP22" s="95"/>
      <c r="AQ22" s="95"/>
      <c r="AR22" s="95"/>
      <c r="AS22" s="95"/>
      <c r="AT22" s="95"/>
      <c r="AU22" s="95"/>
      <c r="AV22" s="95"/>
      <c r="AW22" s="95"/>
      <c r="AX22" s="95"/>
      <c r="AY22" s="95"/>
      <c r="AZ22" s="95"/>
      <c r="BA22" s="95"/>
      <c r="BB22" s="95"/>
      <c r="BC22" s="95"/>
      <c r="BD22" s="95"/>
      <c r="BE22" s="95"/>
      <c r="BF22" s="95"/>
      <c r="BG22" s="95"/>
      <c r="BH22" s="95"/>
      <c r="BI22" s="95"/>
      <c r="BJ22" s="95"/>
      <c r="BK22" s="95"/>
      <c r="BL22" s="95"/>
      <c r="BM22" s="368">
        <v>87914511</v>
      </c>
      <c r="BN22" s="368">
        <v>16770335</v>
      </c>
      <c r="BO22" s="368"/>
      <c r="BP22" s="368"/>
      <c r="BQ22" s="368"/>
      <c r="BR22" s="368"/>
      <c r="BS22" s="368"/>
      <c r="BT22" s="368"/>
      <c r="BU22" s="368"/>
      <c r="BV22" s="368"/>
      <c r="BW22" s="368"/>
      <c r="BX22" s="368"/>
      <c r="BY22" s="368"/>
      <c r="BZ22" s="368"/>
      <c r="CA22" s="370">
        <f t="shared" si="0"/>
        <v>0</v>
      </c>
      <c r="CB22" s="370">
        <f t="shared" si="0"/>
        <v>0</v>
      </c>
      <c r="CC22" s="371"/>
    </row>
    <row r="23" spans="1:81" s="372" customFormat="1" ht="13.8" x14ac:dyDescent="0.25">
      <c r="A23" s="356">
        <v>44509</v>
      </c>
      <c r="B23" s="357" t="s">
        <v>251</v>
      </c>
      <c r="C23" s="365" t="s">
        <v>658</v>
      </c>
      <c r="D23" s="375" t="s">
        <v>659</v>
      </c>
      <c r="E23" s="376" t="s">
        <v>637</v>
      </c>
      <c r="F23" s="359" t="s">
        <v>202</v>
      </c>
      <c r="G23" s="359" t="s">
        <v>249</v>
      </c>
      <c r="H23" s="66" t="s">
        <v>245</v>
      </c>
      <c r="I23" s="66"/>
      <c r="J23" s="66"/>
      <c r="K23" s="94"/>
      <c r="L23" s="368">
        <v>61940264</v>
      </c>
      <c r="M23" s="368">
        <v>11792498</v>
      </c>
      <c r="N23" s="96"/>
      <c r="O23" s="97"/>
      <c r="P23" s="97"/>
      <c r="Q23" s="97"/>
      <c r="R23" s="97"/>
      <c r="S23" s="97"/>
      <c r="T23" s="97"/>
      <c r="U23" s="97"/>
      <c r="V23" s="98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5"/>
      <c r="AL23" s="95"/>
      <c r="AM23" s="95"/>
      <c r="AN23" s="95"/>
      <c r="AO23" s="95"/>
      <c r="AP23" s="95"/>
      <c r="AQ23" s="95"/>
      <c r="AR23" s="95"/>
      <c r="AS23" s="95"/>
      <c r="AT23" s="95"/>
      <c r="AU23" s="95"/>
      <c r="AV23" s="95"/>
      <c r="AW23" s="95"/>
      <c r="AX23" s="95"/>
      <c r="AY23" s="95"/>
      <c r="AZ23" s="95"/>
      <c r="BA23" s="95"/>
      <c r="BB23" s="95"/>
      <c r="BC23" s="95"/>
      <c r="BD23" s="95"/>
      <c r="BE23" s="95"/>
      <c r="BF23" s="95"/>
      <c r="BG23" s="95"/>
      <c r="BH23" s="95"/>
      <c r="BI23" s="95"/>
      <c r="BJ23" s="95"/>
      <c r="BK23" s="95"/>
      <c r="BL23" s="95"/>
      <c r="BM23" s="368">
        <v>61940264</v>
      </c>
      <c r="BN23" s="368">
        <v>11792498</v>
      </c>
      <c r="BO23" s="368"/>
      <c r="BP23" s="368"/>
      <c r="BQ23" s="368"/>
      <c r="BR23" s="368"/>
      <c r="BS23" s="368"/>
      <c r="BT23" s="368"/>
      <c r="BU23" s="368"/>
      <c r="BV23" s="368"/>
      <c r="BW23" s="368"/>
      <c r="BX23" s="368"/>
      <c r="BY23" s="368"/>
      <c r="BZ23" s="368"/>
      <c r="CA23" s="370">
        <f t="shared" si="0"/>
        <v>0</v>
      </c>
      <c r="CB23" s="370">
        <f t="shared" si="0"/>
        <v>0</v>
      </c>
      <c r="CC23" s="371"/>
    </row>
    <row r="24" spans="1:81" s="372" customFormat="1" ht="17.399999999999999" customHeight="1" x14ac:dyDescent="0.25">
      <c r="A24" s="356">
        <v>44509</v>
      </c>
      <c r="B24" s="357" t="s">
        <v>252</v>
      </c>
      <c r="C24" s="365" t="s">
        <v>660</v>
      </c>
      <c r="D24" s="375" t="s">
        <v>661</v>
      </c>
      <c r="E24" s="378" t="s">
        <v>637</v>
      </c>
      <c r="F24" s="359" t="s">
        <v>202</v>
      </c>
      <c r="G24" s="367" t="s">
        <v>249</v>
      </c>
      <c r="H24" s="66" t="s">
        <v>204</v>
      </c>
      <c r="I24" s="66"/>
      <c r="J24" s="66"/>
      <c r="K24" s="113" t="s">
        <v>247</v>
      </c>
      <c r="L24" s="368">
        <v>29986268</v>
      </c>
      <c r="M24" s="368">
        <v>5230636</v>
      </c>
      <c r="N24" s="96">
        <v>22263928</v>
      </c>
      <c r="O24" s="97"/>
      <c r="P24" s="97"/>
      <c r="Q24" s="97"/>
      <c r="R24" s="97"/>
      <c r="S24" s="97"/>
      <c r="T24" s="97"/>
      <c r="U24" s="97"/>
      <c r="V24" s="98"/>
      <c r="W24" s="97"/>
      <c r="X24" s="97"/>
      <c r="Y24" s="97"/>
      <c r="Z24" s="97"/>
      <c r="AA24" s="97"/>
      <c r="AB24" s="97"/>
      <c r="AC24" s="97"/>
      <c r="AD24" s="97"/>
      <c r="AE24" s="97"/>
      <c r="AF24" s="97"/>
      <c r="AG24" s="97"/>
      <c r="AH24" s="97"/>
      <c r="AI24" s="97"/>
      <c r="AJ24" s="97"/>
      <c r="AK24" s="95"/>
      <c r="AL24" s="95"/>
      <c r="AM24" s="95"/>
      <c r="AN24" s="95"/>
      <c r="AO24" s="95"/>
      <c r="AP24" s="95"/>
      <c r="AQ24" s="95"/>
      <c r="AR24" s="95"/>
      <c r="AS24" s="95"/>
      <c r="AT24" s="95"/>
      <c r="AU24" s="95"/>
      <c r="AV24" s="95"/>
      <c r="AW24" s="95"/>
      <c r="AX24" s="95"/>
      <c r="AY24" s="95"/>
      <c r="AZ24" s="95"/>
      <c r="BA24" s="95"/>
      <c r="BB24" s="95"/>
      <c r="BC24" s="95"/>
      <c r="BD24" s="95"/>
      <c r="BE24" s="95"/>
      <c r="BF24" s="95"/>
      <c r="BG24" s="95"/>
      <c r="BH24" s="95"/>
      <c r="BI24" s="95"/>
      <c r="BJ24" s="95"/>
      <c r="BK24" s="95"/>
      <c r="BL24" s="95"/>
      <c r="BM24" s="368">
        <v>29986268</v>
      </c>
      <c r="BN24" s="368">
        <v>5230636</v>
      </c>
      <c r="BO24" s="368"/>
      <c r="BP24" s="368"/>
      <c r="BQ24" s="368"/>
      <c r="BR24" s="368"/>
      <c r="BS24" s="368"/>
      <c r="BT24" s="368"/>
      <c r="BU24" s="368"/>
      <c r="BV24" s="368"/>
      <c r="BW24" s="368"/>
      <c r="BX24" s="368"/>
      <c r="BY24" s="368"/>
      <c r="BZ24" s="368"/>
      <c r="CA24" s="370">
        <f t="shared" si="0"/>
        <v>0</v>
      </c>
      <c r="CB24" s="370">
        <f t="shared" si="0"/>
        <v>0</v>
      </c>
      <c r="CC24" s="371"/>
    </row>
    <row r="25" spans="1:81" s="372" customFormat="1" ht="13.8" x14ac:dyDescent="0.25">
      <c r="A25" s="356">
        <v>44509</v>
      </c>
      <c r="B25" s="357" t="s">
        <v>253</v>
      </c>
      <c r="C25" s="365" t="s">
        <v>662</v>
      </c>
      <c r="D25" s="375" t="s">
        <v>663</v>
      </c>
      <c r="E25" s="376" t="s">
        <v>637</v>
      </c>
      <c r="F25" s="359" t="s">
        <v>202</v>
      </c>
      <c r="G25" s="359" t="s">
        <v>249</v>
      </c>
      <c r="H25" s="66" t="s">
        <v>204</v>
      </c>
      <c r="I25" s="66"/>
      <c r="J25" s="66"/>
      <c r="K25" s="94"/>
      <c r="L25" s="368">
        <v>41742686</v>
      </c>
      <c r="M25" s="368">
        <v>7976937</v>
      </c>
      <c r="N25" s="96">
        <v>2036250</v>
      </c>
      <c r="O25" s="97"/>
      <c r="P25" s="97"/>
      <c r="Q25" s="97"/>
      <c r="R25" s="97"/>
      <c r="S25" s="97"/>
      <c r="T25" s="97"/>
      <c r="U25" s="97"/>
      <c r="V25" s="98"/>
      <c r="W25" s="97"/>
      <c r="X25" s="97"/>
      <c r="Y25" s="97"/>
      <c r="Z25" s="97"/>
      <c r="AA25" s="97"/>
      <c r="AB25" s="97"/>
      <c r="AC25" s="97"/>
      <c r="AD25" s="97"/>
      <c r="AE25" s="97"/>
      <c r="AF25" s="97"/>
      <c r="AG25" s="97"/>
      <c r="AH25" s="97"/>
      <c r="AI25" s="97"/>
      <c r="AJ25" s="97"/>
      <c r="AK25" s="95"/>
      <c r="AL25" s="95"/>
      <c r="AM25" s="95"/>
      <c r="AN25" s="95"/>
      <c r="AO25" s="95"/>
      <c r="AP25" s="95"/>
      <c r="AQ25" s="95"/>
      <c r="AR25" s="95"/>
      <c r="AS25" s="95"/>
      <c r="AT25" s="95"/>
      <c r="AU25" s="95"/>
      <c r="AV25" s="95"/>
      <c r="AW25" s="95"/>
      <c r="AX25" s="95"/>
      <c r="AY25" s="95"/>
      <c r="AZ25" s="95"/>
      <c r="BA25" s="95"/>
      <c r="BB25" s="95"/>
      <c r="BC25" s="95"/>
      <c r="BD25" s="95"/>
      <c r="BE25" s="95"/>
      <c r="BF25" s="95"/>
      <c r="BG25" s="95"/>
      <c r="BH25" s="95"/>
      <c r="BI25" s="95"/>
      <c r="BJ25" s="95"/>
      <c r="BK25" s="95"/>
      <c r="BL25" s="95"/>
      <c r="BM25" s="368">
        <v>41742686</v>
      </c>
      <c r="BN25" s="368">
        <v>7976937</v>
      </c>
      <c r="BO25" s="368"/>
      <c r="BP25" s="368"/>
      <c r="BQ25" s="368"/>
      <c r="BR25" s="368"/>
      <c r="BS25" s="368"/>
      <c r="BT25" s="368"/>
      <c r="BU25" s="368"/>
      <c r="BV25" s="368"/>
      <c r="BW25" s="368"/>
      <c r="BX25" s="368"/>
      <c r="BY25" s="368"/>
      <c r="BZ25" s="368"/>
      <c r="CA25" s="370">
        <f t="shared" si="0"/>
        <v>0</v>
      </c>
      <c r="CB25" s="370">
        <f t="shared" si="0"/>
        <v>0</v>
      </c>
      <c r="CC25" s="371"/>
    </row>
    <row r="26" spans="1:81" s="372" customFormat="1" ht="13.8" x14ac:dyDescent="0.25">
      <c r="A26" s="356">
        <v>44509</v>
      </c>
      <c r="B26" s="357" t="s">
        <v>254</v>
      </c>
      <c r="C26" s="365" t="s">
        <v>664</v>
      </c>
      <c r="D26" s="375" t="s">
        <v>665</v>
      </c>
      <c r="E26" s="378" t="s">
        <v>637</v>
      </c>
      <c r="F26" s="359" t="s">
        <v>202</v>
      </c>
      <c r="G26" s="359" t="s">
        <v>249</v>
      </c>
      <c r="H26" s="66"/>
      <c r="I26" s="66"/>
      <c r="J26" s="66"/>
      <c r="K26" s="94" t="s">
        <v>250</v>
      </c>
      <c r="L26" s="381">
        <v>101511882</v>
      </c>
      <c r="M26" s="381">
        <v>18479430</v>
      </c>
      <c r="N26" s="96">
        <v>1242677</v>
      </c>
      <c r="O26" s="97"/>
      <c r="P26" s="97"/>
      <c r="Q26" s="97"/>
      <c r="R26" s="97"/>
      <c r="S26" s="97"/>
      <c r="T26" s="97"/>
      <c r="U26" s="97"/>
      <c r="V26" s="98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5"/>
      <c r="AL26" s="95"/>
      <c r="AM26" s="95"/>
      <c r="AN26" s="95"/>
      <c r="AO26" s="95"/>
      <c r="AP26" s="95"/>
      <c r="AQ26" s="95"/>
      <c r="AR26" s="95"/>
      <c r="AS26" s="95"/>
      <c r="AT26" s="95"/>
      <c r="AU26" s="95"/>
      <c r="AV26" s="95"/>
      <c r="AW26" s="95"/>
      <c r="AX26" s="95"/>
      <c r="AY26" s="95"/>
      <c r="AZ26" s="95"/>
      <c r="BA26" s="95"/>
      <c r="BB26" s="95"/>
      <c r="BC26" s="95"/>
      <c r="BD26" s="95"/>
      <c r="BE26" s="95"/>
      <c r="BF26" s="95"/>
      <c r="BG26" s="95"/>
      <c r="BH26" s="95"/>
      <c r="BI26" s="95"/>
      <c r="BJ26" s="95"/>
      <c r="BK26" s="95"/>
      <c r="BL26" s="95"/>
      <c r="BM26" s="368">
        <v>101511882</v>
      </c>
      <c r="BN26" s="368">
        <v>18479430</v>
      </c>
      <c r="BO26" s="368"/>
      <c r="BP26" s="368"/>
      <c r="BQ26" s="368"/>
      <c r="BR26" s="368"/>
      <c r="BS26" s="368"/>
      <c r="BT26" s="368"/>
      <c r="BU26" s="368"/>
      <c r="BV26" s="368"/>
      <c r="BW26" s="368"/>
      <c r="BX26" s="368"/>
      <c r="BY26" s="368"/>
      <c r="BZ26" s="368"/>
      <c r="CA26" s="370">
        <f t="shared" si="0"/>
        <v>0</v>
      </c>
      <c r="CB26" s="370">
        <f t="shared" si="0"/>
        <v>0</v>
      </c>
      <c r="CC26" s="371"/>
    </row>
    <row r="27" spans="1:81" s="372" customFormat="1" ht="13.8" x14ac:dyDescent="0.25">
      <c r="A27" s="356">
        <v>44511</v>
      </c>
      <c r="B27" s="357" t="s">
        <v>220</v>
      </c>
      <c r="C27" s="365">
        <v>1087408</v>
      </c>
      <c r="D27" s="375" t="s">
        <v>666</v>
      </c>
      <c r="E27" s="376" t="s">
        <v>637</v>
      </c>
      <c r="F27" s="359" t="s">
        <v>202</v>
      </c>
      <c r="G27" s="359" t="s">
        <v>255</v>
      </c>
      <c r="H27" s="66"/>
      <c r="I27" s="66"/>
      <c r="J27" s="66"/>
      <c r="K27" s="94"/>
      <c r="L27" s="381"/>
      <c r="M27" s="381"/>
      <c r="N27" s="96">
        <v>1500000</v>
      </c>
      <c r="O27" s="97"/>
      <c r="P27" s="97"/>
      <c r="Q27" s="97"/>
      <c r="R27" s="97"/>
      <c r="S27" s="97"/>
      <c r="T27" s="97"/>
      <c r="U27" s="97"/>
      <c r="V27" s="98"/>
      <c r="W27" s="97"/>
      <c r="X27" s="97"/>
      <c r="Y27" s="97"/>
      <c r="Z27" s="97"/>
      <c r="AA27" s="97"/>
      <c r="AB27" s="97"/>
      <c r="AC27" s="97"/>
      <c r="AD27" s="97"/>
      <c r="AE27" s="97"/>
      <c r="AF27" s="97"/>
      <c r="AG27" s="97"/>
      <c r="AH27" s="97"/>
      <c r="AI27" s="97"/>
      <c r="AJ27" s="97"/>
      <c r="AK27" s="95"/>
      <c r="AL27" s="95"/>
      <c r="AM27" s="95"/>
      <c r="AN27" s="95"/>
      <c r="AO27" s="95"/>
      <c r="AP27" s="95"/>
      <c r="AQ27" s="95"/>
      <c r="AR27" s="95"/>
      <c r="AS27" s="95"/>
      <c r="AT27" s="95"/>
      <c r="AU27" s="95"/>
      <c r="AV27" s="95"/>
      <c r="AW27" s="95"/>
      <c r="AX27" s="95"/>
      <c r="AY27" s="95"/>
      <c r="AZ27" s="95"/>
      <c r="BA27" s="95"/>
      <c r="BB27" s="95"/>
      <c r="BC27" s="95"/>
      <c r="BD27" s="95"/>
      <c r="BE27" s="95"/>
      <c r="BF27" s="95"/>
      <c r="BG27" s="95"/>
      <c r="BH27" s="95"/>
      <c r="BI27" s="95"/>
      <c r="BJ27" s="95"/>
      <c r="BK27" s="95"/>
      <c r="BL27" s="95"/>
      <c r="BM27" s="368"/>
      <c r="BN27" s="368"/>
      <c r="BO27" s="368"/>
      <c r="BP27" s="368"/>
      <c r="BQ27" s="368"/>
      <c r="BR27" s="368"/>
      <c r="BS27" s="368"/>
      <c r="BT27" s="368"/>
      <c r="BU27" s="368"/>
      <c r="BV27" s="368"/>
      <c r="BW27" s="368"/>
      <c r="BX27" s="368"/>
      <c r="BY27" s="368"/>
      <c r="BZ27" s="368"/>
      <c r="CA27" s="380">
        <f t="shared" si="0"/>
        <v>0</v>
      </c>
      <c r="CB27" s="370">
        <f t="shared" si="0"/>
        <v>0</v>
      </c>
      <c r="CC27" s="371"/>
    </row>
    <row r="28" spans="1:81" s="99" customFormat="1" ht="13.8" hidden="1" x14ac:dyDescent="0.25">
      <c r="A28" s="91">
        <v>44530</v>
      </c>
      <c r="B28" s="92" t="s">
        <v>212</v>
      </c>
      <c r="C28" s="110">
        <v>1087422</v>
      </c>
      <c r="D28" s="305" t="s">
        <v>667</v>
      </c>
      <c r="E28" s="120" t="s">
        <v>641</v>
      </c>
      <c r="F28" s="66" t="s">
        <v>202</v>
      </c>
      <c r="G28" s="66" t="s">
        <v>256</v>
      </c>
      <c r="H28" s="66"/>
      <c r="I28" s="66"/>
      <c r="J28" s="66"/>
      <c r="K28" s="94"/>
      <c r="L28" s="121">
        <v>448956</v>
      </c>
      <c r="M28" s="121"/>
      <c r="N28" s="96">
        <v>1</v>
      </c>
      <c r="O28" s="97"/>
      <c r="P28" s="97"/>
      <c r="Q28" s="97"/>
      <c r="R28" s="97"/>
      <c r="S28" s="97"/>
      <c r="T28" s="97"/>
      <c r="U28" s="97"/>
      <c r="V28" s="98"/>
      <c r="W28" s="97"/>
      <c r="X28" s="97"/>
      <c r="Y28" s="97"/>
      <c r="Z28" s="97"/>
      <c r="AA28" s="97"/>
      <c r="AB28" s="97"/>
      <c r="AC28" s="97"/>
      <c r="AD28" s="97"/>
      <c r="AE28" s="97"/>
      <c r="AF28" s="97"/>
      <c r="AG28" s="97"/>
      <c r="AH28" s="97"/>
      <c r="AI28" s="97"/>
      <c r="AJ28" s="97"/>
      <c r="AK28" s="95"/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V28" s="95"/>
      <c r="AW28" s="95"/>
      <c r="AX28" s="95"/>
      <c r="AY28" s="95"/>
      <c r="AZ28" s="95"/>
      <c r="BA28" s="95"/>
      <c r="BB28" s="95"/>
      <c r="BC28" s="95"/>
      <c r="BD28" s="95"/>
      <c r="BE28" s="95"/>
      <c r="BF28" s="95"/>
      <c r="BG28" s="95"/>
      <c r="BH28" s="95"/>
      <c r="BI28" s="95"/>
      <c r="BJ28" s="95"/>
      <c r="BK28" s="95"/>
      <c r="BL28" s="95"/>
      <c r="BM28" s="95"/>
      <c r="BN28" s="95"/>
      <c r="BO28" s="95"/>
      <c r="BP28" s="95"/>
      <c r="BQ28" s="95"/>
      <c r="BR28" s="95"/>
      <c r="BS28" s="95"/>
      <c r="BT28" s="95"/>
      <c r="BU28" s="95"/>
      <c r="BV28" s="95"/>
      <c r="BW28" s="95"/>
      <c r="BX28" s="95"/>
      <c r="BY28" s="95"/>
      <c r="BZ28" s="95"/>
      <c r="CA28" s="116">
        <f t="shared" si="0"/>
        <v>448956</v>
      </c>
      <c r="CB28" s="90">
        <f t="shared" si="0"/>
        <v>0</v>
      </c>
      <c r="CC28" s="79"/>
    </row>
    <row r="29" spans="1:81" s="99" customFormat="1" ht="13.8" hidden="1" x14ac:dyDescent="0.25">
      <c r="A29" s="91">
        <v>44530</v>
      </c>
      <c r="B29" s="92" t="s">
        <v>212</v>
      </c>
      <c r="C29" s="110">
        <v>1087424</v>
      </c>
      <c r="D29" s="305" t="s">
        <v>668</v>
      </c>
      <c r="E29" s="120" t="s">
        <v>641</v>
      </c>
      <c r="F29" s="66" t="s">
        <v>202</v>
      </c>
      <c r="G29" s="66" t="s">
        <v>257</v>
      </c>
      <c r="H29" s="66"/>
      <c r="I29" s="66"/>
      <c r="J29" s="66"/>
      <c r="K29" s="94"/>
      <c r="L29" s="121">
        <v>687107</v>
      </c>
      <c r="M29" s="121"/>
      <c r="N29" s="96">
        <v>1</v>
      </c>
      <c r="O29" s="97"/>
      <c r="P29" s="97"/>
      <c r="Q29" s="97"/>
      <c r="R29" s="97"/>
      <c r="S29" s="97"/>
      <c r="T29" s="97"/>
      <c r="U29" s="97"/>
      <c r="V29" s="98"/>
      <c r="W29" s="97"/>
      <c r="X29" s="97"/>
      <c r="Y29" s="97"/>
      <c r="Z29" s="97"/>
      <c r="AA29" s="97"/>
      <c r="AB29" s="97"/>
      <c r="AC29" s="97"/>
      <c r="AD29" s="97"/>
      <c r="AE29" s="97"/>
      <c r="AF29" s="97"/>
      <c r="AG29" s="97"/>
      <c r="AH29" s="97"/>
      <c r="AI29" s="97"/>
      <c r="AJ29" s="97"/>
      <c r="AK29" s="95"/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95"/>
      <c r="AW29" s="95"/>
      <c r="AX29" s="95"/>
      <c r="AY29" s="95"/>
      <c r="AZ29" s="95"/>
      <c r="BA29" s="95"/>
      <c r="BB29" s="95"/>
      <c r="BC29" s="95"/>
      <c r="BD29" s="95"/>
      <c r="BE29" s="95"/>
      <c r="BF29" s="95"/>
      <c r="BG29" s="95"/>
      <c r="BH29" s="95"/>
      <c r="BI29" s="95"/>
      <c r="BJ29" s="95"/>
      <c r="BK29" s="95"/>
      <c r="BL29" s="95"/>
      <c r="BM29" s="95"/>
      <c r="BN29" s="95"/>
      <c r="BO29" s="95"/>
      <c r="BP29" s="95"/>
      <c r="BQ29" s="95"/>
      <c r="BR29" s="95"/>
      <c r="BS29" s="95"/>
      <c r="BT29" s="95"/>
      <c r="BU29" s="95"/>
      <c r="BV29" s="95"/>
      <c r="BW29" s="95"/>
      <c r="BX29" s="95"/>
      <c r="BY29" s="95"/>
      <c r="BZ29" s="95"/>
      <c r="CA29" s="116">
        <f t="shared" si="0"/>
        <v>687107</v>
      </c>
      <c r="CB29" s="90">
        <f t="shared" si="0"/>
        <v>0</v>
      </c>
      <c r="CC29" s="79"/>
    </row>
    <row r="30" spans="1:81" s="99" customFormat="1" ht="13.8" hidden="1" x14ac:dyDescent="0.25">
      <c r="A30" s="91">
        <v>44530</v>
      </c>
      <c r="B30" s="92" t="s">
        <v>212</v>
      </c>
      <c r="C30" s="110">
        <v>1087433</v>
      </c>
      <c r="D30" s="305"/>
      <c r="E30" s="120" t="s">
        <v>641</v>
      </c>
      <c r="F30" s="66" t="s">
        <v>202</v>
      </c>
      <c r="G30" s="66" t="s">
        <v>258</v>
      </c>
      <c r="H30" s="66"/>
      <c r="I30" s="66"/>
      <c r="J30" s="66"/>
      <c r="K30" s="94"/>
      <c r="L30" s="121">
        <v>1216573</v>
      </c>
      <c r="M30" s="121"/>
      <c r="N30" s="96">
        <v>1465111</v>
      </c>
      <c r="O30" s="97"/>
      <c r="P30" s="97"/>
      <c r="Q30" s="97"/>
      <c r="R30" s="97"/>
      <c r="S30" s="97"/>
      <c r="T30" s="97"/>
      <c r="U30" s="97"/>
      <c r="V30" s="98"/>
      <c r="W30" s="97"/>
      <c r="X30" s="97"/>
      <c r="Y30" s="97"/>
      <c r="Z30" s="97"/>
      <c r="AA30" s="97"/>
      <c r="AB30" s="97"/>
      <c r="AC30" s="97"/>
      <c r="AD30" s="97"/>
      <c r="AE30" s="97"/>
      <c r="AF30" s="97"/>
      <c r="AG30" s="97"/>
      <c r="AH30" s="97"/>
      <c r="AI30" s="97"/>
      <c r="AJ30" s="97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116">
        <f t="shared" si="0"/>
        <v>1216573</v>
      </c>
      <c r="CB30" s="90">
        <f t="shared" si="0"/>
        <v>0</v>
      </c>
      <c r="CC30" s="79"/>
    </row>
    <row r="31" spans="1:81" s="99" customFormat="1" ht="13.8" hidden="1" x14ac:dyDescent="0.25">
      <c r="A31" s="91">
        <v>44545</v>
      </c>
      <c r="B31" s="92" t="s">
        <v>212</v>
      </c>
      <c r="C31" s="110">
        <v>1087421</v>
      </c>
      <c r="D31" s="305" t="s">
        <v>669</v>
      </c>
      <c r="E31" s="120" t="s">
        <v>641</v>
      </c>
      <c r="F31" s="66" t="s">
        <v>202</v>
      </c>
      <c r="G31" s="66" t="s">
        <v>259</v>
      </c>
      <c r="H31" s="66"/>
      <c r="I31" s="66"/>
      <c r="J31" s="66"/>
      <c r="K31" s="94" t="s">
        <v>250</v>
      </c>
      <c r="L31" s="121">
        <v>17434221</v>
      </c>
      <c r="M31" s="121"/>
      <c r="N31" s="96">
        <v>1212677</v>
      </c>
      <c r="O31" s="97"/>
      <c r="P31" s="97"/>
      <c r="Q31" s="97"/>
      <c r="R31" s="97"/>
      <c r="S31" s="97"/>
      <c r="T31" s="97"/>
      <c r="U31" s="97"/>
      <c r="V31" s="98"/>
      <c r="W31" s="97"/>
      <c r="X31" s="97"/>
      <c r="Y31" s="97"/>
      <c r="Z31" s="97"/>
      <c r="AA31" s="97"/>
      <c r="AB31" s="97"/>
      <c r="AC31" s="97"/>
      <c r="AD31" s="97"/>
      <c r="AE31" s="97"/>
      <c r="AF31" s="97"/>
      <c r="AG31" s="97"/>
      <c r="AH31" s="97"/>
      <c r="AI31" s="97"/>
      <c r="AJ31" s="97"/>
      <c r="AK31" s="95"/>
      <c r="AL31" s="95"/>
      <c r="AM31" s="95"/>
      <c r="AN31" s="95"/>
      <c r="AO31" s="95"/>
      <c r="AP31" s="95"/>
      <c r="AQ31" s="95"/>
      <c r="AR31" s="95"/>
      <c r="AS31" s="95"/>
      <c r="AT31" s="95"/>
      <c r="AU31" s="95"/>
      <c r="AV31" s="95"/>
      <c r="AW31" s="95"/>
      <c r="AX31" s="95"/>
      <c r="AY31" s="95"/>
      <c r="AZ31" s="95"/>
      <c r="BA31" s="95"/>
      <c r="BB31" s="95"/>
      <c r="BC31" s="95"/>
      <c r="BD31" s="95"/>
      <c r="BE31" s="95"/>
      <c r="BF31" s="95"/>
      <c r="BG31" s="121"/>
      <c r="BH31" s="121"/>
      <c r="BI31" s="121"/>
      <c r="BJ31" s="121"/>
      <c r="BK31" s="121"/>
      <c r="BL31" s="121"/>
      <c r="BM31" s="121"/>
      <c r="BN31" s="121"/>
      <c r="BO31" s="121"/>
      <c r="BP31" s="121"/>
      <c r="BQ31" s="121"/>
      <c r="BR31" s="121"/>
      <c r="BS31" s="121"/>
      <c r="BT31" s="121"/>
      <c r="BU31" s="121"/>
      <c r="BV31" s="121"/>
      <c r="BW31" s="121"/>
      <c r="BX31" s="121"/>
      <c r="BY31" s="121"/>
      <c r="BZ31" s="121"/>
      <c r="CA31" s="90">
        <f t="shared" si="0"/>
        <v>17434221</v>
      </c>
      <c r="CB31" s="90">
        <f t="shared" si="0"/>
        <v>0</v>
      </c>
      <c r="CC31" s="79"/>
    </row>
    <row r="32" spans="1:81" s="372" customFormat="1" ht="13.8" x14ac:dyDescent="0.25">
      <c r="A32" s="356">
        <v>44574</v>
      </c>
      <c r="B32" s="357" t="s">
        <v>212</v>
      </c>
      <c r="C32" s="365">
        <v>1087423</v>
      </c>
      <c r="D32" s="375" t="s">
        <v>670</v>
      </c>
      <c r="E32" s="378" t="s">
        <v>637</v>
      </c>
      <c r="F32" s="359" t="s">
        <v>202</v>
      </c>
      <c r="G32" s="359" t="s">
        <v>260</v>
      </c>
      <c r="H32" s="66"/>
      <c r="I32" s="66"/>
      <c r="J32" s="66"/>
      <c r="K32" s="94" t="s">
        <v>250</v>
      </c>
      <c r="L32" s="381">
        <v>49858710</v>
      </c>
      <c r="M32" s="381">
        <v>1495761</v>
      </c>
      <c r="N32" s="96">
        <v>1212677</v>
      </c>
      <c r="O32" s="97"/>
      <c r="P32" s="97"/>
      <c r="Q32" s="97"/>
      <c r="R32" s="97"/>
      <c r="S32" s="97"/>
      <c r="T32" s="97"/>
      <c r="U32" s="97"/>
      <c r="V32" s="98"/>
      <c r="W32" s="97"/>
      <c r="X32" s="97"/>
      <c r="Y32" s="97"/>
      <c r="Z32" s="97"/>
      <c r="AA32" s="97"/>
      <c r="AB32" s="97"/>
      <c r="AC32" s="97"/>
      <c r="AD32" s="97"/>
      <c r="AE32" s="97"/>
      <c r="AF32" s="97"/>
      <c r="AG32" s="97"/>
      <c r="AH32" s="97"/>
      <c r="AI32" s="97"/>
      <c r="AJ32" s="97"/>
      <c r="AK32" s="95"/>
      <c r="AL32" s="95"/>
      <c r="AM32" s="95"/>
      <c r="AN32" s="95"/>
      <c r="AO32" s="95"/>
      <c r="AP32" s="95"/>
      <c r="AQ32" s="95"/>
      <c r="AR32" s="95"/>
      <c r="AS32" s="95"/>
      <c r="AT32" s="95"/>
      <c r="AU32" s="95"/>
      <c r="AV32" s="95"/>
      <c r="AW32" s="95"/>
      <c r="AX32" s="95"/>
      <c r="AY32" s="95"/>
      <c r="AZ32" s="95"/>
      <c r="BA32" s="95"/>
      <c r="BB32" s="95"/>
      <c r="BC32" s="95"/>
      <c r="BD32" s="95"/>
      <c r="BE32" s="95"/>
      <c r="BF32" s="95"/>
      <c r="BG32" s="95"/>
      <c r="BH32" s="95"/>
      <c r="BI32" s="95"/>
      <c r="BJ32" s="95"/>
      <c r="BK32" s="95"/>
      <c r="BL32" s="95"/>
      <c r="BM32" s="368"/>
      <c r="BN32" s="368"/>
      <c r="BO32" s="368"/>
      <c r="BP32" s="368"/>
      <c r="BQ32" s="368"/>
      <c r="BR32" s="368"/>
      <c r="BS32" s="368"/>
      <c r="BT32" s="368"/>
      <c r="BU32" s="368"/>
      <c r="BV32" s="368"/>
      <c r="BW32" s="368"/>
      <c r="BX32" s="368"/>
      <c r="BY32" s="368"/>
      <c r="BZ32" s="368"/>
      <c r="CA32" s="370">
        <f t="shared" si="0"/>
        <v>49858710</v>
      </c>
      <c r="CB32" s="370">
        <f t="shared" si="0"/>
        <v>1495761</v>
      </c>
      <c r="CC32" s="371"/>
    </row>
    <row r="33" spans="1:81" s="99" customFormat="1" ht="13.8" hidden="1" x14ac:dyDescent="0.25">
      <c r="A33" s="91">
        <v>44580</v>
      </c>
      <c r="B33" s="92" t="s">
        <v>163</v>
      </c>
      <c r="C33" s="110">
        <v>1087425</v>
      </c>
      <c r="D33" s="305" t="s">
        <v>671</v>
      </c>
      <c r="E33" s="120" t="s">
        <v>641</v>
      </c>
      <c r="F33" s="66" t="s">
        <v>202</v>
      </c>
      <c r="G33" s="66" t="s">
        <v>261</v>
      </c>
      <c r="H33" s="66"/>
      <c r="I33" s="66"/>
      <c r="J33" s="66"/>
      <c r="K33" s="94" t="s">
        <v>250</v>
      </c>
      <c r="L33" s="121">
        <v>1391718</v>
      </c>
      <c r="M33" s="121">
        <v>631353</v>
      </c>
      <c r="N33" s="96">
        <v>1212677</v>
      </c>
      <c r="O33" s="97"/>
      <c r="P33" s="97"/>
      <c r="Q33" s="97"/>
      <c r="R33" s="97"/>
      <c r="S33" s="97"/>
      <c r="T33" s="97"/>
      <c r="U33" s="97"/>
      <c r="V33" s="98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7"/>
      <c r="AJ33" s="97"/>
      <c r="AK33" s="95"/>
      <c r="AL33" s="95"/>
      <c r="AM33" s="95"/>
      <c r="AN33" s="95"/>
      <c r="AO33" s="95"/>
      <c r="AP33" s="95"/>
      <c r="AQ33" s="95"/>
      <c r="AR33" s="95"/>
      <c r="AS33" s="95"/>
      <c r="AT33" s="95"/>
      <c r="AU33" s="95"/>
      <c r="AV33" s="95"/>
      <c r="AW33" s="95"/>
      <c r="AX33" s="95"/>
      <c r="AY33" s="95"/>
      <c r="AZ33" s="95"/>
      <c r="BA33" s="95"/>
      <c r="BB33" s="95"/>
      <c r="BC33" s="95"/>
      <c r="BD33" s="95"/>
      <c r="BE33" s="95"/>
      <c r="BF33" s="95"/>
      <c r="BG33" s="95"/>
      <c r="BH33" s="95"/>
      <c r="BI33" s="95"/>
      <c r="BJ33" s="95"/>
      <c r="BK33" s="95"/>
      <c r="BL33" s="95"/>
      <c r="BM33" s="95"/>
      <c r="BN33" s="95"/>
      <c r="BO33" s="95"/>
      <c r="BP33" s="95"/>
      <c r="BQ33" s="95"/>
      <c r="BR33" s="95"/>
      <c r="BS33" s="95"/>
      <c r="BT33" s="95"/>
      <c r="BU33" s="95"/>
      <c r="BV33" s="95"/>
      <c r="BW33" s="95"/>
      <c r="BX33" s="95"/>
      <c r="BY33" s="95"/>
      <c r="BZ33" s="95"/>
      <c r="CA33" s="90">
        <f t="shared" si="0"/>
        <v>1391718</v>
      </c>
      <c r="CB33" s="90">
        <f t="shared" si="0"/>
        <v>631353</v>
      </c>
      <c r="CC33" s="79"/>
    </row>
    <row r="34" spans="1:81" s="99" customFormat="1" ht="13.8" hidden="1" x14ac:dyDescent="0.25">
      <c r="A34" s="91">
        <v>44588</v>
      </c>
      <c r="B34" s="92" t="s">
        <v>672</v>
      </c>
      <c r="C34" s="110">
        <v>1087432</v>
      </c>
      <c r="D34" s="305"/>
      <c r="E34" s="120" t="s">
        <v>641</v>
      </c>
      <c r="F34" s="66" t="s">
        <v>202</v>
      </c>
      <c r="G34" s="66" t="s">
        <v>673</v>
      </c>
      <c r="H34" s="66"/>
      <c r="I34" s="66"/>
      <c r="J34" s="66"/>
      <c r="K34" s="94"/>
      <c r="L34" s="121">
        <v>2636277</v>
      </c>
      <c r="M34" s="121">
        <v>1169195</v>
      </c>
      <c r="N34" s="96">
        <v>6298628</v>
      </c>
      <c r="O34" s="97"/>
      <c r="P34" s="97"/>
      <c r="Q34" s="97"/>
      <c r="R34" s="97"/>
      <c r="S34" s="97"/>
      <c r="T34" s="97"/>
      <c r="U34" s="97"/>
      <c r="V34" s="98"/>
      <c r="W34" s="97"/>
      <c r="X34" s="97"/>
      <c r="Y34" s="97"/>
      <c r="Z34" s="97"/>
      <c r="AA34" s="97"/>
      <c r="AB34" s="97"/>
      <c r="AC34" s="97"/>
      <c r="AD34" s="97"/>
      <c r="AE34" s="97"/>
      <c r="AF34" s="97"/>
      <c r="AG34" s="97"/>
      <c r="AH34" s="97"/>
      <c r="AI34" s="97"/>
      <c r="AJ34" s="97"/>
      <c r="AK34" s="95"/>
      <c r="AL34" s="95"/>
      <c r="AM34" s="95"/>
      <c r="AN34" s="95"/>
      <c r="AO34" s="95"/>
      <c r="AP34" s="95"/>
      <c r="AQ34" s="95"/>
      <c r="AR34" s="95"/>
      <c r="AS34" s="95"/>
      <c r="AT34" s="95"/>
      <c r="AU34" s="95"/>
      <c r="AV34" s="95"/>
      <c r="AW34" s="95"/>
      <c r="AX34" s="95"/>
      <c r="AY34" s="95"/>
      <c r="AZ34" s="95"/>
      <c r="BA34" s="95"/>
      <c r="BB34" s="95"/>
      <c r="BC34" s="95"/>
      <c r="BD34" s="95"/>
      <c r="BE34" s="95"/>
      <c r="BF34" s="95"/>
      <c r="BG34" s="95"/>
      <c r="BH34" s="95"/>
      <c r="BI34" s="95"/>
      <c r="BJ34" s="95"/>
      <c r="BK34" s="95"/>
      <c r="BL34" s="95"/>
      <c r="BM34" s="95"/>
      <c r="BN34" s="95"/>
      <c r="BO34" s="95"/>
      <c r="BP34" s="95"/>
      <c r="BQ34" s="95"/>
      <c r="BR34" s="95"/>
      <c r="BS34" s="95"/>
      <c r="BT34" s="95"/>
      <c r="BU34" s="95"/>
      <c r="BV34" s="95"/>
      <c r="BW34" s="95"/>
      <c r="BX34" s="95"/>
      <c r="BY34" s="95"/>
      <c r="BZ34" s="95"/>
      <c r="CA34" s="90">
        <f t="shared" si="0"/>
        <v>2636277</v>
      </c>
      <c r="CB34" s="90">
        <f t="shared" si="0"/>
        <v>1169195</v>
      </c>
      <c r="CC34" s="79"/>
    </row>
    <row r="35" spans="1:81" s="372" customFormat="1" ht="13.8" x14ac:dyDescent="0.25">
      <c r="A35" s="356">
        <v>44606</v>
      </c>
      <c r="B35" s="357" t="s">
        <v>79</v>
      </c>
      <c r="C35" s="365">
        <v>1087436</v>
      </c>
      <c r="D35" s="375" t="s">
        <v>674</v>
      </c>
      <c r="E35" s="378" t="s">
        <v>637</v>
      </c>
      <c r="F35" s="359" t="s">
        <v>202</v>
      </c>
      <c r="G35" s="359" t="s">
        <v>262</v>
      </c>
      <c r="H35" s="66"/>
      <c r="I35" s="66"/>
      <c r="J35" s="66"/>
      <c r="K35" s="94"/>
      <c r="L35" s="381">
        <v>8987801</v>
      </c>
      <c r="M35" s="381">
        <v>1169195</v>
      </c>
      <c r="N35" s="96">
        <v>7760697</v>
      </c>
      <c r="O35" s="97"/>
      <c r="P35" s="97"/>
      <c r="Q35" s="97"/>
      <c r="R35" s="97"/>
      <c r="S35" s="97"/>
      <c r="T35" s="97"/>
      <c r="U35" s="97"/>
      <c r="V35" s="98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5"/>
      <c r="AL35" s="95"/>
      <c r="AM35" s="95"/>
      <c r="AN35" s="95"/>
      <c r="AO35" s="95"/>
      <c r="AP35" s="95"/>
      <c r="AQ35" s="95"/>
      <c r="AR35" s="95"/>
      <c r="AS35" s="95"/>
      <c r="AT35" s="95"/>
      <c r="AU35" s="95"/>
      <c r="AV35" s="95"/>
      <c r="AW35" s="95"/>
      <c r="AX35" s="95"/>
      <c r="AY35" s="95"/>
      <c r="AZ35" s="95"/>
      <c r="BA35" s="95"/>
      <c r="BB35" s="95"/>
      <c r="BC35" s="95"/>
      <c r="BD35" s="95"/>
      <c r="BE35" s="95"/>
      <c r="BF35" s="95"/>
      <c r="BG35" s="95"/>
      <c r="BH35" s="95"/>
      <c r="BI35" s="95"/>
      <c r="BJ35" s="95"/>
      <c r="BK35" s="95"/>
      <c r="BL35" s="95"/>
      <c r="BM35" s="368">
        <v>8987801</v>
      </c>
      <c r="BN35" s="368">
        <v>1169195</v>
      </c>
      <c r="BO35" s="368"/>
      <c r="BP35" s="368"/>
      <c r="BQ35" s="368"/>
      <c r="BR35" s="368"/>
      <c r="BS35" s="368"/>
      <c r="BT35" s="368"/>
      <c r="BU35" s="368"/>
      <c r="BV35" s="368"/>
      <c r="BW35" s="368"/>
      <c r="BX35" s="368"/>
      <c r="BY35" s="368"/>
      <c r="BZ35" s="368"/>
      <c r="CA35" s="370">
        <f t="shared" si="0"/>
        <v>0</v>
      </c>
      <c r="CB35" s="370">
        <f t="shared" si="0"/>
        <v>0</v>
      </c>
      <c r="CC35" s="371"/>
    </row>
    <row r="36" spans="1:81" s="99" customFormat="1" ht="13.8" hidden="1" x14ac:dyDescent="0.25">
      <c r="A36" s="91">
        <v>44629</v>
      </c>
      <c r="B36" s="92" t="s">
        <v>263</v>
      </c>
      <c r="C36" s="110">
        <v>1087455</v>
      </c>
      <c r="D36" s="305" t="s">
        <v>675</v>
      </c>
      <c r="E36" s="120" t="s">
        <v>641</v>
      </c>
      <c r="F36" s="66" t="s">
        <v>202</v>
      </c>
      <c r="G36" s="112" t="s">
        <v>264</v>
      </c>
      <c r="H36" s="66"/>
      <c r="I36" s="66"/>
      <c r="J36" s="66"/>
      <c r="K36" s="94"/>
      <c r="L36" s="95">
        <v>1966097</v>
      </c>
      <c r="M36" s="95">
        <v>441007</v>
      </c>
      <c r="N36" s="96">
        <v>1</v>
      </c>
      <c r="O36" s="97"/>
      <c r="P36" s="97"/>
      <c r="Q36" s="97"/>
      <c r="R36" s="97"/>
      <c r="S36" s="97"/>
      <c r="T36" s="97"/>
      <c r="U36" s="97"/>
      <c r="V36" s="98"/>
      <c r="W36" s="97"/>
      <c r="X36" s="97"/>
      <c r="Y36" s="97"/>
      <c r="Z36" s="97"/>
      <c r="AA36" s="97"/>
      <c r="AB36" s="97"/>
      <c r="AC36" s="97"/>
      <c r="AD36" s="97"/>
      <c r="AE36" s="97"/>
      <c r="AF36" s="97"/>
      <c r="AG36" s="97"/>
      <c r="AH36" s="97"/>
      <c r="AI36" s="97"/>
      <c r="AJ36" s="97"/>
      <c r="AK36" s="95"/>
      <c r="AL36" s="95"/>
      <c r="AM36" s="95"/>
      <c r="AN36" s="95"/>
      <c r="AO36" s="95"/>
      <c r="AP36" s="95"/>
      <c r="AQ36" s="95"/>
      <c r="AR36" s="95"/>
      <c r="AS36" s="95"/>
      <c r="AT36" s="95"/>
      <c r="AU36" s="95"/>
      <c r="AV36" s="95"/>
      <c r="AW36" s="95"/>
      <c r="AX36" s="95"/>
      <c r="AY36" s="95"/>
      <c r="AZ36" s="95"/>
      <c r="BA36" s="95"/>
      <c r="BB36" s="95"/>
      <c r="BC36" s="95"/>
      <c r="BD36" s="95"/>
      <c r="BE36" s="95"/>
      <c r="BF36" s="95"/>
      <c r="BG36" s="95"/>
      <c r="BH36" s="95"/>
      <c r="BI36" s="95">
        <v>1966097</v>
      </c>
      <c r="BJ36" s="95">
        <v>441007</v>
      </c>
      <c r="BK36" s="95"/>
      <c r="BL36" s="95"/>
      <c r="BM36" s="95"/>
      <c r="BN36" s="95"/>
      <c r="BO36" s="95"/>
      <c r="BP36" s="95"/>
      <c r="BQ36" s="95"/>
      <c r="BR36" s="95"/>
      <c r="BS36" s="95"/>
      <c r="BT36" s="95"/>
      <c r="BU36" s="95"/>
      <c r="BV36" s="95"/>
      <c r="BW36" s="95"/>
      <c r="BX36" s="95"/>
      <c r="BY36" s="95"/>
      <c r="BZ36" s="95"/>
      <c r="CA36" s="90">
        <f t="shared" si="0"/>
        <v>0</v>
      </c>
      <c r="CB36" s="90">
        <f t="shared" si="0"/>
        <v>0</v>
      </c>
      <c r="CC36" s="79"/>
    </row>
    <row r="37" spans="1:81" s="372" customFormat="1" ht="13.8" x14ac:dyDescent="0.25">
      <c r="A37" s="356">
        <v>44649</v>
      </c>
      <c r="B37" s="357" t="s">
        <v>237</v>
      </c>
      <c r="C37" s="365">
        <v>1087494</v>
      </c>
      <c r="D37" s="375" t="s">
        <v>676</v>
      </c>
      <c r="E37" s="378" t="s">
        <v>637</v>
      </c>
      <c r="F37" s="359" t="s">
        <v>202</v>
      </c>
      <c r="G37" s="367" t="s">
        <v>266</v>
      </c>
      <c r="H37" s="66"/>
      <c r="I37" s="66"/>
      <c r="J37" s="66"/>
      <c r="K37" s="94"/>
      <c r="L37" s="381">
        <v>19212117</v>
      </c>
      <c r="M37" s="381">
        <v>3816764</v>
      </c>
      <c r="N37" s="96"/>
      <c r="O37" s="97"/>
      <c r="P37" s="97"/>
      <c r="Q37" s="97"/>
      <c r="R37" s="97"/>
      <c r="S37" s="97"/>
      <c r="T37" s="97"/>
      <c r="U37" s="97"/>
      <c r="V37" s="98"/>
      <c r="W37" s="97"/>
      <c r="X37" s="97"/>
      <c r="Y37" s="97"/>
      <c r="Z37" s="97"/>
      <c r="AA37" s="97"/>
      <c r="AB37" s="97"/>
      <c r="AC37" s="97"/>
      <c r="AD37" s="97"/>
      <c r="AE37" s="97"/>
      <c r="AF37" s="97"/>
      <c r="AG37" s="97"/>
      <c r="AH37" s="97"/>
      <c r="AI37" s="97"/>
      <c r="AJ37" s="97"/>
      <c r="AK37" s="95"/>
      <c r="AL37" s="95"/>
      <c r="AM37" s="95"/>
      <c r="AN37" s="95"/>
      <c r="AO37" s="95"/>
      <c r="AP37" s="95"/>
      <c r="AQ37" s="95"/>
      <c r="AR37" s="95"/>
      <c r="AS37" s="95"/>
      <c r="AT37" s="95"/>
      <c r="AU37" s="95"/>
      <c r="AV37" s="95"/>
      <c r="AW37" s="95"/>
      <c r="AX37" s="95"/>
      <c r="AY37" s="95"/>
      <c r="AZ37" s="95"/>
      <c r="BA37" s="95"/>
      <c r="BB37" s="95"/>
      <c r="BC37" s="95"/>
      <c r="BD37" s="95"/>
      <c r="BE37" s="95"/>
      <c r="BF37" s="95"/>
      <c r="BG37" s="121"/>
      <c r="BH37" s="121"/>
      <c r="BI37" s="95"/>
      <c r="BJ37" s="95"/>
      <c r="BK37" s="95"/>
      <c r="BL37" s="95"/>
      <c r="BM37" s="368"/>
      <c r="BN37" s="368"/>
      <c r="BO37" s="368"/>
      <c r="BP37" s="368"/>
      <c r="BQ37" s="368"/>
      <c r="BR37" s="368"/>
      <c r="BS37" s="368"/>
      <c r="BT37" s="368"/>
      <c r="BU37" s="368">
        <v>19212117</v>
      </c>
      <c r="BV37" s="368">
        <v>3816764</v>
      </c>
      <c r="BW37" s="368"/>
      <c r="BX37" s="368"/>
      <c r="BY37" s="368"/>
      <c r="BZ37" s="368"/>
      <c r="CA37" s="370">
        <f t="shared" si="0"/>
        <v>0</v>
      </c>
      <c r="CB37" s="370">
        <f t="shared" si="0"/>
        <v>0</v>
      </c>
      <c r="CC37" s="371"/>
    </row>
    <row r="38" spans="1:81" s="372" customFormat="1" ht="13.8" x14ac:dyDescent="0.25">
      <c r="A38" s="356">
        <v>44676</v>
      </c>
      <c r="B38" s="357" t="s">
        <v>267</v>
      </c>
      <c r="C38" s="365" t="s">
        <v>677</v>
      </c>
      <c r="D38" s="375" t="s">
        <v>678</v>
      </c>
      <c r="E38" s="378" t="s">
        <v>637</v>
      </c>
      <c r="F38" s="359" t="s">
        <v>202</v>
      </c>
      <c r="G38" s="367" t="s">
        <v>249</v>
      </c>
      <c r="H38" s="66"/>
      <c r="I38" s="66"/>
      <c r="J38" s="66"/>
      <c r="K38" s="94"/>
      <c r="L38" s="368">
        <v>8436595</v>
      </c>
      <c r="M38" s="368">
        <v>-3994867</v>
      </c>
      <c r="N38" s="96"/>
      <c r="O38" s="97"/>
      <c r="P38" s="97"/>
      <c r="Q38" s="97"/>
      <c r="R38" s="97"/>
      <c r="S38" s="97"/>
      <c r="T38" s="97"/>
      <c r="U38" s="97"/>
      <c r="V38" s="98"/>
      <c r="W38" s="97"/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7"/>
      <c r="AI38" s="97"/>
      <c r="AJ38" s="97"/>
      <c r="AK38" s="95"/>
      <c r="AL38" s="95"/>
      <c r="AM38" s="95"/>
      <c r="AN38" s="95"/>
      <c r="AO38" s="95"/>
      <c r="AP38" s="95"/>
      <c r="AQ38" s="95"/>
      <c r="AR38" s="95"/>
      <c r="AS38" s="95"/>
      <c r="AT38" s="95"/>
      <c r="AU38" s="95"/>
      <c r="AV38" s="95"/>
      <c r="AW38" s="95"/>
      <c r="AX38" s="95"/>
      <c r="AY38" s="95"/>
      <c r="AZ38" s="95"/>
      <c r="BA38" s="95"/>
      <c r="BB38" s="95"/>
      <c r="BC38" s="95"/>
      <c r="BD38" s="95"/>
      <c r="BE38" s="95"/>
      <c r="BF38" s="95"/>
      <c r="BG38" s="95"/>
      <c r="BH38" s="95"/>
      <c r="BI38" s="95"/>
      <c r="BJ38" s="95"/>
      <c r="BK38" s="95"/>
      <c r="BL38" s="95"/>
      <c r="BM38" s="368">
        <v>8436595</v>
      </c>
      <c r="BN38" s="368">
        <v>-3994867</v>
      </c>
      <c r="BO38" s="368"/>
      <c r="BP38" s="368"/>
      <c r="BQ38" s="368"/>
      <c r="BR38" s="368"/>
      <c r="BS38" s="368"/>
      <c r="BT38" s="368"/>
      <c r="BU38" s="368"/>
      <c r="BV38" s="368"/>
      <c r="BW38" s="368"/>
      <c r="BX38" s="368"/>
      <c r="BY38" s="368"/>
      <c r="BZ38" s="368"/>
      <c r="CA38" s="370">
        <f t="shared" si="0"/>
        <v>0</v>
      </c>
      <c r="CB38" s="370">
        <f t="shared" si="0"/>
        <v>0</v>
      </c>
      <c r="CC38" s="371"/>
    </row>
    <row r="39" spans="1:81" s="372" customFormat="1" ht="13.8" x14ac:dyDescent="0.25">
      <c r="A39" s="356">
        <v>44678</v>
      </c>
      <c r="B39" s="357" t="s">
        <v>269</v>
      </c>
      <c r="C39" s="365">
        <v>1087518</v>
      </c>
      <c r="D39" s="375" t="s">
        <v>679</v>
      </c>
      <c r="E39" s="378" t="s">
        <v>637</v>
      </c>
      <c r="F39" s="359" t="s">
        <v>202</v>
      </c>
      <c r="G39" s="367" t="s">
        <v>270</v>
      </c>
      <c r="H39" s="66"/>
      <c r="I39" s="66"/>
      <c r="J39" s="66"/>
      <c r="K39" s="94"/>
      <c r="L39" s="368">
        <v>3366171</v>
      </c>
      <c r="M39" s="368">
        <v>803671</v>
      </c>
      <c r="N39" s="96">
        <v>4201848</v>
      </c>
      <c r="O39" s="97"/>
      <c r="P39" s="97"/>
      <c r="Q39" s="97"/>
      <c r="R39" s="97"/>
      <c r="S39" s="97"/>
      <c r="T39" s="97"/>
      <c r="U39" s="97"/>
      <c r="V39" s="98"/>
      <c r="W39" s="97"/>
      <c r="X39" s="97"/>
      <c r="Y39" s="97"/>
      <c r="Z39" s="97"/>
      <c r="AA39" s="97"/>
      <c r="AB39" s="97"/>
      <c r="AC39" s="97"/>
      <c r="AD39" s="97"/>
      <c r="AE39" s="97"/>
      <c r="AF39" s="97"/>
      <c r="AG39" s="97"/>
      <c r="AH39" s="97"/>
      <c r="AI39" s="97"/>
      <c r="AJ39" s="97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368"/>
      <c r="BN39" s="368"/>
      <c r="BO39" s="368"/>
      <c r="BP39" s="368"/>
      <c r="BQ39" s="368"/>
      <c r="BR39" s="368"/>
      <c r="BS39" s="368"/>
      <c r="BT39" s="368"/>
      <c r="BU39" s="368"/>
      <c r="BV39" s="368"/>
      <c r="BW39" s="368"/>
      <c r="BX39" s="368"/>
      <c r="BY39" s="368"/>
      <c r="BZ39" s="368"/>
      <c r="CA39" s="370">
        <f t="shared" si="0"/>
        <v>3366171</v>
      </c>
      <c r="CB39" s="370">
        <f t="shared" si="0"/>
        <v>803671</v>
      </c>
      <c r="CC39" s="371"/>
    </row>
    <row r="40" spans="1:81" s="372" customFormat="1" ht="13.8" x14ac:dyDescent="0.25">
      <c r="A40" s="356">
        <v>44699</v>
      </c>
      <c r="B40" s="357" t="s">
        <v>271</v>
      </c>
      <c r="C40" s="365">
        <v>1087538</v>
      </c>
      <c r="D40" s="375" t="s">
        <v>680</v>
      </c>
      <c r="E40" s="378" t="s">
        <v>637</v>
      </c>
      <c r="F40" s="359" t="s">
        <v>202</v>
      </c>
      <c r="G40" s="367" t="s">
        <v>272</v>
      </c>
      <c r="H40" s="66"/>
      <c r="I40" s="66"/>
      <c r="J40" s="66"/>
      <c r="K40" s="94"/>
      <c r="L40" s="368">
        <v>4448819</v>
      </c>
      <c r="M40" s="368">
        <v>1197144</v>
      </c>
      <c r="N40" s="96"/>
      <c r="O40" s="97"/>
      <c r="P40" s="97"/>
      <c r="Q40" s="97"/>
      <c r="R40" s="97"/>
      <c r="S40" s="97"/>
      <c r="T40" s="97"/>
      <c r="U40" s="97"/>
      <c r="V40" s="98"/>
      <c r="W40" s="97"/>
      <c r="X40" s="97"/>
      <c r="Y40" s="97"/>
      <c r="Z40" s="97"/>
      <c r="AA40" s="97"/>
      <c r="AB40" s="97"/>
      <c r="AC40" s="97"/>
      <c r="AD40" s="97"/>
      <c r="AE40" s="97"/>
      <c r="AF40" s="97"/>
      <c r="AG40" s="97"/>
      <c r="AH40" s="97"/>
      <c r="AI40" s="97"/>
      <c r="AJ40" s="97"/>
      <c r="AK40" s="95"/>
      <c r="AL40" s="95"/>
      <c r="AM40" s="95"/>
      <c r="AN40" s="95"/>
      <c r="AO40" s="95"/>
      <c r="AP40" s="95"/>
      <c r="AQ40" s="95"/>
      <c r="AR40" s="95"/>
      <c r="AS40" s="95"/>
      <c r="AT40" s="95"/>
      <c r="AU40" s="95"/>
      <c r="AV40" s="95"/>
      <c r="AW40" s="95"/>
      <c r="AX40" s="95"/>
      <c r="AY40" s="95"/>
      <c r="AZ40" s="95"/>
      <c r="BA40" s="95"/>
      <c r="BB40" s="95"/>
      <c r="BC40" s="95"/>
      <c r="BD40" s="95"/>
      <c r="BE40" s="95"/>
      <c r="BF40" s="95"/>
      <c r="BG40" s="95"/>
      <c r="BH40" s="95"/>
      <c r="BI40" s="95"/>
      <c r="BJ40" s="95"/>
      <c r="BK40" s="95"/>
      <c r="BL40" s="95"/>
      <c r="BM40" s="368"/>
      <c r="BN40" s="368"/>
      <c r="BO40" s="368">
        <v>4448819</v>
      </c>
      <c r="BP40" s="368">
        <v>1197144</v>
      </c>
      <c r="BQ40" s="368"/>
      <c r="BR40" s="368"/>
      <c r="BS40" s="368"/>
      <c r="BT40" s="368"/>
      <c r="BU40" s="368"/>
      <c r="BV40" s="368"/>
      <c r="BW40" s="368"/>
      <c r="BX40" s="368"/>
      <c r="BY40" s="368"/>
      <c r="BZ40" s="368"/>
      <c r="CA40" s="370">
        <f t="shared" si="0"/>
        <v>0</v>
      </c>
      <c r="CB40" s="370">
        <f t="shared" si="0"/>
        <v>0</v>
      </c>
      <c r="CC40" s="371"/>
    </row>
    <row r="41" spans="1:81" s="372" customFormat="1" ht="13.8" x14ac:dyDescent="0.25">
      <c r="A41" s="356">
        <v>44699</v>
      </c>
      <c r="B41" s="357" t="s">
        <v>237</v>
      </c>
      <c r="C41" s="365">
        <v>1087535</v>
      </c>
      <c r="D41" s="375" t="s">
        <v>681</v>
      </c>
      <c r="E41" s="378" t="s">
        <v>637</v>
      </c>
      <c r="F41" s="359" t="s">
        <v>202</v>
      </c>
      <c r="G41" s="367" t="s">
        <v>273</v>
      </c>
      <c r="H41" s="66"/>
      <c r="I41" s="66"/>
      <c r="J41" s="66"/>
      <c r="K41" s="94"/>
      <c r="L41" s="368">
        <v>237646118</v>
      </c>
      <c r="M41" s="368">
        <v>37689497</v>
      </c>
      <c r="N41" s="96"/>
      <c r="O41" s="97"/>
      <c r="P41" s="97"/>
      <c r="Q41" s="97"/>
      <c r="R41" s="97"/>
      <c r="S41" s="97"/>
      <c r="T41" s="97"/>
      <c r="U41" s="97"/>
      <c r="V41" s="98"/>
      <c r="W41" s="97"/>
      <c r="X41" s="97"/>
      <c r="Y41" s="97"/>
      <c r="Z41" s="97"/>
      <c r="AA41" s="97"/>
      <c r="AB41" s="97"/>
      <c r="AC41" s="97"/>
      <c r="AD41" s="97"/>
      <c r="AE41" s="97"/>
      <c r="AF41" s="97"/>
      <c r="AG41" s="97"/>
      <c r="AH41" s="97"/>
      <c r="AI41" s="97"/>
      <c r="AJ41" s="97"/>
      <c r="AK41" s="95"/>
      <c r="AL41" s="95"/>
      <c r="AM41" s="95"/>
      <c r="AN41" s="95"/>
      <c r="AO41" s="95"/>
      <c r="AP41" s="95"/>
      <c r="AQ41" s="95"/>
      <c r="AR41" s="95"/>
      <c r="AS41" s="95"/>
      <c r="AT41" s="95"/>
      <c r="AU41" s="95"/>
      <c r="AV41" s="95"/>
      <c r="AW41" s="95"/>
      <c r="AX41" s="95"/>
      <c r="AY41" s="95"/>
      <c r="AZ41" s="95"/>
      <c r="BA41" s="95"/>
      <c r="BB41" s="95"/>
      <c r="BC41" s="95"/>
      <c r="BD41" s="95"/>
      <c r="BE41" s="95"/>
      <c r="BF41" s="95"/>
      <c r="BG41" s="95"/>
      <c r="BH41" s="95"/>
      <c r="BI41" s="95"/>
      <c r="BJ41" s="95"/>
      <c r="BK41" s="95"/>
      <c r="BL41" s="95"/>
      <c r="BM41" s="368"/>
      <c r="BN41" s="368"/>
      <c r="BO41" s="368"/>
      <c r="BP41" s="368"/>
      <c r="BQ41" s="368">
        <v>237646118</v>
      </c>
      <c r="BR41" s="368">
        <v>37689497</v>
      </c>
      <c r="BS41" s="368"/>
      <c r="BT41" s="368"/>
      <c r="BU41" s="368"/>
      <c r="BV41" s="368"/>
      <c r="BW41" s="368"/>
      <c r="BX41" s="368"/>
      <c r="BY41" s="368"/>
      <c r="BZ41" s="368"/>
      <c r="CA41" s="370">
        <f t="shared" si="0"/>
        <v>0</v>
      </c>
      <c r="CB41" s="370">
        <f t="shared" si="0"/>
        <v>0</v>
      </c>
      <c r="CC41" s="371"/>
    </row>
    <row r="42" spans="1:81" s="415" customFormat="1" ht="13.8" x14ac:dyDescent="0.25">
      <c r="A42" s="382">
        <v>44704</v>
      </c>
      <c r="B42" s="383" t="s">
        <v>240</v>
      </c>
      <c r="C42" s="365">
        <v>1087553</v>
      </c>
      <c r="D42" s="375" t="s">
        <v>682</v>
      </c>
      <c r="E42" s="384" t="s">
        <v>637</v>
      </c>
      <c r="F42" s="385" t="s">
        <v>202</v>
      </c>
      <c r="G42" s="386" t="s">
        <v>274</v>
      </c>
      <c r="H42" s="66"/>
      <c r="I42" s="66"/>
      <c r="J42" s="66"/>
      <c r="K42" s="94"/>
      <c r="L42" s="381">
        <v>5884115</v>
      </c>
      <c r="M42" s="381">
        <v>2492898</v>
      </c>
      <c r="N42" s="96">
        <v>770530</v>
      </c>
      <c r="O42" s="97"/>
      <c r="P42" s="97"/>
      <c r="Q42" s="97"/>
      <c r="R42" s="97"/>
      <c r="S42" s="97"/>
      <c r="T42" s="97"/>
      <c r="U42" s="97"/>
      <c r="V42" s="98"/>
      <c r="W42" s="97"/>
      <c r="X42" s="97"/>
      <c r="Y42" s="97"/>
      <c r="Z42" s="97"/>
      <c r="AA42" s="97"/>
      <c r="AB42" s="97"/>
      <c r="AC42" s="97"/>
      <c r="AD42" s="97"/>
      <c r="AE42" s="97"/>
      <c r="AF42" s="97"/>
      <c r="AG42" s="97"/>
      <c r="AH42" s="97"/>
      <c r="AI42" s="97"/>
      <c r="AJ42" s="97"/>
      <c r="AK42" s="95"/>
      <c r="AL42" s="95"/>
      <c r="AM42" s="95"/>
      <c r="AN42" s="95"/>
      <c r="AO42" s="95"/>
      <c r="AP42" s="95"/>
      <c r="AQ42" s="95"/>
      <c r="AR42" s="95"/>
      <c r="AS42" s="95"/>
      <c r="AT42" s="95"/>
      <c r="AU42" s="95"/>
      <c r="AV42" s="95"/>
      <c r="AW42" s="95"/>
      <c r="AX42" s="95"/>
      <c r="AY42" s="95"/>
      <c r="AZ42" s="95"/>
      <c r="BA42" s="95"/>
      <c r="BB42" s="95"/>
      <c r="BC42" s="95"/>
      <c r="BD42" s="95"/>
      <c r="BE42" s="95"/>
      <c r="BF42" s="95"/>
      <c r="BG42" s="95"/>
      <c r="BH42" s="95"/>
      <c r="BI42" s="121"/>
      <c r="BJ42" s="121"/>
      <c r="BK42" s="121"/>
      <c r="BL42" s="121"/>
      <c r="BM42" s="381"/>
      <c r="BN42" s="381"/>
      <c r="BO42" s="381">
        <v>5884115</v>
      </c>
      <c r="BP42" s="381">
        <v>2492898</v>
      </c>
      <c r="BQ42" s="381"/>
      <c r="BR42" s="381"/>
      <c r="BS42" s="381"/>
      <c r="BT42" s="381"/>
      <c r="BU42" s="381"/>
      <c r="BV42" s="381"/>
      <c r="BW42" s="381"/>
      <c r="BX42" s="381"/>
      <c r="BY42" s="381"/>
      <c r="BZ42" s="381"/>
      <c r="CA42" s="413">
        <f t="shared" si="0"/>
        <v>0</v>
      </c>
      <c r="CB42" s="413">
        <f t="shared" si="0"/>
        <v>0</v>
      </c>
      <c r="CC42" s="414"/>
    </row>
    <row r="43" spans="1:81" s="415" customFormat="1" ht="13.8" x14ac:dyDescent="0.25">
      <c r="A43" s="382">
        <v>44704</v>
      </c>
      <c r="B43" s="383" t="s">
        <v>275</v>
      </c>
      <c r="C43" s="365" t="s">
        <v>683</v>
      </c>
      <c r="D43" s="375" t="s">
        <v>684</v>
      </c>
      <c r="E43" s="384" t="s">
        <v>637</v>
      </c>
      <c r="F43" s="385" t="s">
        <v>202</v>
      </c>
      <c r="G43" s="386" t="s">
        <v>249</v>
      </c>
      <c r="H43" s="66"/>
      <c r="I43" s="66"/>
      <c r="J43" s="66"/>
      <c r="K43" s="94"/>
      <c r="L43" s="381">
        <v>194433421</v>
      </c>
      <c r="M43" s="381">
        <v>26195337</v>
      </c>
      <c r="N43" s="96"/>
      <c r="O43" s="97"/>
      <c r="P43" s="97"/>
      <c r="Q43" s="97"/>
      <c r="R43" s="97"/>
      <c r="S43" s="97"/>
      <c r="T43" s="97"/>
      <c r="U43" s="97"/>
      <c r="V43" s="98"/>
      <c r="W43" s="97"/>
      <c r="X43" s="97"/>
      <c r="Y43" s="97"/>
      <c r="Z43" s="97"/>
      <c r="AA43" s="97"/>
      <c r="AB43" s="97"/>
      <c r="AC43" s="97"/>
      <c r="AD43" s="97"/>
      <c r="AE43" s="97"/>
      <c r="AF43" s="97"/>
      <c r="AG43" s="97"/>
      <c r="AH43" s="97"/>
      <c r="AI43" s="97"/>
      <c r="AJ43" s="97"/>
      <c r="AK43" s="95"/>
      <c r="AL43" s="95"/>
      <c r="AM43" s="95"/>
      <c r="AN43" s="95"/>
      <c r="AO43" s="95"/>
      <c r="AP43" s="95"/>
      <c r="AQ43" s="95"/>
      <c r="AR43" s="95"/>
      <c r="AS43" s="95"/>
      <c r="AT43" s="95"/>
      <c r="AU43" s="95"/>
      <c r="AV43" s="95"/>
      <c r="AW43" s="95"/>
      <c r="AX43" s="95"/>
      <c r="AY43" s="95"/>
      <c r="AZ43" s="95"/>
      <c r="BA43" s="95"/>
      <c r="BB43" s="95"/>
      <c r="BC43" s="95"/>
      <c r="BD43" s="95"/>
      <c r="BE43" s="95"/>
      <c r="BF43" s="95"/>
      <c r="BG43" s="95"/>
      <c r="BH43" s="95"/>
      <c r="BI43" s="121"/>
      <c r="BJ43" s="121"/>
      <c r="BK43" s="121"/>
      <c r="BL43" s="121"/>
      <c r="BM43" s="381">
        <v>108219230</v>
      </c>
      <c r="BN43" s="381">
        <v>15150692.200000001</v>
      </c>
      <c r="BO43" s="381">
        <v>86214191</v>
      </c>
      <c r="BP43" s="381">
        <v>11044644.799999999</v>
      </c>
      <c r="BQ43" s="381"/>
      <c r="BR43" s="381"/>
      <c r="BS43" s="381"/>
      <c r="BT43" s="381"/>
      <c r="BU43" s="381"/>
      <c r="BV43" s="381"/>
      <c r="BW43" s="381"/>
      <c r="BX43" s="381"/>
      <c r="BY43" s="381"/>
      <c r="BZ43" s="381"/>
      <c r="CA43" s="413">
        <f t="shared" si="0"/>
        <v>0</v>
      </c>
      <c r="CB43" s="413">
        <f t="shared" si="0"/>
        <v>0</v>
      </c>
      <c r="CC43" s="414"/>
    </row>
    <row r="44" spans="1:81" s="415" customFormat="1" ht="13.8" x14ac:dyDescent="0.25">
      <c r="A44" s="382">
        <v>44704</v>
      </c>
      <c r="B44" s="383" t="s">
        <v>276</v>
      </c>
      <c r="C44" s="365">
        <v>1087560</v>
      </c>
      <c r="D44" s="375" t="s">
        <v>685</v>
      </c>
      <c r="E44" s="384" t="s">
        <v>637</v>
      </c>
      <c r="F44" s="385" t="s">
        <v>202</v>
      </c>
      <c r="G44" s="386" t="s">
        <v>249</v>
      </c>
      <c r="H44" s="66"/>
      <c r="I44" s="66"/>
      <c r="J44" s="66"/>
      <c r="K44" s="94"/>
      <c r="L44" s="381">
        <v>6948308</v>
      </c>
      <c r="M44" s="381">
        <v>841972</v>
      </c>
      <c r="N44" s="96"/>
      <c r="O44" s="97"/>
      <c r="P44" s="97"/>
      <c r="Q44" s="97"/>
      <c r="R44" s="97"/>
      <c r="S44" s="97"/>
      <c r="T44" s="97"/>
      <c r="U44" s="97"/>
      <c r="V44" s="98"/>
      <c r="W44" s="97"/>
      <c r="X44" s="97"/>
      <c r="Y44" s="97"/>
      <c r="Z44" s="97"/>
      <c r="AA44" s="97"/>
      <c r="AB44" s="97"/>
      <c r="AC44" s="97"/>
      <c r="AD44" s="97"/>
      <c r="AE44" s="97"/>
      <c r="AF44" s="97"/>
      <c r="AG44" s="97"/>
      <c r="AH44" s="97"/>
      <c r="AI44" s="97"/>
      <c r="AJ44" s="97"/>
      <c r="AK44" s="95"/>
      <c r="AL44" s="95"/>
      <c r="AM44" s="95"/>
      <c r="AN44" s="95"/>
      <c r="AO44" s="95"/>
      <c r="AP44" s="95"/>
      <c r="AQ44" s="95"/>
      <c r="AR44" s="95"/>
      <c r="AS44" s="95"/>
      <c r="AT44" s="95"/>
      <c r="AU44" s="95"/>
      <c r="AV44" s="95"/>
      <c r="AW44" s="95"/>
      <c r="AX44" s="95"/>
      <c r="AY44" s="95"/>
      <c r="AZ44" s="95"/>
      <c r="BA44" s="95"/>
      <c r="BB44" s="95"/>
      <c r="BC44" s="95"/>
      <c r="BD44" s="95"/>
      <c r="BE44" s="95"/>
      <c r="BF44" s="95"/>
      <c r="BG44" s="95"/>
      <c r="BH44" s="95"/>
      <c r="BI44" s="121"/>
      <c r="BJ44" s="121"/>
      <c r="BK44" s="121"/>
      <c r="BL44" s="121"/>
      <c r="BM44" s="381"/>
      <c r="BN44" s="381"/>
      <c r="BO44" s="381">
        <v>6948308</v>
      </c>
      <c r="BP44" s="381">
        <v>841972</v>
      </c>
      <c r="BQ44" s="381"/>
      <c r="BR44" s="381"/>
      <c r="BS44" s="381"/>
      <c r="BT44" s="381"/>
      <c r="BU44" s="381"/>
      <c r="BV44" s="381"/>
      <c r="BW44" s="381"/>
      <c r="BX44" s="381"/>
      <c r="BY44" s="381"/>
      <c r="BZ44" s="381"/>
      <c r="CA44" s="413">
        <f t="shared" si="0"/>
        <v>0</v>
      </c>
      <c r="CB44" s="413">
        <f t="shared" si="0"/>
        <v>0</v>
      </c>
      <c r="CC44" s="414"/>
    </row>
    <row r="45" spans="1:81" s="415" customFormat="1" ht="13.8" x14ac:dyDescent="0.25">
      <c r="A45" s="382">
        <v>44704</v>
      </c>
      <c r="B45" s="383" t="s">
        <v>277</v>
      </c>
      <c r="C45" s="365">
        <v>1087561</v>
      </c>
      <c r="D45" s="375" t="s">
        <v>686</v>
      </c>
      <c r="E45" s="384" t="s">
        <v>637</v>
      </c>
      <c r="F45" s="385" t="s">
        <v>202</v>
      </c>
      <c r="G45" s="386" t="s">
        <v>249</v>
      </c>
      <c r="H45" s="66"/>
      <c r="I45" s="66"/>
      <c r="J45" s="66"/>
      <c r="K45" s="94"/>
      <c r="L45" s="381">
        <v>57026228</v>
      </c>
      <c r="M45" s="381">
        <v>21270885</v>
      </c>
      <c r="N45" s="96">
        <v>562765</v>
      </c>
      <c r="O45" s="97"/>
      <c r="P45" s="97"/>
      <c r="Q45" s="97"/>
      <c r="R45" s="97"/>
      <c r="S45" s="97"/>
      <c r="T45" s="97"/>
      <c r="U45" s="97"/>
      <c r="V45" s="98"/>
      <c r="W45" s="97"/>
      <c r="X45" s="97"/>
      <c r="Y45" s="97"/>
      <c r="Z45" s="97"/>
      <c r="AA45" s="97"/>
      <c r="AB45" s="97"/>
      <c r="AC45" s="97"/>
      <c r="AD45" s="97"/>
      <c r="AE45" s="97"/>
      <c r="AF45" s="97"/>
      <c r="AG45" s="97"/>
      <c r="AH45" s="97"/>
      <c r="AI45" s="97"/>
      <c r="AJ45" s="97"/>
      <c r="AK45" s="95"/>
      <c r="AL45" s="95"/>
      <c r="AM45" s="95"/>
      <c r="AN45" s="95"/>
      <c r="AO45" s="95"/>
      <c r="AP45" s="95"/>
      <c r="AQ45" s="95"/>
      <c r="AR45" s="95"/>
      <c r="AS45" s="95"/>
      <c r="AT45" s="95"/>
      <c r="AU45" s="95"/>
      <c r="AV45" s="95"/>
      <c r="AW45" s="95"/>
      <c r="AX45" s="95"/>
      <c r="AY45" s="95"/>
      <c r="AZ45" s="95"/>
      <c r="BA45" s="95"/>
      <c r="BB45" s="95"/>
      <c r="BC45" s="95"/>
      <c r="BD45" s="95"/>
      <c r="BE45" s="95"/>
      <c r="BF45" s="95"/>
      <c r="BG45" s="95"/>
      <c r="BH45" s="95"/>
      <c r="BI45" s="121"/>
      <c r="BJ45" s="121"/>
      <c r="BK45" s="121"/>
      <c r="BL45" s="121"/>
      <c r="BM45" s="381">
        <v>57026228</v>
      </c>
      <c r="BN45" s="381">
        <v>21270885</v>
      </c>
      <c r="BO45" s="381"/>
      <c r="BP45" s="381"/>
      <c r="BQ45" s="381"/>
      <c r="BR45" s="381"/>
      <c r="BS45" s="381"/>
      <c r="BT45" s="381"/>
      <c r="BU45" s="381"/>
      <c r="BV45" s="381"/>
      <c r="BW45" s="381"/>
      <c r="BX45" s="381"/>
      <c r="BY45" s="381"/>
      <c r="BZ45" s="381"/>
      <c r="CA45" s="413">
        <f t="shared" si="0"/>
        <v>0</v>
      </c>
      <c r="CB45" s="413">
        <f t="shared" si="0"/>
        <v>0</v>
      </c>
      <c r="CC45" s="414"/>
    </row>
    <row r="46" spans="1:81" s="415" customFormat="1" ht="13.8" x14ac:dyDescent="0.25">
      <c r="A46" s="387">
        <v>44704</v>
      </c>
      <c r="B46" s="388" t="s">
        <v>278</v>
      </c>
      <c r="C46" s="389">
        <v>1087562</v>
      </c>
      <c r="D46" s="390" t="s">
        <v>687</v>
      </c>
      <c r="E46" s="391" t="s">
        <v>637</v>
      </c>
      <c r="F46" s="385" t="s">
        <v>202</v>
      </c>
      <c r="G46" s="392" t="s">
        <v>249</v>
      </c>
      <c r="H46" s="65"/>
      <c r="I46" s="65"/>
      <c r="J46" s="65"/>
      <c r="K46" s="125"/>
      <c r="L46" s="409">
        <v>13019213</v>
      </c>
      <c r="M46" s="409">
        <v>-5187961</v>
      </c>
      <c r="N46" s="127"/>
      <c r="O46" s="97"/>
      <c r="P46" s="97"/>
      <c r="Q46" s="97"/>
      <c r="R46" s="97"/>
      <c r="S46" s="97"/>
      <c r="T46" s="97"/>
      <c r="U46" s="97"/>
      <c r="V46" s="98"/>
      <c r="W46" s="97"/>
      <c r="X46" s="97"/>
      <c r="Y46" s="97"/>
      <c r="Z46" s="97"/>
      <c r="AA46" s="128"/>
      <c r="AB46" s="128"/>
      <c r="AC46" s="97"/>
      <c r="AD46" s="97"/>
      <c r="AE46" s="128"/>
      <c r="AF46" s="128"/>
      <c r="AG46" s="97"/>
      <c r="AH46" s="97"/>
      <c r="AI46" s="97"/>
      <c r="AJ46" s="97"/>
      <c r="AK46" s="95"/>
      <c r="AL46" s="95"/>
      <c r="AM46" s="95"/>
      <c r="AN46" s="95"/>
      <c r="AO46" s="95"/>
      <c r="AP46" s="95"/>
      <c r="AQ46" s="95"/>
      <c r="AR46" s="95"/>
      <c r="AS46" s="95"/>
      <c r="AT46" s="95"/>
      <c r="AU46" s="95"/>
      <c r="AV46" s="95"/>
      <c r="AW46" s="95"/>
      <c r="AX46" s="95"/>
      <c r="AY46" s="95"/>
      <c r="AZ46" s="95"/>
      <c r="BA46" s="95"/>
      <c r="BB46" s="95"/>
      <c r="BC46" s="95"/>
      <c r="BD46" s="95"/>
      <c r="BE46" s="95"/>
      <c r="BF46" s="95"/>
      <c r="BG46" s="95"/>
      <c r="BH46" s="95"/>
      <c r="BI46" s="121"/>
      <c r="BJ46" s="121"/>
      <c r="BK46" s="121"/>
      <c r="BL46" s="121"/>
      <c r="BM46" s="381"/>
      <c r="BN46" s="381"/>
      <c r="BO46" s="381">
        <v>13019213</v>
      </c>
      <c r="BP46" s="381">
        <v>-5187961</v>
      </c>
      <c r="BQ46" s="381"/>
      <c r="BR46" s="381"/>
      <c r="BS46" s="381"/>
      <c r="BT46" s="381"/>
      <c r="BU46" s="381"/>
      <c r="BV46" s="381"/>
      <c r="BW46" s="381"/>
      <c r="BX46" s="381"/>
      <c r="BY46" s="381"/>
      <c r="BZ46" s="381"/>
      <c r="CA46" s="413">
        <f t="shared" si="0"/>
        <v>0</v>
      </c>
      <c r="CB46" s="413">
        <f t="shared" si="0"/>
        <v>0</v>
      </c>
      <c r="CC46" s="414"/>
    </row>
    <row r="47" spans="1:81" s="415" customFormat="1" ht="13.8" x14ac:dyDescent="0.25">
      <c r="A47" s="382">
        <v>44704</v>
      </c>
      <c r="B47" s="383" t="s">
        <v>279</v>
      </c>
      <c r="C47" s="365">
        <v>1087568</v>
      </c>
      <c r="D47" s="375" t="s">
        <v>688</v>
      </c>
      <c r="E47" s="384" t="s">
        <v>637</v>
      </c>
      <c r="F47" s="385" t="s">
        <v>202</v>
      </c>
      <c r="G47" s="386" t="s">
        <v>249</v>
      </c>
      <c r="H47" s="66"/>
      <c r="I47" s="66"/>
      <c r="J47" s="66"/>
      <c r="K47" s="94"/>
      <c r="L47" s="381">
        <v>4270824</v>
      </c>
      <c r="M47" s="381">
        <v>2439695</v>
      </c>
      <c r="N47" s="96"/>
      <c r="O47" s="97"/>
      <c r="P47" s="97"/>
      <c r="Q47" s="97"/>
      <c r="R47" s="97"/>
      <c r="S47" s="97"/>
      <c r="T47" s="97"/>
      <c r="U47" s="97"/>
      <c r="V47" s="98"/>
      <c r="W47" s="97"/>
      <c r="X47" s="97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7"/>
      <c r="AK47" s="95"/>
      <c r="AL47" s="95"/>
      <c r="AM47" s="95"/>
      <c r="AN47" s="95"/>
      <c r="AO47" s="95"/>
      <c r="AP47" s="95"/>
      <c r="AQ47" s="95"/>
      <c r="AR47" s="95"/>
      <c r="AS47" s="95"/>
      <c r="AT47" s="95"/>
      <c r="AU47" s="95"/>
      <c r="AV47" s="95"/>
      <c r="AW47" s="95"/>
      <c r="AX47" s="95"/>
      <c r="AY47" s="95"/>
      <c r="AZ47" s="95"/>
      <c r="BA47" s="95"/>
      <c r="BB47" s="95"/>
      <c r="BC47" s="95"/>
      <c r="BD47" s="95"/>
      <c r="BE47" s="95"/>
      <c r="BF47" s="95"/>
      <c r="BG47" s="95"/>
      <c r="BH47" s="95"/>
      <c r="BI47" s="121"/>
      <c r="BJ47" s="121"/>
      <c r="BK47" s="121"/>
      <c r="BL47" s="121"/>
      <c r="BM47" s="381"/>
      <c r="BN47" s="381"/>
      <c r="BO47" s="381">
        <v>4270824</v>
      </c>
      <c r="BP47" s="381">
        <v>2439695</v>
      </c>
      <c r="BQ47" s="381"/>
      <c r="BR47" s="381"/>
      <c r="BS47" s="381"/>
      <c r="BT47" s="381"/>
      <c r="BU47" s="381"/>
      <c r="BV47" s="381"/>
      <c r="BW47" s="381"/>
      <c r="BX47" s="381"/>
      <c r="BY47" s="381"/>
      <c r="BZ47" s="381"/>
      <c r="CA47" s="413">
        <f t="shared" si="0"/>
        <v>0</v>
      </c>
      <c r="CB47" s="413">
        <f t="shared" si="0"/>
        <v>0</v>
      </c>
      <c r="CC47" s="414"/>
    </row>
    <row r="48" spans="1:81" s="415" customFormat="1" ht="13.8" x14ac:dyDescent="0.25">
      <c r="A48" s="382">
        <v>44704</v>
      </c>
      <c r="B48" s="383" t="s">
        <v>280</v>
      </c>
      <c r="C48" s="365">
        <v>1087569</v>
      </c>
      <c r="D48" s="375" t="s">
        <v>689</v>
      </c>
      <c r="E48" s="384" t="s">
        <v>637</v>
      </c>
      <c r="F48" s="385" t="s">
        <v>202</v>
      </c>
      <c r="G48" s="386" t="s">
        <v>249</v>
      </c>
      <c r="H48" s="66"/>
      <c r="I48" s="66"/>
      <c r="J48" s="66"/>
      <c r="K48" s="94"/>
      <c r="L48" s="381">
        <v>8424192</v>
      </c>
      <c r="M48" s="381">
        <v>531815</v>
      </c>
      <c r="N48" s="96">
        <v>1</v>
      </c>
      <c r="O48" s="97"/>
      <c r="P48" s="97"/>
      <c r="Q48" s="97"/>
      <c r="R48" s="97"/>
      <c r="S48" s="97"/>
      <c r="T48" s="97"/>
      <c r="U48" s="97"/>
      <c r="V48" s="98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5"/>
      <c r="AL48" s="95"/>
      <c r="AM48" s="95"/>
      <c r="AN48" s="95"/>
      <c r="AO48" s="95"/>
      <c r="AP48" s="95"/>
      <c r="AQ48" s="95"/>
      <c r="AR48" s="95"/>
      <c r="AS48" s="95"/>
      <c r="AT48" s="95"/>
      <c r="AU48" s="95"/>
      <c r="AV48" s="95"/>
      <c r="AW48" s="95"/>
      <c r="AX48" s="95"/>
      <c r="AY48" s="95"/>
      <c r="AZ48" s="95"/>
      <c r="BA48" s="95"/>
      <c r="BB48" s="95"/>
      <c r="BC48" s="95"/>
      <c r="BD48" s="95"/>
      <c r="BE48" s="95"/>
      <c r="BF48" s="95"/>
      <c r="BG48" s="95"/>
      <c r="BH48" s="95"/>
      <c r="BI48" s="121"/>
      <c r="BJ48" s="121"/>
      <c r="BK48" s="121"/>
      <c r="BL48" s="121"/>
      <c r="BM48" s="381"/>
      <c r="BN48" s="381"/>
      <c r="BO48" s="381">
        <v>8424192</v>
      </c>
      <c r="BP48" s="381">
        <v>531815</v>
      </c>
      <c r="BQ48" s="381"/>
      <c r="BR48" s="381"/>
      <c r="BS48" s="381"/>
      <c r="BT48" s="381"/>
      <c r="BU48" s="381"/>
      <c r="BV48" s="381"/>
      <c r="BW48" s="381"/>
      <c r="BX48" s="381"/>
      <c r="BY48" s="381"/>
      <c r="BZ48" s="381"/>
      <c r="CA48" s="413">
        <f t="shared" si="0"/>
        <v>0</v>
      </c>
      <c r="CB48" s="413">
        <f t="shared" si="0"/>
        <v>0</v>
      </c>
      <c r="CC48" s="414"/>
    </row>
    <row r="49" spans="1:16338" s="415" customFormat="1" ht="13.8" x14ac:dyDescent="0.25">
      <c r="A49" s="382">
        <v>44736</v>
      </c>
      <c r="B49" s="383" t="s">
        <v>281</v>
      </c>
      <c r="C49" s="365">
        <v>1087587</v>
      </c>
      <c r="D49" s="375" t="s">
        <v>690</v>
      </c>
      <c r="E49" s="384" t="s">
        <v>637</v>
      </c>
      <c r="F49" s="385" t="s">
        <v>202</v>
      </c>
      <c r="G49" s="385" t="s">
        <v>249</v>
      </c>
      <c r="H49" s="66"/>
      <c r="I49" s="66"/>
      <c r="J49" s="66"/>
      <c r="K49" s="94"/>
      <c r="L49" s="381">
        <v>4212096</v>
      </c>
      <c r="M49" s="381">
        <v>-1072604</v>
      </c>
      <c r="N49" s="96">
        <v>1</v>
      </c>
      <c r="O49" s="97"/>
      <c r="P49" s="97"/>
      <c r="Q49" s="97"/>
      <c r="R49" s="97"/>
      <c r="S49" s="97"/>
      <c r="T49" s="97"/>
      <c r="U49" s="97"/>
      <c r="V49" s="98"/>
      <c r="W49" s="97"/>
      <c r="X49" s="97"/>
      <c r="Y49" s="97"/>
      <c r="Z49" s="97"/>
      <c r="AA49" s="97"/>
      <c r="AB49" s="97"/>
      <c r="AC49" s="97"/>
      <c r="AD49" s="97"/>
      <c r="AE49" s="97"/>
      <c r="AF49" s="97"/>
      <c r="AG49" s="97"/>
      <c r="AH49" s="97"/>
      <c r="AI49" s="97"/>
      <c r="AJ49" s="97"/>
      <c r="AK49" s="95"/>
      <c r="AL49" s="95"/>
      <c r="AM49" s="95"/>
      <c r="AN49" s="95"/>
      <c r="AO49" s="95"/>
      <c r="AP49" s="95"/>
      <c r="AQ49" s="95"/>
      <c r="AR49" s="95"/>
      <c r="AS49" s="95"/>
      <c r="AT49" s="95"/>
      <c r="AU49" s="95"/>
      <c r="AV49" s="119"/>
      <c r="AW49" s="119">
        <f>L49/(L49+L45)</f>
        <v>6.8782026105090668E-2</v>
      </c>
      <c r="AX49" s="95"/>
      <c r="AY49" s="95"/>
      <c r="AZ49" s="95"/>
      <c r="BA49" s="95"/>
      <c r="BB49" s="95"/>
      <c r="BC49" s="95"/>
      <c r="BD49" s="95"/>
      <c r="BE49" s="95"/>
      <c r="BF49" s="95"/>
      <c r="BG49" s="95"/>
      <c r="BH49" s="95"/>
      <c r="BI49" s="121"/>
      <c r="BJ49" s="121"/>
      <c r="BK49" s="121"/>
      <c r="BL49" s="121"/>
      <c r="BM49" s="381"/>
      <c r="BN49" s="381"/>
      <c r="BO49" s="381">
        <v>4212096</v>
      </c>
      <c r="BP49" s="381">
        <v>-1072604</v>
      </c>
      <c r="BQ49" s="381"/>
      <c r="BR49" s="381"/>
      <c r="BS49" s="381"/>
      <c r="BT49" s="381"/>
      <c r="BU49" s="381"/>
      <c r="BV49" s="381"/>
      <c r="BW49" s="381"/>
      <c r="BX49" s="381"/>
      <c r="BY49" s="381"/>
      <c r="BZ49" s="381"/>
      <c r="CA49" s="413">
        <f t="shared" si="0"/>
        <v>0</v>
      </c>
      <c r="CB49" s="413">
        <f t="shared" si="0"/>
        <v>0</v>
      </c>
      <c r="CC49" s="414"/>
    </row>
    <row r="50" spans="1:16338" s="372" customFormat="1" ht="13.8" x14ac:dyDescent="0.25">
      <c r="A50" s="356">
        <v>44735</v>
      </c>
      <c r="B50" s="357" t="s">
        <v>153</v>
      </c>
      <c r="C50" s="365">
        <v>1087591</v>
      </c>
      <c r="D50" s="375" t="s">
        <v>691</v>
      </c>
      <c r="E50" s="378" t="s">
        <v>637</v>
      </c>
      <c r="F50" s="407" t="s">
        <v>202</v>
      </c>
      <c r="G50" s="359" t="s">
        <v>692</v>
      </c>
      <c r="H50" s="66"/>
      <c r="I50" s="66"/>
      <c r="J50" s="66"/>
      <c r="K50" s="94" t="s">
        <v>268</v>
      </c>
      <c r="L50" s="381">
        <v>7132092</v>
      </c>
      <c r="M50" s="381">
        <v>1816790</v>
      </c>
      <c r="N50" s="96">
        <v>1</v>
      </c>
      <c r="O50" s="97"/>
      <c r="P50" s="97"/>
      <c r="Q50" s="97"/>
      <c r="R50" s="97"/>
      <c r="S50" s="97"/>
      <c r="T50" s="97"/>
      <c r="U50" s="97"/>
      <c r="V50" s="98"/>
      <c r="W50" s="97"/>
      <c r="X50" s="97"/>
      <c r="Y50" s="97"/>
      <c r="Z50" s="97"/>
      <c r="AA50" s="97"/>
      <c r="AB50" s="97"/>
      <c r="AC50" s="97"/>
      <c r="AD50" s="97"/>
      <c r="AE50" s="97"/>
      <c r="AF50" s="97"/>
      <c r="AG50" s="97"/>
      <c r="AH50" s="97"/>
      <c r="AI50" s="97"/>
      <c r="AJ50" s="97"/>
      <c r="AK50" s="95"/>
      <c r="AL50" s="95"/>
      <c r="AM50" s="95"/>
      <c r="AN50" s="95"/>
      <c r="AO50" s="95"/>
      <c r="AP50" s="95"/>
      <c r="AQ50" s="95"/>
      <c r="AR50" s="95"/>
      <c r="AS50" s="95"/>
      <c r="AT50" s="95"/>
      <c r="AU50" s="95"/>
      <c r="AV50" s="95"/>
      <c r="AW50" s="129">
        <v>7540</v>
      </c>
      <c r="AX50" s="130" t="e">
        <f>L50/(L50+#REF!)</f>
        <v>#REF!</v>
      </c>
      <c r="AY50" s="131"/>
      <c r="AZ50" s="131"/>
      <c r="BA50" s="95"/>
      <c r="BB50" s="95"/>
      <c r="BC50" s="95"/>
      <c r="BD50" s="95"/>
      <c r="BE50" s="95"/>
      <c r="BF50" s="95"/>
      <c r="BG50" s="95"/>
      <c r="BH50" s="95"/>
      <c r="BI50" s="95"/>
      <c r="BJ50" s="95"/>
      <c r="BK50" s="95"/>
      <c r="BL50" s="95"/>
      <c r="BM50" s="368"/>
      <c r="BN50" s="368"/>
      <c r="BO50" s="368">
        <v>7132092</v>
      </c>
      <c r="BP50" s="368">
        <v>1816790</v>
      </c>
      <c r="BQ50" s="368"/>
      <c r="BR50" s="368"/>
      <c r="BS50" s="368"/>
      <c r="BT50" s="368"/>
      <c r="BU50" s="368"/>
      <c r="BV50" s="368"/>
      <c r="BW50" s="368"/>
      <c r="BX50" s="368"/>
      <c r="BY50" s="368"/>
      <c r="BZ50" s="368"/>
      <c r="CA50" s="370">
        <f t="shared" si="0"/>
        <v>0</v>
      </c>
      <c r="CB50" s="370">
        <f t="shared" si="0"/>
        <v>0</v>
      </c>
      <c r="CC50" s="371"/>
    </row>
    <row r="51" spans="1:16338" s="372" customFormat="1" ht="13.8" x14ac:dyDescent="0.25">
      <c r="A51" s="393">
        <v>44733</v>
      </c>
      <c r="B51" s="394" t="s">
        <v>693</v>
      </c>
      <c r="C51" s="389">
        <v>1087606</v>
      </c>
      <c r="D51" s="390" t="s">
        <v>694</v>
      </c>
      <c r="E51" s="378" t="s">
        <v>637</v>
      </c>
      <c r="F51" s="359" t="s">
        <v>202</v>
      </c>
      <c r="G51" s="395" t="s">
        <v>695</v>
      </c>
      <c r="H51" s="65"/>
      <c r="I51" s="65"/>
      <c r="J51" s="65"/>
      <c r="K51" s="125"/>
      <c r="L51" s="410">
        <v>3993476</v>
      </c>
      <c r="M51" s="410">
        <v>1012661</v>
      </c>
      <c r="N51" s="127"/>
      <c r="O51" s="97"/>
      <c r="P51" s="97"/>
      <c r="Q51" s="97"/>
      <c r="R51" s="97"/>
      <c r="S51" s="97"/>
      <c r="T51" s="97"/>
      <c r="U51" s="97"/>
      <c r="V51" s="98"/>
      <c r="W51" s="97"/>
      <c r="X51" s="97"/>
      <c r="Y51" s="97"/>
      <c r="Z51" s="97"/>
      <c r="AA51" s="128"/>
      <c r="AB51" s="128"/>
      <c r="AC51" s="97"/>
      <c r="AD51" s="97"/>
      <c r="AE51" s="128"/>
      <c r="AF51" s="128"/>
      <c r="AG51" s="97"/>
      <c r="AH51" s="97"/>
      <c r="AI51" s="97"/>
      <c r="AJ51" s="97"/>
      <c r="AK51" s="95"/>
      <c r="AL51" s="95"/>
      <c r="AM51" s="95"/>
      <c r="AN51" s="95"/>
      <c r="AO51" s="95"/>
      <c r="AP51" s="95"/>
      <c r="AQ51" s="95"/>
      <c r="AR51" s="95"/>
      <c r="AS51" s="95"/>
      <c r="AT51" s="95"/>
      <c r="AU51" s="95"/>
      <c r="AV51" s="95"/>
      <c r="AW51" s="95"/>
      <c r="AX51" s="95"/>
      <c r="AY51" s="95"/>
      <c r="AZ51" s="95"/>
      <c r="BA51" s="95"/>
      <c r="BB51" s="95"/>
      <c r="BC51" s="95"/>
      <c r="BD51" s="95"/>
      <c r="BE51" s="95"/>
      <c r="BF51" s="95"/>
      <c r="BG51" s="95"/>
      <c r="BH51" s="95"/>
      <c r="BI51" s="95"/>
      <c r="BJ51" s="95"/>
      <c r="BK51" s="95"/>
      <c r="BL51" s="95"/>
      <c r="BM51" s="368"/>
      <c r="BN51" s="368"/>
      <c r="BO51" s="368"/>
      <c r="BP51" s="368"/>
      <c r="BQ51" s="368"/>
      <c r="BR51" s="368"/>
      <c r="BS51" s="368">
        <v>3993476</v>
      </c>
      <c r="BT51" s="368">
        <v>1012661</v>
      </c>
      <c r="BU51" s="368"/>
      <c r="BV51" s="368"/>
      <c r="BW51" s="368"/>
      <c r="BX51" s="368"/>
      <c r="BY51" s="368"/>
      <c r="BZ51" s="368"/>
      <c r="CA51" s="370">
        <f t="shared" si="0"/>
        <v>0</v>
      </c>
      <c r="CB51" s="370">
        <f t="shared" si="0"/>
        <v>0</v>
      </c>
      <c r="CC51" s="371"/>
    </row>
    <row r="52" spans="1:16338" s="372" customFormat="1" ht="13.8" x14ac:dyDescent="0.25">
      <c r="A52" s="393">
        <v>44733</v>
      </c>
      <c r="B52" s="394" t="s">
        <v>696</v>
      </c>
      <c r="C52" s="389">
        <v>1087608</v>
      </c>
      <c r="D52" s="390" t="s">
        <v>697</v>
      </c>
      <c r="E52" s="378" t="s">
        <v>637</v>
      </c>
      <c r="F52" s="359" t="s">
        <v>202</v>
      </c>
      <c r="G52" s="395" t="s">
        <v>698</v>
      </c>
      <c r="H52" s="65"/>
      <c r="I52" s="65"/>
      <c r="J52" s="65"/>
      <c r="K52" s="125"/>
      <c r="L52" s="410">
        <v>7498954</v>
      </c>
      <c r="M52" s="410">
        <v>818374</v>
      </c>
      <c r="N52" s="127"/>
      <c r="O52" s="97"/>
      <c r="P52" s="97"/>
      <c r="Q52" s="97"/>
      <c r="R52" s="97"/>
      <c r="S52" s="97"/>
      <c r="T52" s="97"/>
      <c r="U52" s="97"/>
      <c r="V52" s="98"/>
      <c r="W52" s="97"/>
      <c r="X52" s="97"/>
      <c r="Y52" s="97"/>
      <c r="Z52" s="97"/>
      <c r="AA52" s="128"/>
      <c r="AB52" s="128"/>
      <c r="AC52" s="97"/>
      <c r="AD52" s="97"/>
      <c r="AE52" s="128"/>
      <c r="AF52" s="128"/>
      <c r="AG52" s="97"/>
      <c r="AH52" s="97"/>
      <c r="AI52" s="97"/>
      <c r="AJ52" s="97"/>
      <c r="AK52" s="95"/>
      <c r="AL52" s="95"/>
      <c r="AM52" s="95"/>
      <c r="AN52" s="95"/>
      <c r="AO52" s="95"/>
      <c r="AP52" s="95"/>
      <c r="AQ52" s="95"/>
      <c r="AR52" s="95"/>
      <c r="AS52" s="95"/>
      <c r="AT52" s="95"/>
      <c r="AU52" s="95"/>
      <c r="AV52" s="95"/>
      <c r="AW52" s="95"/>
      <c r="AX52" s="95"/>
      <c r="AY52" s="95"/>
      <c r="AZ52" s="95"/>
      <c r="BA52" s="95"/>
      <c r="BB52" s="95"/>
      <c r="BC52" s="95"/>
      <c r="BD52" s="95"/>
      <c r="BE52" s="95"/>
      <c r="BF52" s="95"/>
      <c r="BG52" s="95"/>
      <c r="BH52" s="95"/>
      <c r="BI52" s="95"/>
      <c r="BJ52" s="95"/>
      <c r="BK52" s="95"/>
      <c r="BL52" s="95"/>
      <c r="BM52" s="368">
        <v>7498954</v>
      </c>
      <c r="BN52" s="368">
        <v>818374</v>
      </c>
      <c r="BO52" s="368"/>
      <c r="BP52" s="368"/>
      <c r="BQ52" s="368"/>
      <c r="BR52" s="368"/>
      <c r="BS52" s="368"/>
      <c r="BT52" s="368"/>
      <c r="BU52" s="368"/>
      <c r="BV52" s="368"/>
      <c r="BW52" s="368"/>
      <c r="BX52" s="368"/>
      <c r="BY52" s="368"/>
      <c r="BZ52" s="368"/>
      <c r="CA52" s="370">
        <f t="shared" si="0"/>
        <v>0</v>
      </c>
      <c r="CB52" s="370">
        <f t="shared" si="0"/>
        <v>0</v>
      </c>
      <c r="CC52" s="371"/>
    </row>
    <row r="53" spans="1:16338" s="372" customFormat="1" ht="13.8" x14ac:dyDescent="0.25">
      <c r="A53" s="396">
        <v>44732</v>
      </c>
      <c r="B53" s="397" t="s">
        <v>265</v>
      </c>
      <c r="C53" s="398">
        <v>1087620</v>
      </c>
      <c r="D53" s="399" t="s">
        <v>699</v>
      </c>
      <c r="E53" s="400" t="s">
        <v>637</v>
      </c>
      <c r="F53" s="401" t="s">
        <v>202</v>
      </c>
      <c r="G53" s="402" t="s">
        <v>700</v>
      </c>
      <c r="H53" s="65"/>
      <c r="I53" s="65"/>
      <c r="J53" s="65"/>
      <c r="K53" s="125"/>
      <c r="L53" s="411">
        <v>5022562</v>
      </c>
      <c r="M53" s="411">
        <v>2215019</v>
      </c>
      <c r="N53" s="127"/>
      <c r="O53" s="97"/>
      <c r="P53" s="97"/>
      <c r="Q53" s="97"/>
      <c r="R53" s="97"/>
      <c r="S53" s="97"/>
      <c r="T53" s="97"/>
      <c r="U53" s="97"/>
      <c r="V53" s="98"/>
      <c r="W53" s="97"/>
      <c r="X53" s="97"/>
      <c r="Y53" s="97"/>
      <c r="Z53" s="97"/>
      <c r="AA53" s="128"/>
      <c r="AB53" s="128"/>
      <c r="AC53" s="97"/>
      <c r="AD53" s="97"/>
      <c r="AE53" s="128"/>
      <c r="AF53" s="128"/>
      <c r="AG53" s="97"/>
      <c r="AH53" s="97"/>
      <c r="AI53" s="97"/>
      <c r="AJ53" s="97"/>
      <c r="AK53" s="95"/>
      <c r="AL53" s="95"/>
      <c r="AM53" s="95"/>
      <c r="AN53" s="95"/>
      <c r="AO53" s="95"/>
      <c r="AP53" s="95"/>
      <c r="AQ53" s="95"/>
      <c r="AR53" s="95"/>
      <c r="AS53" s="95"/>
      <c r="AT53" s="95"/>
      <c r="AU53" s="95"/>
      <c r="AV53" s="95"/>
      <c r="AW53" s="95"/>
      <c r="AX53" s="95"/>
      <c r="AY53" s="95"/>
      <c r="AZ53" s="95"/>
      <c r="BA53" s="95"/>
      <c r="BB53" s="95"/>
      <c r="BC53" s="95"/>
      <c r="BD53" s="95"/>
      <c r="BE53" s="95"/>
      <c r="BF53" s="95"/>
      <c r="BG53" s="95"/>
      <c r="BH53" s="95"/>
      <c r="BI53" s="95"/>
      <c r="BJ53" s="95"/>
      <c r="BK53" s="95"/>
      <c r="BL53" s="95"/>
      <c r="BM53" s="416">
        <v>5022562</v>
      </c>
      <c r="BN53" s="416">
        <v>2215019</v>
      </c>
      <c r="BO53" s="416"/>
      <c r="BP53" s="416"/>
      <c r="BQ53" s="416"/>
      <c r="BR53" s="416"/>
      <c r="BS53" s="416"/>
      <c r="BT53" s="416"/>
      <c r="BU53" s="416"/>
      <c r="BV53" s="416"/>
      <c r="BW53" s="416"/>
      <c r="BX53" s="416"/>
      <c r="BY53" s="416"/>
      <c r="BZ53" s="416"/>
      <c r="CA53" s="417">
        <f t="shared" si="0"/>
        <v>0</v>
      </c>
      <c r="CB53" s="417">
        <f t="shared" si="0"/>
        <v>0</v>
      </c>
      <c r="CC53" s="418"/>
    </row>
    <row r="54" spans="1:16338" s="372" customFormat="1" ht="13.8" x14ac:dyDescent="0.25">
      <c r="A54" s="393">
        <v>44747</v>
      </c>
      <c r="B54" s="394" t="s">
        <v>224</v>
      </c>
      <c r="C54" s="389">
        <v>1087622</v>
      </c>
      <c r="D54" s="390" t="s">
        <v>701</v>
      </c>
      <c r="E54" s="378" t="s">
        <v>637</v>
      </c>
      <c r="F54" s="359" t="s">
        <v>202</v>
      </c>
      <c r="G54" s="395" t="s">
        <v>702</v>
      </c>
      <c r="H54" s="65"/>
      <c r="I54" s="65"/>
      <c r="J54" s="65"/>
      <c r="K54" s="125"/>
      <c r="L54" s="410">
        <v>686238</v>
      </c>
      <c r="M54" s="410">
        <v>344790</v>
      </c>
      <c r="N54" s="127"/>
      <c r="O54" s="97"/>
      <c r="P54" s="97"/>
      <c r="Q54" s="97"/>
      <c r="R54" s="97"/>
      <c r="S54" s="97"/>
      <c r="T54" s="97"/>
      <c r="U54" s="97"/>
      <c r="V54" s="98"/>
      <c r="W54" s="97"/>
      <c r="X54" s="97"/>
      <c r="Y54" s="97"/>
      <c r="Z54" s="97"/>
      <c r="AA54" s="128"/>
      <c r="AB54" s="128"/>
      <c r="AC54" s="97"/>
      <c r="AD54" s="97"/>
      <c r="AE54" s="128"/>
      <c r="AF54" s="128"/>
      <c r="AG54" s="97"/>
      <c r="AH54" s="97"/>
      <c r="AI54" s="97"/>
      <c r="AJ54" s="97"/>
      <c r="AK54" s="95"/>
      <c r="AL54" s="95"/>
      <c r="AM54" s="95"/>
      <c r="AN54" s="95"/>
      <c r="AO54" s="95"/>
      <c r="AP54" s="95"/>
      <c r="AQ54" s="95"/>
      <c r="AR54" s="95"/>
      <c r="AS54" s="95"/>
      <c r="AT54" s="95"/>
      <c r="AU54" s="95"/>
      <c r="AV54" s="95"/>
      <c r="AW54" s="95"/>
      <c r="AX54" s="95"/>
      <c r="AY54" s="95"/>
      <c r="AZ54" s="95"/>
      <c r="BA54" s="95"/>
      <c r="BB54" s="95"/>
      <c r="BC54" s="95"/>
      <c r="BD54" s="95"/>
      <c r="BE54" s="95"/>
      <c r="BF54" s="95"/>
      <c r="BG54" s="95"/>
      <c r="BH54" s="95"/>
      <c r="BI54" s="95"/>
      <c r="BJ54" s="95"/>
      <c r="BK54" s="95"/>
      <c r="BL54" s="95"/>
      <c r="BM54" s="368"/>
      <c r="BN54" s="368"/>
      <c r="BO54" s="368">
        <v>686238</v>
      </c>
      <c r="BP54" s="368">
        <v>344790</v>
      </c>
      <c r="BQ54" s="368"/>
      <c r="BR54" s="368"/>
      <c r="BS54" s="368"/>
      <c r="BT54" s="368"/>
      <c r="BU54" s="368"/>
      <c r="BV54" s="368"/>
      <c r="BW54" s="368"/>
      <c r="BX54" s="368"/>
      <c r="BY54" s="368"/>
      <c r="BZ54" s="368"/>
      <c r="CA54" s="370">
        <f t="shared" si="0"/>
        <v>0</v>
      </c>
      <c r="CB54" s="370">
        <f t="shared" si="0"/>
        <v>0</v>
      </c>
      <c r="CC54" s="371"/>
    </row>
    <row r="55" spans="1:16338" s="372" customFormat="1" ht="13.8" x14ac:dyDescent="0.25">
      <c r="A55" s="393">
        <v>44742</v>
      </c>
      <c r="B55" s="394" t="s">
        <v>703</v>
      </c>
      <c r="C55" s="389">
        <v>1087621</v>
      </c>
      <c r="D55" s="390" t="s">
        <v>704</v>
      </c>
      <c r="E55" s="378" t="s">
        <v>637</v>
      </c>
      <c r="F55" s="359" t="s">
        <v>202</v>
      </c>
      <c r="G55" s="395" t="s">
        <v>705</v>
      </c>
      <c r="H55" s="65"/>
      <c r="I55" s="65"/>
      <c r="J55" s="65"/>
      <c r="K55" s="125"/>
      <c r="L55" s="410">
        <v>262622</v>
      </c>
      <c r="M55" s="410">
        <v>121012</v>
      </c>
      <c r="N55" s="127"/>
      <c r="O55" s="97"/>
      <c r="P55" s="97"/>
      <c r="Q55" s="97"/>
      <c r="R55" s="97"/>
      <c r="S55" s="97"/>
      <c r="T55" s="97"/>
      <c r="U55" s="97"/>
      <c r="V55" s="98"/>
      <c r="W55" s="97"/>
      <c r="X55" s="97"/>
      <c r="Y55" s="97"/>
      <c r="Z55" s="97"/>
      <c r="AA55" s="128"/>
      <c r="AB55" s="128"/>
      <c r="AC55" s="97"/>
      <c r="AD55" s="97"/>
      <c r="AE55" s="128"/>
      <c r="AF55" s="128"/>
      <c r="AG55" s="97"/>
      <c r="AH55" s="97"/>
      <c r="AI55" s="97"/>
      <c r="AJ55" s="97"/>
      <c r="AK55" s="95"/>
      <c r="AL55" s="95"/>
      <c r="AM55" s="95"/>
      <c r="AN55" s="95"/>
      <c r="AO55" s="95"/>
      <c r="AP55" s="95"/>
      <c r="AQ55" s="95"/>
      <c r="AR55" s="95"/>
      <c r="AS55" s="95"/>
      <c r="AT55" s="95"/>
      <c r="AU55" s="95"/>
      <c r="AV55" s="95"/>
      <c r="AW55" s="95"/>
      <c r="AX55" s="95"/>
      <c r="AY55" s="95"/>
      <c r="AZ55" s="95"/>
      <c r="BA55" s="95"/>
      <c r="BB55" s="95"/>
      <c r="BC55" s="95"/>
      <c r="BD55" s="95"/>
      <c r="BE55" s="95"/>
      <c r="BF55" s="95"/>
      <c r="BG55" s="95"/>
      <c r="BH55" s="95"/>
      <c r="BI55" s="95"/>
      <c r="BJ55" s="95"/>
      <c r="BK55" s="95"/>
      <c r="BL55" s="95"/>
      <c r="BM55" s="368">
        <v>262622</v>
      </c>
      <c r="BN55" s="368">
        <v>121012</v>
      </c>
      <c r="BO55" s="368"/>
      <c r="BP55" s="368"/>
      <c r="BQ55" s="368"/>
      <c r="BR55" s="368"/>
      <c r="BS55" s="368"/>
      <c r="BT55" s="368"/>
      <c r="BU55" s="368"/>
      <c r="BV55" s="368"/>
      <c r="BW55" s="368"/>
      <c r="BX55" s="368"/>
      <c r="BY55" s="368"/>
      <c r="BZ55" s="368"/>
      <c r="CA55" s="370">
        <f t="shared" si="0"/>
        <v>0</v>
      </c>
      <c r="CB55" s="370">
        <f t="shared" si="0"/>
        <v>0</v>
      </c>
      <c r="CC55" s="371"/>
    </row>
    <row r="56" spans="1:16338" s="372" customFormat="1" ht="13.8" x14ac:dyDescent="0.25">
      <c r="A56" s="393">
        <v>44699</v>
      </c>
      <c r="B56" s="394" t="s">
        <v>220</v>
      </c>
      <c r="C56" s="389">
        <v>1087623</v>
      </c>
      <c r="D56" s="390" t="s">
        <v>706</v>
      </c>
      <c r="E56" s="378" t="s">
        <v>637</v>
      </c>
      <c r="F56" s="359" t="s">
        <v>202</v>
      </c>
      <c r="G56" s="395" t="s">
        <v>707</v>
      </c>
      <c r="H56" s="65"/>
      <c r="I56" s="65"/>
      <c r="J56" s="65"/>
      <c r="K56" s="125"/>
      <c r="L56" s="410">
        <v>130923</v>
      </c>
      <c r="M56" s="410">
        <v>50923</v>
      </c>
      <c r="N56" s="127"/>
      <c r="O56" s="97"/>
      <c r="P56" s="97"/>
      <c r="Q56" s="97"/>
      <c r="R56" s="97"/>
      <c r="S56" s="97"/>
      <c r="T56" s="97"/>
      <c r="U56" s="97"/>
      <c r="V56" s="98"/>
      <c r="W56" s="97"/>
      <c r="X56" s="97"/>
      <c r="Y56" s="97"/>
      <c r="Z56" s="97"/>
      <c r="AA56" s="128"/>
      <c r="AB56" s="128"/>
      <c r="AC56" s="97"/>
      <c r="AD56" s="97"/>
      <c r="AE56" s="128"/>
      <c r="AF56" s="128"/>
      <c r="AG56" s="97"/>
      <c r="AH56" s="97"/>
      <c r="AI56" s="97"/>
      <c r="AJ56" s="97"/>
      <c r="AK56" s="95"/>
      <c r="AL56" s="95"/>
      <c r="AM56" s="95"/>
      <c r="AN56" s="95"/>
      <c r="AO56" s="95"/>
      <c r="AP56" s="95"/>
      <c r="AQ56" s="95"/>
      <c r="AR56" s="95"/>
      <c r="AS56" s="95"/>
      <c r="AT56" s="95"/>
      <c r="AU56" s="95"/>
      <c r="AV56" s="95"/>
      <c r="AW56" s="95"/>
      <c r="AX56" s="95"/>
      <c r="AY56" s="95"/>
      <c r="AZ56" s="95"/>
      <c r="BA56" s="95"/>
      <c r="BB56" s="95"/>
      <c r="BC56" s="95"/>
      <c r="BD56" s="95"/>
      <c r="BE56" s="95"/>
      <c r="BF56" s="95"/>
      <c r="BG56" s="95"/>
      <c r="BH56" s="95"/>
      <c r="BI56" s="95"/>
      <c r="BJ56" s="95"/>
      <c r="BK56" s="95"/>
      <c r="BL56" s="95"/>
      <c r="BM56" s="368">
        <v>130923</v>
      </c>
      <c r="BN56" s="368">
        <v>50923</v>
      </c>
      <c r="BO56" s="368"/>
      <c r="BP56" s="368"/>
      <c r="BQ56" s="368"/>
      <c r="BR56" s="368"/>
      <c r="BS56" s="368"/>
      <c r="BT56" s="368"/>
      <c r="BU56" s="368"/>
      <c r="BV56" s="368"/>
      <c r="BW56" s="368"/>
      <c r="BX56" s="368"/>
      <c r="BY56" s="368"/>
      <c r="BZ56" s="368"/>
      <c r="CA56" s="370">
        <f t="shared" si="0"/>
        <v>0</v>
      </c>
      <c r="CB56" s="370">
        <f t="shared" si="0"/>
        <v>0</v>
      </c>
      <c r="CC56" s="371"/>
    </row>
    <row r="57" spans="1:16338" s="421" customFormat="1" ht="13.8" x14ac:dyDescent="0.25">
      <c r="A57" s="403">
        <v>44805</v>
      </c>
      <c r="B57" s="404" t="s">
        <v>712</v>
      </c>
      <c r="C57" s="405"/>
      <c r="D57" s="406"/>
      <c r="E57" s="720" t="s">
        <v>637</v>
      </c>
      <c r="F57" s="407" t="s">
        <v>202</v>
      </c>
      <c r="G57" s="408" t="s">
        <v>713</v>
      </c>
      <c r="H57" s="65"/>
      <c r="I57" s="65"/>
      <c r="J57" s="65"/>
      <c r="K57" s="125"/>
      <c r="L57" s="412">
        <v>97000000</v>
      </c>
      <c r="M57" s="412">
        <f>L57*19%</f>
        <v>18430000</v>
      </c>
      <c r="N57" s="127"/>
      <c r="O57" s="97"/>
      <c r="P57" s="97"/>
      <c r="Q57" s="97"/>
      <c r="R57" s="97"/>
      <c r="S57" s="97"/>
      <c r="T57" s="97"/>
      <c r="U57" s="97"/>
      <c r="V57" s="98"/>
      <c r="W57" s="97"/>
      <c r="X57" s="97"/>
      <c r="Y57" s="97"/>
      <c r="Z57" s="97"/>
      <c r="AA57" s="128"/>
      <c r="AB57" s="128"/>
      <c r="AC57" s="97"/>
      <c r="AD57" s="97"/>
      <c r="AE57" s="128"/>
      <c r="AF57" s="128"/>
      <c r="AG57" s="97"/>
      <c r="AH57" s="97"/>
      <c r="AI57" s="97"/>
      <c r="AJ57" s="97"/>
      <c r="AK57" s="95"/>
      <c r="AL57" s="95"/>
      <c r="AM57" s="95"/>
      <c r="AN57" s="95"/>
      <c r="AO57" s="95"/>
      <c r="AP57" s="95"/>
      <c r="AQ57" s="95"/>
      <c r="AR57" s="95"/>
      <c r="AS57" s="95"/>
      <c r="AT57" s="95"/>
      <c r="AU57" s="95"/>
      <c r="AV57" s="95"/>
      <c r="AW57" s="95"/>
      <c r="AX57" s="95"/>
      <c r="AY57" s="95"/>
      <c r="AZ57" s="95"/>
      <c r="BA57" s="95"/>
      <c r="BB57" s="95"/>
      <c r="BC57" s="95"/>
      <c r="BD57" s="95"/>
      <c r="BE57" s="95"/>
      <c r="BF57" s="95"/>
      <c r="BG57" s="95"/>
      <c r="BH57" s="95"/>
      <c r="BI57" s="95"/>
      <c r="BJ57" s="95"/>
      <c r="BK57" s="95"/>
      <c r="BL57" s="95"/>
      <c r="BM57" s="412"/>
      <c r="BN57" s="412"/>
      <c r="BO57" s="412"/>
      <c r="BP57" s="412"/>
      <c r="BQ57" s="412"/>
      <c r="BR57" s="412"/>
      <c r="BS57" s="412"/>
      <c r="BT57" s="412"/>
      <c r="BU57" s="412"/>
      <c r="BV57" s="412"/>
      <c r="BW57" s="412"/>
      <c r="BX57" s="412"/>
      <c r="BY57" s="412"/>
      <c r="BZ57" s="412"/>
      <c r="CA57" s="419"/>
      <c r="CB57" s="419"/>
      <c r="CC57" s="420"/>
    </row>
    <row r="58" spans="1:16338" s="421" customFormat="1" ht="13.8" x14ac:dyDescent="0.25">
      <c r="A58" s="403"/>
      <c r="B58" s="404" t="s">
        <v>220</v>
      </c>
      <c r="C58" s="405"/>
      <c r="D58" s="406"/>
      <c r="E58" s="720" t="s">
        <v>637</v>
      </c>
      <c r="F58" s="407" t="s">
        <v>202</v>
      </c>
      <c r="G58" s="408" t="s">
        <v>714</v>
      </c>
      <c r="H58" s="65"/>
      <c r="I58" s="65"/>
      <c r="J58" s="65"/>
      <c r="K58" s="125"/>
      <c r="L58" s="412">
        <v>1860000</v>
      </c>
      <c r="M58" s="412">
        <f>L58*36%</f>
        <v>669600</v>
      </c>
      <c r="N58" s="127"/>
      <c r="O58" s="97"/>
      <c r="P58" s="97"/>
      <c r="Q58" s="97"/>
      <c r="R58" s="97"/>
      <c r="S58" s="97"/>
      <c r="T58" s="97"/>
      <c r="U58" s="97"/>
      <c r="V58" s="98"/>
      <c r="W58" s="97"/>
      <c r="X58" s="97"/>
      <c r="Y58" s="97"/>
      <c r="Z58" s="97"/>
      <c r="AA58" s="128"/>
      <c r="AB58" s="128"/>
      <c r="AC58" s="97"/>
      <c r="AD58" s="97"/>
      <c r="AE58" s="128"/>
      <c r="AF58" s="128"/>
      <c r="AG58" s="97"/>
      <c r="AH58" s="97"/>
      <c r="AI58" s="97"/>
      <c r="AJ58" s="97"/>
      <c r="AK58" s="95"/>
      <c r="AL58" s="95"/>
      <c r="AM58" s="95"/>
      <c r="AN58" s="95"/>
      <c r="AO58" s="95"/>
      <c r="AP58" s="95"/>
      <c r="AQ58" s="95"/>
      <c r="AR58" s="95"/>
      <c r="AS58" s="95"/>
      <c r="AT58" s="95"/>
      <c r="AU58" s="95"/>
      <c r="AV58" s="95"/>
      <c r="AW58" s="95"/>
      <c r="AX58" s="95"/>
      <c r="AY58" s="95"/>
      <c r="AZ58" s="95"/>
      <c r="BA58" s="95"/>
      <c r="BB58" s="95"/>
      <c r="BC58" s="95"/>
      <c r="BD58" s="95"/>
      <c r="BE58" s="95"/>
      <c r="BF58" s="95"/>
      <c r="BG58" s="95"/>
      <c r="BH58" s="95"/>
      <c r="BI58" s="95"/>
      <c r="BJ58" s="95"/>
      <c r="BK58" s="95"/>
      <c r="BL58" s="95"/>
      <c r="BM58" s="412"/>
      <c r="BN58" s="412"/>
      <c r="BO58" s="412"/>
      <c r="BP58" s="412"/>
      <c r="BQ58" s="412"/>
      <c r="BR58" s="412"/>
      <c r="BS58" s="412"/>
      <c r="BT58" s="412"/>
      <c r="BU58" s="412"/>
      <c r="BV58" s="412"/>
      <c r="BW58" s="412"/>
      <c r="BX58" s="412"/>
      <c r="BY58" s="412"/>
      <c r="BZ58" s="412"/>
      <c r="CA58" s="419"/>
      <c r="CB58" s="419"/>
      <c r="CC58" s="420"/>
    </row>
    <row r="59" spans="1:16338" s="421" customFormat="1" ht="13.8" x14ac:dyDescent="0.25">
      <c r="A59" s="403"/>
      <c r="B59" s="404" t="s">
        <v>224</v>
      </c>
      <c r="C59" s="405"/>
      <c r="D59" s="406"/>
      <c r="E59" s="720" t="s">
        <v>637</v>
      </c>
      <c r="F59" s="407" t="s">
        <v>202</v>
      </c>
      <c r="G59" s="408" t="s">
        <v>715</v>
      </c>
      <c r="H59" s="65"/>
      <c r="I59" s="65"/>
      <c r="J59" s="65"/>
      <c r="K59" s="125"/>
      <c r="L59" s="412">
        <v>2373000</v>
      </c>
      <c r="M59" s="412">
        <v>711000</v>
      </c>
      <c r="N59" s="127"/>
      <c r="O59" s="97"/>
      <c r="P59" s="97"/>
      <c r="Q59" s="97"/>
      <c r="R59" s="97"/>
      <c r="S59" s="97"/>
      <c r="T59" s="97"/>
      <c r="U59" s="97"/>
      <c r="V59" s="98"/>
      <c r="W59" s="97"/>
      <c r="X59" s="97"/>
      <c r="Y59" s="97"/>
      <c r="Z59" s="97"/>
      <c r="AA59" s="128"/>
      <c r="AB59" s="128"/>
      <c r="AC59" s="97"/>
      <c r="AD59" s="97"/>
      <c r="AE59" s="128"/>
      <c r="AF59" s="128"/>
      <c r="AG59" s="97"/>
      <c r="AH59" s="97"/>
      <c r="AI59" s="97"/>
      <c r="AJ59" s="97"/>
      <c r="AK59" s="95"/>
      <c r="AL59" s="95"/>
      <c r="AM59" s="95"/>
      <c r="AN59" s="95"/>
      <c r="AO59" s="95"/>
      <c r="AP59" s="95"/>
      <c r="AQ59" s="95"/>
      <c r="AR59" s="95"/>
      <c r="AS59" s="95"/>
      <c r="AT59" s="95"/>
      <c r="AU59" s="95"/>
      <c r="AV59" s="95"/>
      <c r="AW59" s="95"/>
      <c r="AX59" s="95"/>
      <c r="AY59" s="95"/>
      <c r="AZ59" s="95"/>
      <c r="BA59" s="95"/>
      <c r="BB59" s="95"/>
      <c r="BC59" s="95"/>
      <c r="BD59" s="95"/>
      <c r="BE59" s="95"/>
      <c r="BF59" s="95"/>
      <c r="BG59" s="95"/>
      <c r="BH59" s="95"/>
      <c r="BI59" s="95"/>
      <c r="BJ59" s="95"/>
      <c r="BK59" s="95"/>
      <c r="BL59" s="95"/>
      <c r="BM59" s="412"/>
      <c r="BN59" s="412"/>
      <c r="BO59" s="412"/>
      <c r="BP59" s="412"/>
      <c r="BQ59" s="412"/>
      <c r="BR59" s="412"/>
      <c r="BS59" s="412"/>
      <c r="BT59" s="412"/>
      <c r="BU59" s="412"/>
      <c r="BV59" s="412"/>
      <c r="BW59" s="412"/>
      <c r="BX59" s="412"/>
      <c r="BY59" s="412"/>
      <c r="BZ59" s="412"/>
      <c r="CA59" s="419"/>
      <c r="CB59" s="419"/>
      <c r="CC59" s="420"/>
    </row>
    <row r="60" spans="1:16338" s="421" customFormat="1" ht="13.8" x14ac:dyDescent="0.25">
      <c r="A60" s="403"/>
      <c r="B60" s="404" t="s">
        <v>212</v>
      </c>
      <c r="C60" s="405"/>
      <c r="D60" s="406"/>
      <c r="E60" s="720" t="s">
        <v>637</v>
      </c>
      <c r="F60" s="407" t="s">
        <v>202</v>
      </c>
      <c r="G60" s="408" t="s">
        <v>716</v>
      </c>
      <c r="H60" s="65"/>
      <c r="I60" s="65"/>
      <c r="J60" s="65"/>
      <c r="K60" s="125"/>
      <c r="L60" s="412">
        <v>3857000</v>
      </c>
      <c r="M60" s="412">
        <v>2777000</v>
      </c>
      <c r="N60" s="127"/>
      <c r="O60" s="97"/>
      <c r="P60" s="97"/>
      <c r="Q60" s="97"/>
      <c r="R60" s="97"/>
      <c r="S60" s="97"/>
      <c r="T60" s="97"/>
      <c r="U60" s="97"/>
      <c r="V60" s="98"/>
      <c r="W60" s="97"/>
      <c r="X60" s="97"/>
      <c r="Y60" s="97"/>
      <c r="Z60" s="97"/>
      <c r="AA60" s="128"/>
      <c r="AB60" s="128"/>
      <c r="AC60" s="97"/>
      <c r="AD60" s="97"/>
      <c r="AE60" s="128"/>
      <c r="AF60" s="128"/>
      <c r="AG60" s="97"/>
      <c r="AH60" s="97"/>
      <c r="AI60" s="97"/>
      <c r="AJ60" s="97"/>
      <c r="AK60" s="95"/>
      <c r="AL60" s="95"/>
      <c r="AM60" s="95"/>
      <c r="AN60" s="95"/>
      <c r="AO60" s="95"/>
      <c r="AP60" s="95"/>
      <c r="AQ60" s="95"/>
      <c r="AR60" s="95"/>
      <c r="AS60" s="95"/>
      <c r="AT60" s="95"/>
      <c r="AU60" s="95"/>
      <c r="AV60" s="95"/>
      <c r="AW60" s="95"/>
      <c r="AX60" s="95"/>
      <c r="AY60" s="95"/>
      <c r="AZ60" s="95"/>
      <c r="BA60" s="95"/>
      <c r="BB60" s="95"/>
      <c r="BC60" s="95"/>
      <c r="BD60" s="95"/>
      <c r="BE60" s="95"/>
      <c r="BF60" s="95"/>
      <c r="BG60" s="95"/>
      <c r="BH60" s="95"/>
      <c r="BI60" s="95"/>
      <c r="BJ60" s="95"/>
      <c r="BK60" s="95"/>
      <c r="BL60" s="95"/>
      <c r="BM60" s="412"/>
      <c r="BN60" s="412"/>
      <c r="BO60" s="412"/>
      <c r="BP60" s="412"/>
      <c r="BQ60" s="412"/>
      <c r="BR60" s="412"/>
      <c r="BS60" s="412"/>
      <c r="BT60" s="412"/>
      <c r="BU60" s="412"/>
      <c r="BV60" s="412"/>
      <c r="BW60" s="412"/>
      <c r="BX60" s="412"/>
      <c r="BY60" s="412"/>
      <c r="BZ60" s="412"/>
      <c r="CA60" s="419"/>
      <c r="CB60" s="419"/>
      <c r="CC60" s="420"/>
    </row>
    <row r="61" spans="1:16338" s="421" customFormat="1" ht="13.8" x14ac:dyDescent="0.25">
      <c r="A61" s="403"/>
      <c r="B61" s="404" t="s">
        <v>265</v>
      </c>
      <c r="C61" s="405"/>
      <c r="D61" s="406"/>
      <c r="E61" s="720" t="s">
        <v>637</v>
      </c>
      <c r="F61" s="407" t="s">
        <v>202</v>
      </c>
      <c r="G61" s="408" t="s">
        <v>717</v>
      </c>
      <c r="H61" s="65"/>
      <c r="I61" s="65"/>
      <c r="J61" s="65"/>
      <c r="K61" s="125"/>
      <c r="L61" s="412">
        <v>11840000</v>
      </c>
      <c r="M61" s="412">
        <v>3433000</v>
      </c>
      <c r="N61" s="127"/>
      <c r="O61" s="97"/>
      <c r="P61" s="97"/>
      <c r="Q61" s="97"/>
      <c r="R61" s="97"/>
      <c r="S61" s="97"/>
      <c r="T61" s="97"/>
      <c r="U61" s="97"/>
      <c r="V61" s="98"/>
      <c r="W61" s="97"/>
      <c r="X61" s="97"/>
      <c r="Y61" s="97"/>
      <c r="Z61" s="97"/>
      <c r="AA61" s="128"/>
      <c r="AB61" s="128"/>
      <c r="AC61" s="97"/>
      <c r="AD61" s="97"/>
      <c r="AE61" s="128"/>
      <c r="AF61" s="128"/>
      <c r="AG61" s="97"/>
      <c r="AH61" s="97"/>
      <c r="AI61" s="97"/>
      <c r="AJ61" s="97"/>
      <c r="AK61" s="95"/>
      <c r="AL61" s="95"/>
      <c r="AM61" s="95"/>
      <c r="AN61" s="95"/>
      <c r="AO61" s="95"/>
      <c r="AP61" s="95"/>
      <c r="AQ61" s="95"/>
      <c r="AR61" s="95"/>
      <c r="AS61" s="95"/>
      <c r="AT61" s="95"/>
      <c r="AU61" s="95"/>
      <c r="AV61" s="95"/>
      <c r="AW61" s="95"/>
      <c r="AX61" s="95"/>
      <c r="AY61" s="95"/>
      <c r="AZ61" s="95"/>
      <c r="BA61" s="95"/>
      <c r="BB61" s="95"/>
      <c r="BC61" s="95"/>
      <c r="BD61" s="95"/>
      <c r="BE61" s="95"/>
      <c r="BF61" s="95"/>
      <c r="BG61" s="95"/>
      <c r="BH61" s="95"/>
      <c r="BI61" s="95"/>
      <c r="BJ61" s="95"/>
      <c r="BK61" s="95"/>
      <c r="BL61" s="95"/>
      <c r="BM61" s="412"/>
      <c r="BN61" s="412"/>
      <c r="BO61" s="412"/>
      <c r="BP61" s="412"/>
      <c r="BQ61" s="412"/>
      <c r="BR61" s="412"/>
      <c r="BS61" s="412"/>
      <c r="BT61" s="412"/>
      <c r="BU61" s="412"/>
      <c r="BV61" s="412"/>
      <c r="BW61" s="412"/>
      <c r="BX61" s="412"/>
      <c r="BY61" s="412"/>
      <c r="BZ61" s="412"/>
      <c r="CA61" s="419"/>
      <c r="CB61" s="419"/>
      <c r="CC61" s="420"/>
    </row>
    <row r="62" spans="1:16338" s="421" customFormat="1" ht="13.8" x14ac:dyDescent="0.25">
      <c r="A62" s="403"/>
      <c r="B62" s="404" t="str">
        <f>'BU ICT Projet &amp; SR'!C33</f>
        <v>UGB</v>
      </c>
      <c r="C62" s="405"/>
      <c r="D62" s="406"/>
      <c r="E62" s="720" t="s">
        <v>637</v>
      </c>
      <c r="F62" s="407" t="s">
        <v>745</v>
      </c>
      <c r="G62" s="408" t="str">
        <f>'BU ICT Projet &amp; SR'!E33</f>
        <v>Correction vulnerabilité réseaux</v>
      </c>
      <c r="H62" s="65"/>
      <c r="I62" s="65"/>
      <c r="J62" s="65"/>
      <c r="K62" s="125"/>
      <c r="L62" s="412">
        <f>4604643</f>
        <v>4604643</v>
      </c>
      <c r="M62" s="412"/>
      <c r="N62" s="127"/>
      <c r="O62" s="97"/>
      <c r="P62" s="97"/>
      <c r="Q62" s="97"/>
      <c r="R62" s="97"/>
      <c r="S62" s="97"/>
      <c r="T62" s="97"/>
      <c r="U62" s="97"/>
      <c r="V62" s="98"/>
      <c r="W62" s="97"/>
      <c r="X62" s="97"/>
      <c r="Y62" s="97"/>
      <c r="Z62" s="97"/>
      <c r="AA62" s="128"/>
      <c r="AB62" s="128"/>
      <c r="AC62" s="97"/>
      <c r="AD62" s="97"/>
      <c r="AE62" s="128"/>
      <c r="AF62" s="128"/>
      <c r="AG62" s="97"/>
      <c r="AH62" s="97"/>
      <c r="AI62" s="97"/>
      <c r="AJ62" s="97"/>
      <c r="AK62" s="95"/>
      <c r="AL62" s="95"/>
      <c r="AM62" s="95"/>
      <c r="AN62" s="95"/>
      <c r="AO62" s="95"/>
      <c r="AP62" s="95"/>
      <c r="AQ62" s="95"/>
      <c r="AR62" s="95"/>
      <c r="AS62" s="95"/>
      <c r="AT62" s="95"/>
      <c r="AU62" s="95"/>
      <c r="AV62" s="95"/>
      <c r="AW62" s="95"/>
      <c r="AX62" s="95"/>
      <c r="AY62" s="95"/>
      <c r="AZ62" s="95"/>
      <c r="BA62" s="95"/>
      <c r="BB62" s="95"/>
      <c r="BC62" s="95"/>
      <c r="BD62" s="95"/>
      <c r="BE62" s="95"/>
      <c r="BF62" s="95"/>
      <c r="BG62" s="95"/>
      <c r="BH62" s="95"/>
      <c r="BI62" s="95"/>
      <c r="BJ62" s="95"/>
      <c r="BK62" s="95"/>
      <c r="BL62" s="95"/>
      <c r="BM62" s="412"/>
      <c r="BN62" s="412"/>
      <c r="BO62" s="412"/>
      <c r="BP62" s="412"/>
      <c r="BQ62" s="412"/>
      <c r="BR62" s="412"/>
      <c r="BS62" s="412"/>
      <c r="BT62" s="412"/>
      <c r="BU62" s="412"/>
      <c r="BV62" s="412"/>
      <c r="BW62" s="412"/>
      <c r="BX62" s="412"/>
      <c r="BY62" s="412"/>
      <c r="BZ62" s="412"/>
      <c r="CA62" s="419"/>
      <c r="CB62" s="419"/>
      <c r="CC62" s="420"/>
    </row>
    <row r="63" spans="1:16338" s="99" customFormat="1" ht="13.2" x14ac:dyDescent="0.25">
      <c r="A63" s="403"/>
      <c r="B63" s="404" t="s">
        <v>210</v>
      </c>
      <c r="C63" s="405"/>
      <c r="D63" s="406"/>
      <c r="E63" s="720" t="s">
        <v>637</v>
      </c>
      <c r="F63" s="407" t="s">
        <v>202</v>
      </c>
      <c r="G63" s="408" t="s">
        <v>755</v>
      </c>
      <c r="H63" s="412"/>
      <c r="I63" s="412"/>
      <c r="J63" s="412"/>
      <c r="K63" s="412"/>
      <c r="L63" s="412">
        <v>3858000</v>
      </c>
      <c r="M63" s="412">
        <f>L63*29%</f>
        <v>1118820</v>
      </c>
      <c r="N63" s="412"/>
      <c r="O63" s="412"/>
      <c r="P63" s="412"/>
      <c r="Q63" s="412"/>
      <c r="R63" s="412"/>
      <c r="S63" s="412"/>
      <c r="T63" s="412"/>
      <c r="U63" s="412"/>
      <c r="V63" s="412"/>
      <c r="W63" s="412"/>
      <c r="X63" s="419"/>
      <c r="Y63" s="419"/>
      <c r="Z63" s="420"/>
      <c r="AA63" s="421"/>
      <c r="AB63" s="421"/>
      <c r="AC63" s="421"/>
      <c r="AD63" s="421"/>
      <c r="AE63" s="421"/>
      <c r="AF63" s="421"/>
      <c r="AG63" s="421"/>
      <c r="AH63" s="421"/>
      <c r="AI63" s="421"/>
      <c r="AJ63" s="421"/>
      <c r="AK63" s="421"/>
      <c r="AL63" s="421"/>
      <c r="AM63" s="421"/>
      <c r="AN63" s="421"/>
      <c r="AO63" s="421"/>
      <c r="AP63" s="421"/>
      <c r="AQ63" s="421"/>
      <c r="AR63" s="421"/>
      <c r="AS63" s="421"/>
      <c r="AT63" s="421"/>
      <c r="AU63" s="421"/>
      <c r="AV63" s="421"/>
      <c r="AW63" s="421"/>
      <c r="AX63" s="421"/>
      <c r="AY63" s="421"/>
      <c r="AZ63" s="421"/>
      <c r="BA63" s="421"/>
      <c r="BB63" s="421"/>
      <c r="BC63" s="421"/>
      <c r="BD63" s="421"/>
      <c r="BE63" s="421"/>
      <c r="BF63" s="421"/>
      <c r="BG63" s="421"/>
      <c r="BH63" s="421"/>
      <c r="BI63" s="421"/>
      <c r="BJ63" s="421"/>
      <c r="BK63" s="421"/>
      <c r="BL63" s="421"/>
      <c r="BM63" s="421"/>
      <c r="BN63" s="421"/>
      <c r="BO63" s="421"/>
      <c r="BP63" s="421"/>
      <c r="BQ63" s="421"/>
      <c r="BR63" s="421"/>
      <c r="BS63" s="421"/>
      <c r="BT63" s="421"/>
      <c r="BU63" s="421"/>
      <c r="BV63" s="421"/>
      <c r="BW63" s="421"/>
      <c r="BX63" s="421"/>
      <c r="BY63" s="421"/>
      <c r="BZ63" s="421"/>
      <c r="CA63" s="421">
        <f t="shared" si="0"/>
        <v>3858000</v>
      </c>
      <c r="CB63" s="421">
        <f t="shared" si="0"/>
        <v>1118820</v>
      </c>
      <c r="CC63" s="421"/>
      <c r="CD63" s="421"/>
      <c r="CE63" s="421"/>
      <c r="CF63" s="421"/>
      <c r="CG63" s="421"/>
      <c r="CH63" s="421"/>
      <c r="CI63" s="421"/>
      <c r="CJ63" s="421"/>
      <c r="CK63" s="421"/>
      <c r="CL63" s="421"/>
      <c r="CM63" s="421"/>
      <c r="CN63" s="421"/>
      <c r="CO63" s="421"/>
      <c r="CP63" s="421"/>
      <c r="CQ63" s="421"/>
      <c r="CR63" s="421"/>
      <c r="CS63" s="421"/>
      <c r="CT63" s="421"/>
      <c r="CU63" s="421"/>
      <c r="CV63" s="421"/>
      <c r="CW63" s="421"/>
      <c r="CX63" s="421"/>
      <c r="CY63" s="421"/>
      <c r="CZ63" s="421"/>
      <c r="DA63" s="421"/>
      <c r="DB63" s="421"/>
      <c r="DC63" s="421"/>
      <c r="DD63" s="421"/>
      <c r="DE63" s="421"/>
      <c r="DF63" s="421"/>
      <c r="DG63" s="421"/>
      <c r="DH63" s="421"/>
      <c r="DI63" s="421"/>
      <c r="DJ63" s="421"/>
      <c r="DK63" s="421"/>
      <c r="DL63" s="421"/>
      <c r="DM63" s="421"/>
      <c r="DN63" s="421"/>
      <c r="DO63" s="421"/>
      <c r="DP63" s="421"/>
      <c r="DQ63" s="421"/>
      <c r="DR63" s="421"/>
      <c r="DS63" s="421"/>
      <c r="DT63" s="421"/>
      <c r="DU63" s="421"/>
      <c r="DV63" s="421"/>
      <c r="DW63" s="421"/>
      <c r="DX63" s="421"/>
      <c r="DY63" s="421"/>
      <c r="DZ63" s="421"/>
      <c r="EA63" s="421"/>
      <c r="EB63" s="421"/>
      <c r="EC63" s="421"/>
      <c r="ED63" s="421"/>
      <c r="EE63" s="421"/>
      <c r="EF63" s="421"/>
      <c r="EG63" s="421"/>
      <c r="EH63" s="421"/>
      <c r="EI63" s="421"/>
      <c r="EJ63" s="421"/>
      <c r="EK63" s="421"/>
      <c r="EL63" s="421"/>
      <c r="EM63" s="421"/>
      <c r="EN63" s="421"/>
      <c r="EO63" s="421"/>
      <c r="EP63" s="421"/>
      <c r="EQ63" s="421"/>
      <c r="ER63" s="421"/>
      <c r="ES63" s="421"/>
      <c r="ET63" s="421"/>
      <c r="EU63" s="421"/>
      <c r="EV63" s="421"/>
      <c r="EW63" s="421"/>
      <c r="EX63" s="421"/>
      <c r="EY63" s="421"/>
      <c r="EZ63" s="421"/>
      <c r="FA63" s="421"/>
      <c r="FB63" s="421"/>
      <c r="FC63" s="421"/>
      <c r="FD63" s="421"/>
      <c r="FE63" s="421"/>
      <c r="FF63" s="421"/>
      <c r="FG63" s="421"/>
      <c r="FH63" s="421"/>
      <c r="FI63" s="421"/>
      <c r="FJ63" s="421"/>
      <c r="FK63" s="421"/>
      <c r="FL63" s="421"/>
      <c r="FM63" s="421"/>
      <c r="FN63" s="421"/>
      <c r="FO63" s="421"/>
      <c r="FP63" s="421"/>
      <c r="FQ63" s="421"/>
      <c r="FR63" s="421"/>
      <c r="FS63" s="421"/>
      <c r="FT63" s="421"/>
      <c r="FU63" s="421"/>
      <c r="FV63" s="421"/>
      <c r="FW63" s="421"/>
      <c r="FX63" s="421"/>
      <c r="FY63" s="421"/>
      <c r="FZ63" s="421"/>
      <c r="GA63" s="421"/>
      <c r="GB63" s="421"/>
      <c r="GC63" s="421"/>
      <c r="GD63" s="421"/>
      <c r="GE63" s="421"/>
      <c r="GF63" s="421"/>
      <c r="GG63" s="421"/>
      <c r="GH63" s="421"/>
      <c r="GI63" s="421"/>
      <c r="GJ63" s="421"/>
      <c r="GK63" s="421"/>
      <c r="GL63" s="421"/>
      <c r="GM63" s="421"/>
      <c r="GN63" s="421"/>
      <c r="GO63" s="421"/>
      <c r="GP63" s="421"/>
      <c r="GQ63" s="421"/>
      <c r="GR63" s="421"/>
      <c r="GS63" s="421"/>
      <c r="GT63" s="421"/>
      <c r="GU63" s="421"/>
      <c r="GV63" s="421"/>
      <c r="GW63" s="421"/>
      <c r="GX63" s="421"/>
      <c r="GY63" s="421"/>
      <c r="GZ63" s="421"/>
      <c r="HA63" s="421"/>
      <c r="HB63" s="421"/>
      <c r="HC63" s="421"/>
      <c r="HD63" s="421"/>
      <c r="HE63" s="421"/>
      <c r="HF63" s="421"/>
      <c r="HG63" s="421"/>
      <c r="HH63" s="421"/>
      <c r="HI63" s="421"/>
      <c r="HJ63" s="421"/>
      <c r="HK63" s="421"/>
      <c r="HL63" s="421"/>
      <c r="HM63" s="421"/>
      <c r="HN63" s="421"/>
      <c r="HO63" s="421"/>
      <c r="HP63" s="421"/>
      <c r="HQ63" s="421"/>
      <c r="HR63" s="421"/>
      <c r="HS63" s="421"/>
      <c r="HT63" s="421"/>
      <c r="HU63" s="421"/>
      <c r="HV63" s="421"/>
      <c r="HW63" s="421"/>
      <c r="HX63" s="421"/>
      <c r="HY63" s="421"/>
      <c r="HZ63" s="421"/>
      <c r="IA63" s="421"/>
      <c r="IB63" s="421"/>
      <c r="IC63" s="421"/>
      <c r="ID63" s="421"/>
      <c r="IE63" s="421"/>
      <c r="IF63" s="421"/>
      <c r="IG63" s="421"/>
      <c r="IH63" s="421"/>
      <c r="II63" s="421"/>
      <c r="IJ63" s="421"/>
      <c r="IK63" s="421"/>
      <c r="IL63" s="421"/>
      <c r="IM63" s="421"/>
      <c r="IN63" s="421"/>
      <c r="IO63" s="421"/>
      <c r="IP63" s="421"/>
      <c r="IQ63" s="421"/>
      <c r="IR63" s="421"/>
      <c r="IS63" s="421"/>
      <c r="IT63" s="421"/>
      <c r="IU63" s="421"/>
      <c r="IV63" s="421"/>
      <c r="IW63" s="421"/>
      <c r="IX63" s="421"/>
      <c r="IY63" s="421"/>
      <c r="IZ63" s="421"/>
      <c r="JA63" s="421"/>
      <c r="JB63" s="421"/>
      <c r="JC63" s="421"/>
      <c r="JD63" s="421"/>
      <c r="JE63" s="421"/>
      <c r="JF63" s="421"/>
      <c r="JG63" s="421"/>
      <c r="JH63" s="421"/>
      <c r="JI63" s="421"/>
      <c r="JJ63" s="421"/>
      <c r="JK63" s="421"/>
      <c r="JL63" s="421"/>
      <c r="JM63" s="421"/>
      <c r="JN63" s="421"/>
      <c r="JO63" s="421"/>
      <c r="JP63" s="421"/>
      <c r="JQ63" s="421"/>
      <c r="JR63" s="421"/>
      <c r="JS63" s="421"/>
      <c r="JT63" s="421"/>
      <c r="JU63" s="421"/>
      <c r="JV63" s="421"/>
      <c r="JW63" s="421"/>
      <c r="JX63" s="421"/>
      <c r="JY63" s="421"/>
      <c r="JZ63" s="421"/>
      <c r="KA63" s="421"/>
      <c r="KB63" s="421"/>
      <c r="KC63" s="421"/>
      <c r="KD63" s="421"/>
      <c r="KE63" s="421"/>
      <c r="KF63" s="421"/>
      <c r="KG63" s="421"/>
      <c r="KH63" s="421"/>
      <c r="KI63" s="421"/>
      <c r="KJ63" s="421"/>
      <c r="KK63" s="421"/>
      <c r="KL63" s="421"/>
      <c r="KM63" s="421"/>
      <c r="KN63" s="421"/>
      <c r="KO63" s="421"/>
      <c r="KP63" s="421"/>
      <c r="KQ63" s="421"/>
      <c r="KR63" s="421"/>
      <c r="KS63" s="421"/>
      <c r="KT63" s="421"/>
      <c r="KU63" s="421"/>
      <c r="KV63" s="421"/>
      <c r="KW63" s="421"/>
      <c r="KX63" s="421"/>
      <c r="KY63" s="421"/>
      <c r="KZ63" s="421"/>
      <c r="LA63" s="421"/>
      <c r="LB63" s="421"/>
      <c r="LC63" s="421"/>
      <c r="LD63" s="421"/>
      <c r="LE63" s="421"/>
      <c r="LF63" s="421"/>
      <c r="LG63" s="421"/>
      <c r="LH63" s="421"/>
      <c r="LI63" s="421"/>
      <c r="LJ63" s="421"/>
      <c r="LK63" s="421"/>
      <c r="LL63" s="421"/>
      <c r="LM63" s="421"/>
      <c r="LN63" s="421"/>
      <c r="LO63" s="421"/>
      <c r="LP63" s="421"/>
      <c r="LQ63" s="421"/>
      <c r="LR63" s="421"/>
      <c r="LS63" s="421"/>
      <c r="LT63" s="421"/>
      <c r="LU63" s="421"/>
      <c r="LV63" s="421"/>
      <c r="LW63" s="421"/>
      <c r="LX63" s="421"/>
      <c r="LY63" s="421"/>
      <c r="LZ63" s="421"/>
      <c r="MA63" s="421"/>
      <c r="MB63" s="421"/>
      <c r="MC63" s="421"/>
      <c r="MD63" s="421"/>
      <c r="ME63" s="421"/>
      <c r="MF63" s="421"/>
      <c r="MG63" s="421"/>
      <c r="MH63" s="421"/>
      <c r="MI63" s="421"/>
      <c r="MJ63" s="421"/>
      <c r="MK63" s="421"/>
      <c r="ML63" s="421"/>
      <c r="MM63" s="421"/>
      <c r="MN63" s="421"/>
      <c r="MO63" s="421"/>
      <c r="MP63" s="421"/>
      <c r="MQ63" s="421"/>
      <c r="MR63" s="421"/>
      <c r="MS63" s="421"/>
      <c r="MT63" s="421"/>
      <c r="MU63" s="421"/>
      <c r="MV63" s="421"/>
      <c r="MW63" s="421"/>
      <c r="MX63" s="421"/>
      <c r="MY63" s="421"/>
      <c r="MZ63" s="421"/>
      <c r="NA63" s="421"/>
      <c r="NB63" s="421"/>
      <c r="NC63" s="421"/>
      <c r="ND63" s="421"/>
      <c r="NE63" s="421"/>
      <c r="NF63" s="421"/>
      <c r="NG63" s="421"/>
      <c r="NH63" s="421"/>
      <c r="NI63" s="421"/>
      <c r="NJ63" s="421"/>
      <c r="NK63" s="421"/>
      <c r="NL63" s="421"/>
      <c r="NM63" s="421"/>
      <c r="NN63" s="421"/>
      <c r="NO63" s="421"/>
      <c r="NP63" s="421"/>
      <c r="NQ63" s="421"/>
      <c r="NR63" s="421"/>
      <c r="NS63" s="421"/>
      <c r="NT63" s="421"/>
      <c r="NU63" s="421"/>
      <c r="NV63" s="421"/>
      <c r="NW63" s="421"/>
      <c r="NX63" s="421"/>
      <c r="NY63" s="421"/>
      <c r="NZ63" s="421"/>
      <c r="OA63" s="421"/>
      <c r="OB63" s="421"/>
      <c r="OC63" s="421"/>
      <c r="OD63" s="421"/>
      <c r="OE63" s="421"/>
      <c r="OF63" s="421"/>
      <c r="OG63" s="421"/>
      <c r="OH63" s="421"/>
      <c r="OI63" s="421"/>
      <c r="OJ63" s="421"/>
      <c r="OK63" s="421"/>
      <c r="OL63" s="421"/>
      <c r="OM63" s="421"/>
      <c r="ON63" s="421"/>
      <c r="OO63" s="421"/>
      <c r="OP63" s="421"/>
      <c r="OQ63" s="421"/>
      <c r="OR63" s="421"/>
      <c r="OS63" s="421"/>
      <c r="OT63" s="421"/>
      <c r="OU63" s="421"/>
      <c r="OV63" s="421"/>
      <c r="OW63" s="421"/>
      <c r="OX63" s="421"/>
      <c r="OY63" s="421"/>
      <c r="OZ63" s="421"/>
      <c r="PA63" s="421"/>
      <c r="PB63" s="421"/>
      <c r="PC63" s="421"/>
      <c r="PD63" s="421"/>
      <c r="PE63" s="421"/>
      <c r="PF63" s="421"/>
      <c r="PG63" s="421"/>
      <c r="PH63" s="421"/>
      <c r="PI63" s="421"/>
      <c r="PJ63" s="421"/>
      <c r="PK63" s="421"/>
      <c r="PL63" s="421"/>
      <c r="PM63" s="421"/>
      <c r="PN63" s="421"/>
      <c r="PO63" s="421"/>
      <c r="PP63" s="421"/>
      <c r="PQ63" s="421"/>
      <c r="PR63" s="421"/>
      <c r="PS63" s="421"/>
      <c r="PT63" s="421"/>
      <c r="PU63" s="421"/>
      <c r="PV63" s="421"/>
      <c r="PW63" s="421"/>
      <c r="PX63" s="421"/>
      <c r="PY63" s="421"/>
      <c r="PZ63" s="421"/>
      <c r="QA63" s="421"/>
      <c r="QB63" s="421"/>
      <c r="QC63" s="421"/>
      <c r="QD63" s="421"/>
      <c r="QE63" s="421"/>
      <c r="QF63" s="421"/>
      <c r="QG63" s="421"/>
      <c r="QH63" s="421"/>
      <c r="QI63" s="421"/>
      <c r="QJ63" s="421"/>
      <c r="QK63" s="421"/>
      <c r="QL63" s="421"/>
      <c r="QM63" s="421"/>
      <c r="QN63" s="421"/>
      <c r="QO63" s="421"/>
      <c r="QP63" s="421"/>
      <c r="QQ63" s="421"/>
      <c r="QR63" s="421"/>
      <c r="QS63" s="421"/>
      <c r="QT63" s="421"/>
      <c r="QU63" s="421"/>
      <c r="QV63" s="421"/>
      <c r="QW63" s="421"/>
      <c r="QX63" s="421"/>
      <c r="QY63" s="421"/>
      <c r="QZ63" s="421"/>
      <c r="RA63" s="421"/>
      <c r="RB63" s="421"/>
      <c r="RC63" s="421"/>
      <c r="RD63" s="421"/>
      <c r="RE63" s="421"/>
      <c r="RF63" s="421"/>
      <c r="RG63" s="421"/>
      <c r="RH63" s="421"/>
      <c r="RI63" s="421"/>
      <c r="RJ63" s="421"/>
      <c r="RK63" s="421"/>
      <c r="RL63" s="421"/>
      <c r="RM63" s="421"/>
      <c r="RN63" s="421"/>
      <c r="RO63" s="421"/>
      <c r="RP63" s="421"/>
      <c r="RQ63" s="421"/>
      <c r="RR63" s="421"/>
      <c r="RS63" s="421"/>
      <c r="RT63" s="421"/>
      <c r="RU63" s="421"/>
      <c r="RV63" s="421"/>
      <c r="RW63" s="421"/>
      <c r="RX63" s="421"/>
      <c r="RY63" s="421"/>
      <c r="RZ63" s="421"/>
      <c r="SA63" s="421"/>
      <c r="SB63" s="421"/>
      <c r="SC63" s="421"/>
      <c r="SD63" s="421"/>
      <c r="SE63" s="421"/>
      <c r="SF63" s="421"/>
      <c r="SG63" s="421"/>
      <c r="SH63" s="421"/>
      <c r="SI63" s="421"/>
      <c r="SJ63" s="421"/>
      <c r="SK63" s="421"/>
      <c r="SL63" s="421"/>
      <c r="SM63" s="421"/>
      <c r="SN63" s="421"/>
      <c r="SO63" s="421"/>
      <c r="SP63" s="421"/>
      <c r="SQ63" s="421"/>
      <c r="SR63" s="421"/>
      <c r="SS63" s="421"/>
      <c r="ST63" s="421"/>
      <c r="SU63" s="421"/>
      <c r="SV63" s="421"/>
      <c r="SW63" s="421"/>
      <c r="SX63" s="421"/>
      <c r="SY63" s="421"/>
      <c r="SZ63" s="421"/>
      <c r="TA63" s="421"/>
      <c r="TB63" s="421"/>
      <c r="TC63" s="421"/>
      <c r="TD63" s="421"/>
      <c r="TE63" s="421"/>
      <c r="TF63" s="421"/>
      <c r="TG63" s="421"/>
      <c r="TH63" s="421"/>
      <c r="TI63" s="421"/>
      <c r="TJ63" s="421"/>
      <c r="TK63" s="421"/>
      <c r="TL63" s="421"/>
      <c r="TM63" s="421"/>
      <c r="TN63" s="421"/>
      <c r="TO63" s="421"/>
      <c r="TP63" s="421"/>
      <c r="TQ63" s="421"/>
      <c r="TR63" s="421"/>
      <c r="TS63" s="421"/>
      <c r="TT63" s="421"/>
      <c r="TU63" s="421"/>
      <c r="TV63" s="421"/>
      <c r="TW63" s="421"/>
      <c r="TX63" s="421"/>
      <c r="TY63" s="421"/>
      <c r="TZ63" s="421"/>
      <c r="UA63" s="421"/>
      <c r="UB63" s="421"/>
      <c r="UC63" s="421"/>
      <c r="UD63" s="421"/>
      <c r="UE63" s="421"/>
      <c r="UF63" s="421"/>
      <c r="UG63" s="421"/>
      <c r="UH63" s="421"/>
      <c r="UI63" s="421"/>
      <c r="UJ63" s="421"/>
      <c r="UK63" s="421"/>
      <c r="UL63" s="421"/>
      <c r="UM63" s="421"/>
      <c r="UN63" s="421"/>
      <c r="UO63" s="421"/>
      <c r="UP63" s="421"/>
      <c r="UQ63" s="421"/>
      <c r="UR63" s="421"/>
      <c r="US63" s="421"/>
      <c r="UT63" s="421"/>
      <c r="UU63" s="421"/>
      <c r="UV63" s="421"/>
      <c r="UW63" s="421"/>
      <c r="UX63" s="421"/>
      <c r="UY63" s="421"/>
      <c r="UZ63" s="421"/>
      <c r="VA63" s="421"/>
      <c r="VB63" s="421"/>
      <c r="VC63" s="421"/>
      <c r="VD63" s="421"/>
      <c r="VE63" s="421"/>
      <c r="VF63" s="421"/>
      <c r="VG63" s="421"/>
      <c r="VH63" s="421"/>
      <c r="VI63" s="421"/>
      <c r="VJ63" s="421"/>
      <c r="VK63" s="421"/>
      <c r="VL63" s="421"/>
      <c r="VM63" s="421"/>
      <c r="VN63" s="421"/>
      <c r="VO63" s="421"/>
      <c r="VP63" s="421"/>
      <c r="VQ63" s="421"/>
      <c r="VR63" s="421"/>
      <c r="VS63" s="421"/>
      <c r="VT63" s="421"/>
      <c r="VU63" s="421"/>
      <c r="VV63" s="421"/>
      <c r="VW63" s="421"/>
      <c r="VX63" s="421"/>
      <c r="VY63" s="421"/>
      <c r="VZ63" s="421"/>
      <c r="WA63" s="421"/>
      <c r="WB63" s="421"/>
      <c r="WC63" s="421"/>
      <c r="WD63" s="421"/>
      <c r="WE63" s="421"/>
      <c r="WF63" s="421"/>
      <c r="WG63" s="421"/>
      <c r="WH63" s="421"/>
      <c r="WI63" s="421"/>
      <c r="WJ63" s="421"/>
      <c r="WK63" s="421"/>
      <c r="WL63" s="421"/>
      <c r="WM63" s="421"/>
      <c r="WN63" s="421"/>
      <c r="WO63" s="421"/>
      <c r="WP63" s="421"/>
      <c r="WQ63" s="421"/>
      <c r="WR63" s="421"/>
      <c r="WS63" s="421"/>
      <c r="WT63" s="421"/>
      <c r="WU63" s="421"/>
      <c r="WV63" s="421"/>
      <c r="WW63" s="421"/>
      <c r="WX63" s="421"/>
      <c r="WY63" s="421"/>
      <c r="WZ63" s="421"/>
      <c r="XA63" s="421"/>
      <c r="XB63" s="421"/>
      <c r="XC63" s="421"/>
      <c r="XD63" s="421"/>
      <c r="XE63" s="421"/>
      <c r="XF63" s="421"/>
      <c r="XG63" s="421"/>
      <c r="XH63" s="421"/>
      <c r="XI63" s="421"/>
      <c r="XJ63" s="421"/>
      <c r="XK63" s="421"/>
      <c r="XL63" s="421"/>
      <c r="XM63" s="421"/>
      <c r="XN63" s="421"/>
      <c r="XO63" s="421"/>
      <c r="XP63" s="421"/>
      <c r="XQ63" s="421"/>
      <c r="XR63" s="421"/>
      <c r="XS63" s="421"/>
      <c r="XT63" s="421"/>
      <c r="XU63" s="421"/>
      <c r="XV63" s="421"/>
      <c r="XW63" s="421"/>
      <c r="XX63" s="421"/>
      <c r="XY63" s="421"/>
      <c r="XZ63" s="421"/>
      <c r="YA63" s="421"/>
      <c r="YB63" s="421"/>
      <c r="YC63" s="421"/>
      <c r="YD63" s="421"/>
      <c r="YE63" s="421"/>
      <c r="YF63" s="421"/>
      <c r="YG63" s="421"/>
      <c r="YH63" s="421"/>
      <c r="YI63" s="421"/>
      <c r="YJ63" s="421"/>
      <c r="YK63" s="421"/>
      <c r="YL63" s="421"/>
      <c r="YM63" s="421"/>
      <c r="YN63" s="421"/>
      <c r="YO63" s="421"/>
      <c r="YP63" s="421"/>
      <c r="YQ63" s="421"/>
      <c r="YR63" s="421"/>
      <c r="YS63" s="421"/>
      <c r="YT63" s="421"/>
      <c r="YU63" s="421"/>
      <c r="YV63" s="421"/>
      <c r="YW63" s="421"/>
      <c r="YX63" s="421"/>
      <c r="YY63" s="421"/>
      <c r="YZ63" s="421"/>
      <c r="ZA63" s="421"/>
      <c r="ZB63" s="421"/>
      <c r="ZC63" s="421"/>
      <c r="ZD63" s="421"/>
      <c r="ZE63" s="421"/>
      <c r="ZF63" s="421"/>
      <c r="ZG63" s="421"/>
      <c r="ZH63" s="421"/>
      <c r="ZI63" s="421"/>
      <c r="ZJ63" s="421"/>
      <c r="ZK63" s="421"/>
      <c r="ZL63" s="421"/>
      <c r="ZM63" s="421"/>
      <c r="ZN63" s="421"/>
      <c r="ZO63" s="421"/>
      <c r="ZP63" s="421"/>
      <c r="ZQ63" s="421"/>
      <c r="ZR63" s="421"/>
      <c r="ZS63" s="421"/>
      <c r="ZT63" s="421"/>
      <c r="ZU63" s="421"/>
      <c r="ZV63" s="421"/>
      <c r="ZW63" s="421"/>
      <c r="ZX63" s="421"/>
      <c r="ZY63" s="421"/>
      <c r="ZZ63" s="421"/>
      <c r="AAA63" s="421"/>
      <c r="AAB63" s="421"/>
      <c r="AAC63" s="421"/>
      <c r="AAD63" s="421"/>
      <c r="AAE63" s="421"/>
      <c r="AAF63" s="421"/>
      <c r="AAG63" s="421"/>
      <c r="AAH63" s="421"/>
      <c r="AAI63" s="421"/>
      <c r="AAJ63" s="421"/>
      <c r="AAK63" s="421"/>
      <c r="AAL63" s="421"/>
      <c r="AAM63" s="421"/>
      <c r="AAN63" s="421"/>
      <c r="AAO63" s="421"/>
      <c r="AAP63" s="421"/>
      <c r="AAQ63" s="421"/>
      <c r="AAR63" s="421"/>
      <c r="AAS63" s="421"/>
      <c r="AAT63" s="421"/>
      <c r="AAU63" s="421"/>
      <c r="AAV63" s="421"/>
      <c r="AAW63" s="421"/>
      <c r="AAX63" s="421"/>
      <c r="AAY63" s="421"/>
      <c r="AAZ63" s="421"/>
      <c r="ABA63" s="421"/>
      <c r="ABB63" s="421"/>
      <c r="ABC63" s="421"/>
      <c r="ABD63" s="421"/>
      <c r="ABE63" s="421"/>
      <c r="ABF63" s="421"/>
      <c r="ABG63" s="421"/>
      <c r="ABH63" s="421"/>
      <c r="ABI63" s="421"/>
      <c r="ABJ63" s="421"/>
      <c r="ABK63" s="421"/>
      <c r="ABL63" s="421"/>
      <c r="ABM63" s="421"/>
      <c r="ABN63" s="421"/>
      <c r="ABO63" s="421"/>
      <c r="ABP63" s="421"/>
      <c r="ABQ63" s="421"/>
      <c r="ABR63" s="421"/>
      <c r="ABS63" s="421"/>
      <c r="ABT63" s="421"/>
      <c r="ABU63" s="421"/>
      <c r="ABV63" s="421"/>
      <c r="ABW63" s="421"/>
      <c r="ABX63" s="421"/>
      <c r="ABY63" s="421"/>
      <c r="ABZ63" s="421"/>
      <c r="ACA63" s="421"/>
      <c r="ACB63" s="421"/>
      <c r="ACC63" s="421"/>
      <c r="ACD63" s="421"/>
      <c r="ACE63" s="421"/>
      <c r="ACF63" s="421"/>
      <c r="ACG63" s="421"/>
      <c r="ACH63" s="421"/>
      <c r="ACI63" s="421"/>
      <c r="ACJ63" s="421"/>
      <c r="ACK63" s="421"/>
      <c r="ACL63" s="421"/>
      <c r="ACM63" s="421"/>
      <c r="ACN63" s="421"/>
      <c r="ACO63" s="421"/>
      <c r="ACP63" s="421"/>
      <c r="ACQ63" s="421"/>
      <c r="ACR63" s="421"/>
      <c r="ACS63" s="421"/>
      <c r="ACT63" s="421"/>
      <c r="ACU63" s="421"/>
      <c r="ACV63" s="421"/>
      <c r="ACW63" s="421"/>
      <c r="ACX63" s="421"/>
      <c r="ACY63" s="421"/>
      <c r="ACZ63" s="421"/>
      <c r="ADA63" s="421"/>
      <c r="ADB63" s="421"/>
      <c r="ADC63" s="421"/>
      <c r="ADD63" s="421"/>
      <c r="ADE63" s="421"/>
      <c r="ADF63" s="421"/>
      <c r="ADG63" s="421"/>
      <c r="ADH63" s="421"/>
      <c r="ADI63" s="421"/>
      <c r="ADJ63" s="421"/>
      <c r="ADK63" s="421"/>
      <c r="ADL63" s="421"/>
      <c r="ADM63" s="421"/>
      <c r="ADN63" s="421"/>
      <c r="ADO63" s="421"/>
      <c r="ADP63" s="421"/>
      <c r="ADQ63" s="421"/>
      <c r="ADR63" s="421"/>
      <c r="ADS63" s="421"/>
      <c r="ADT63" s="421"/>
      <c r="ADU63" s="421"/>
      <c r="ADV63" s="421"/>
      <c r="ADW63" s="421"/>
      <c r="ADX63" s="421"/>
      <c r="ADY63" s="421"/>
      <c r="ADZ63" s="421"/>
      <c r="AEA63" s="421"/>
      <c r="AEB63" s="421"/>
      <c r="AEC63" s="421"/>
      <c r="AED63" s="421"/>
      <c r="AEE63" s="421"/>
      <c r="AEF63" s="421"/>
      <c r="AEG63" s="421"/>
      <c r="AEH63" s="421"/>
      <c r="AEI63" s="421"/>
      <c r="AEJ63" s="421"/>
      <c r="AEK63" s="421"/>
      <c r="AEL63" s="421"/>
      <c r="AEM63" s="421"/>
      <c r="AEN63" s="421"/>
      <c r="AEO63" s="421"/>
      <c r="AEP63" s="421"/>
      <c r="AEQ63" s="421"/>
      <c r="AER63" s="421"/>
      <c r="AES63" s="421"/>
      <c r="AET63" s="421"/>
      <c r="AEU63" s="421"/>
      <c r="AEV63" s="421"/>
      <c r="AEW63" s="421"/>
      <c r="AEX63" s="421"/>
      <c r="AEY63" s="421"/>
      <c r="AEZ63" s="421"/>
      <c r="AFA63" s="421"/>
      <c r="AFB63" s="421"/>
      <c r="AFC63" s="421"/>
      <c r="AFD63" s="421"/>
      <c r="AFE63" s="421"/>
      <c r="AFF63" s="421"/>
      <c r="AFG63" s="421"/>
      <c r="AFH63" s="421"/>
      <c r="AFI63" s="421"/>
      <c r="AFJ63" s="421"/>
      <c r="AFK63" s="421"/>
      <c r="AFL63" s="421"/>
      <c r="AFM63" s="421"/>
      <c r="AFN63" s="421"/>
      <c r="AFO63" s="421"/>
      <c r="AFP63" s="421"/>
      <c r="AFQ63" s="421"/>
      <c r="AFR63" s="421"/>
      <c r="AFS63" s="421"/>
      <c r="AFT63" s="421"/>
      <c r="AFU63" s="421"/>
      <c r="AFV63" s="421"/>
      <c r="AFW63" s="421"/>
      <c r="AFX63" s="421"/>
      <c r="AFY63" s="421"/>
      <c r="AFZ63" s="421"/>
      <c r="AGA63" s="421"/>
      <c r="AGB63" s="421"/>
      <c r="AGC63" s="421"/>
      <c r="AGD63" s="421"/>
      <c r="AGE63" s="421"/>
      <c r="AGF63" s="421"/>
      <c r="AGG63" s="421"/>
      <c r="AGH63" s="421"/>
      <c r="AGI63" s="421"/>
      <c r="AGJ63" s="421"/>
      <c r="AGK63" s="421"/>
      <c r="AGL63" s="421"/>
      <c r="AGM63" s="421"/>
      <c r="AGN63" s="421"/>
      <c r="AGO63" s="421"/>
      <c r="AGP63" s="421"/>
      <c r="AGQ63" s="421"/>
      <c r="AGR63" s="421"/>
      <c r="AGS63" s="421"/>
      <c r="AGT63" s="421"/>
      <c r="AGU63" s="421"/>
      <c r="AGV63" s="421"/>
      <c r="AGW63" s="421"/>
      <c r="AGX63" s="421"/>
      <c r="AGY63" s="421"/>
      <c r="AGZ63" s="421"/>
      <c r="AHA63" s="421"/>
      <c r="AHB63" s="421"/>
      <c r="AHC63" s="421"/>
      <c r="AHD63" s="421"/>
      <c r="AHE63" s="421"/>
      <c r="AHF63" s="421"/>
      <c r="AHG63" s="421"/>
      <c r="AHH63" s="421"/>
      <c r="AHI63" s="421"/>
      <c r="AHJ63" s="421"/>
      <c r="AHK63" s="421"/>
      <c r="AHL63" s="421"/>
      <c r="AHM63" s="421"/>
      <c r="AHN63" s="421"/>
      <c r="AHO63" s="421"/>
      <c r="AHP63" s="421"/>
      <c r="AHQ63" s="421"/>
      <c r="AHR63" s="421"/>
      <c r="AHS63" s="421"/>
      <c r="AHT63" s="421"/>
      <c r="AHU63" s="421"/>
      <c r="AHV63" s="421"/>
      <c r="AHW63" s="421"/>
      <c r="AHX63" s="421"/>
      <c r="AHY63" s="421"/>
      <c r="AHZ63" s="421"/>
      <c r="AIA63" s="421"/>
      <c r="AIB63" s="421"/>
      <c r="AIC63" s="421"/>
      <c r="AID63" s="421"/>
      <c r="AIE63" s="421"/>
      <c r="AIF63" s="421"/>
      <c r="AIG63" s="421"/>
      <c r="AIH63" s="421"/>
      <c r="AII63" s="421"/>
      <c r="AIJ63" s="421"/>
      <c r="AIK63" s="421"/>
      <c r="AIL63" s="421"/>
      <c r="AIM63" s="421"/>
      <c r="AIN63" s="421"/>
      <c r="AIO63" s="421"/>
      <c r="AIP63" s="421"/>
      <c r="AIQ63" s="421"/>
      <c r="AIR63" s="421"/>
      <c r="AIS63" s="421"/>
      <c r="AIT63" s="421"/>
      <c r="AIU63" s="421"/>
      <c r="AIV63" s="421"/>
      <c r="AIW63" s="421"/>
      <c r="AIX63" s="421"/>
      <c r="AIY63" s="421"/>
      <c r="AIZ63" s="421"/>
      <c r="AJA63" s="421"/>
      <c r="AJB63" s="421"/>
      <c r="AJC63" s="421"/>
      <c r="AJD63" s="421"/>
      <c r="AJE63" s="421"/>
      <c r="AJF63" s="421"/>
      <c r="AJG63" s="421"/>
      <c r="AJH63" s="421"/>
      <c r="AJI63" s="421"/>
      <c r="AJJ63" s="421"/>
      <c r="AJK63" s="421"/>
      <c r="AJL63" s="421"/>
      <c r="AJM63" s="421"/>
      <c r="AJN63" s="421"/>
      <c r="AJO63" s="421"/>
      <c r="AJP63" s="421"/>
      <c r="AJQ63" s="421"/>
      <c r="AJR63" s="421"/>
      <c r="AJS63" s="421"/>
      <c r="AJT63" s="421"/>
      <c r="AJU63" s="421"/>
      <c r="AJV63" s="421"/>
      <c r="AJW63" s="421"/>
      <c r="AJX63" s="421"/>
      <c r="AJY63" s="421"/>
      <c r="AJZ63" s="421"/>
      <c r="AKA63" s="421"/>
      <c r="AKB63" s="421"/>
      <c r="AKC63" s="421"/>
      <c r="AKD63" s="421"/>
      <c r="AKE63" s="421"/>
      <c r="AKF63" s="421"/>
      <c r="AKG63" s="421"/>
      <c r="AKH63" s="421"/>
      <c r="AKI63" s="421"/>
      <c r="AKJ63" s="421"/>
      <c r="AKK63" s="421"/>
      <c r="AKL63" s="421"/>
      <c r="AKM63" s="421"/>
      <c r="AKN63" s="421"/>
      <c r="AKO63" s="421"/>
      <c r="AKP63" s="421"/>
      <c r="AKQ63" s="421"/>
      <c r="AKR63" s="421"/>
      <c r="AKS63" s="421"/>
      <c r="AKT63" s="421"/>
      <c r="AKU63" s="421"/>
      <c r="AKV63" s="421"/>
      <c r="AKW63" s="421"/>
      <c r="AKX63" s="421"/>
      <c r="AKY63" s="421"/>
      <c r="AKZ63" s="421"/>
      <c r="ALA63" s="421"/>
      <c r="ALB63" s="421"/>
      <c r="ALC63" s="421"/>
      <c r="ALD63" s="421"/>
      <c r="ALE63" s="421"/>
      <c r="ALF63" s="421"/>
      <c r="ALG63" s="421"/>
      <c r="ALH63" s="421"/>
      <c r="ALI63" s="421"/>
      <c r="ALJ63" s="421"/>
      <c r="ALK63" s="421"/>
      <c r="ALL63" s="421"/>
      <c r="ALM63" s="421"/>
      <c r="ALN63" s="421"/>
      <c r="ALO63" s="421"/>
      <c r="ALP63" s="421"/>
      <c r="ALQ63" s="421"/>
      <c r="ALR63" s="421"/>
      <c r="ALS63" s="421"/>
      <c r="ALT63" s="421"/>
      <c r="ALU63" s="421"/>
      <c r="ALV63" s="421"/>
      <c r="ALW63" s="421"/>
      <c r="ALX63" s="421"/>
      <c r="ALY63" s="421"/>
      <c r="ALZ63" s="421"/>
      <c r="AMA63" s="421"/>
      <c r="AMB63" s="421"/>
      <c r="AMC63" s="421"/>
      <c r="AMD63" s="421"/>
      <c r="AME63" s="421"/>
      <c r="AMF63" s="421"/>
      <c r="AMG63" s="421"/>
      <c r="AMH63" s="421"/>
      <c r="AMI63" s="421"/>
      <c r="AMJ63" s="421"/>
      <c r="AMK63" s="421"/>
      <c r="AML63" s="421"/>
      <c r="AMM63" s="421"/>
      <c r="AMN63" s="421"/>
      <c r="AMO63" s="421"/>
      <c r="AMP63" s="421"/>
      <c r="AMQ63" s="421"/>
      <c r="AMR63" s="421"/>
      <c r="AMS63" s="421"/>
      <c r="AMT63" s="421"/>
      <c r="AMU63" s="421"/>
      <c r="AMV63" s="421"/>
      <c r="AMW63" s="421"/>
      <c r="AMX63" s="421"/>
      <c r="AMY63" s="421"/>
      <c r="AMZ63" s="421"/>
      <c r="ANA63" s="421"/>
      <c r="ANB63" s="421"/>
      <c r="ANC63" s="421"/>
      <c r="AND63" s="421"/>
      <c r="ANE63" s="421"/>
      <c r="ANF63" s="421"/>
      <c r="ANG63" s="421"/>
      <c r="ANH63" s="421"/>
      <c r="ANI63" s="421"/>
      <c r="ANJ63" s="421"/>
      <c r="ANK63" s="421"/>
      <c r="ANL63" s="421"/>
      <c r="ANM63" s="421"/>
      <c r="ANN63" s="421"/>
      <c r="ANO63" s="421"/>
      <c r="ANP63" s="421"/>
      <c r="ANQ63" s="421"/>
      <c r="ANR63" s="421"/>
      <c r="ANS63" s="421"/>
      <c r="ANT63" s="421"/>
      <c r="ANU63" s="421"/>
      <c r="ANV63" s="421"/>
      <c r="ANW63" s="421"/>
      <c r="ANX63" s="421"/>
      <c r="ANY63" s="421"/>
      <c r="ANZ63" s="421"/>
      <c r="AOA63" s="421"/>
      <c r="AOB63" s="421"/>
      <c r="AOC63" s="421"/>
      <c r="AOD63" s="421"/>
      <c r="AOE63" s="421"/>
      <c r="AOF63" s="421"/>
      <c r="AOG63" s="421"/>
      <c r="AOH63" s="421"/>
      <c r="AOI63" s="421"/>
      <c r="AOJ63" s="421"/>
      <c r="AOK63" s="421"/>
      <c r="AOL63" s="421"/>
      <c r="AOM63" s="421"/>
      <c r="AON63" s="421"/>
      <c r="AOO63" s="421"/>
      <c r="AOP63" s="421"/>
      <c r="AOQ63" s="421"/>
      <c r="AOR63" s="421"/>
      <c r="AOS63" s="421"/>
      <c r="AOT63" s="421"/>
      <c r="AOU63" s="421"/>
      <c r="AOV63" s="421"/>
      <c r="AOW63" s="421"/>
      <c r="AOX63" s="421"/>
      <c r="AOY63" s="421"/>
      <c r="AOZ63" s="421"/>
      <c r="APA63" s="421"/>
      <c r="APB63" s="421"/>
      <c r="APC63" s="421"/>
      <c r="APD63" s="421"/>
      <c r="APE63" s="421"/>
      <c r="APF63" s="421"/>
      <c r="APG63" s="421"/>
      <c r="APH63" s="421"/>
      <c r="API63" s="421"/>
      <c r="APJ63" s="421"/>
      <c r="APK63" s="421"/>
      <c r="APL63" s="421"/>
      <c r="APM63" s="421"/>
      <c r="APN63" s="421"/>
      <c r="APO63" s="421"/>
      <c r="APP63" s="421"/>
      <c r="APQ63" s="421"/>
      <c r="APR63" s="421"/>
      <c r="APS63" s="421"/>
      <c r="APT63" s="421"/>
      <c r="APU63" s="421"/>
      <c r="APV63" s="421"/>
      <c r="APW63" s="421"/>
      <c r="APX63" s="421"/>
      <c r="APY63" s="421"/>
      <c r="APZ63" s="421"/>
      <c r="AQA63" s="421"/>
      <c r="AQB63" s="421"/>
      <c r="AQC63" s="421"/>
      <c r="AQD63" s="421"/>
      <c r="AQE63" s="421"/>
      <c r="AQF63" s="421"/>
      <c r="AQG63" s="421"/>
      <c r="AQH63" s="421"/>
      <c r="AQI63" s="421"/>
      <c r="AQJ63" s="421"/>
      <c r="AQK63" s="421"/>
      <c r="AQL63" s="421"/>
      <c r="AQM63" s="421"/>
      <c r="AQN63" s="421"/>
      <c r="AQO63" s="421"/>
      <c r="AQP63" s="421"/>
      <c r="AQQ63" s="421"/>
      <c r="AQR63" s="421"/>
      <c r="AQS63" s="421"/>
      <c r="AQT63" s="421"/>
      <c r="AQU63" s="421"/>
      <c r="AQV63" s="421"/>
      <c r="AQW63" s="421"/>
      <c r="AQX63" s="421"/>
      <c r="AQY63" s="421"/>
      <c r="AQZ63" s="421"/>
      <c r="ARA63" s="421"/>
      <c r="ARB63" s="421"/>
      <c r="ARC63" s="421"/>
      <c r="ARD63" s="421"/>
      <c r="ARE63" s="421"/>
      <c r="ARF63" s="421"/>
      <c r="ARG63" s="421"/>
      <c r="ARH63" s="421"/>
      <c r="ARI63" s="421"/>
      <c r="ARJ63" s="421"/>
      <c r="ARK63" s="421"/>
      <c r="ARL63" s="421"/>
      <c r="ARM63" s="421"/>
      <c r="ARN63" s="421"/>
      <c r="ARO63" s="421"/>
      <c r="ARP63" s="421"/>
      <c r="ARQ63" s="421"/>
      <c r="ARR63" s="421"/>
      <c r="ARS63" s="421"/>
      <c r="ART63" s="421"/>
      <c r="ARU63" s="421"/>
      <c r="ARV63" s="421"/>
      <c r="ARW63" s="421"/>
      <c r="ARX63" s="421"/>
      <c r="ARY63" s="421"/>
      <c r="ARZ63" s="421"/>
      <c r="ASA63" s="421"/>
      <c r="ASB63" s="421"/>
      <c r="ASC63" s="421"/>
      <c r="ASD63" s="421"/>
      <c r="ASE63" s="421"/>
      <c r="ASF63" s="421"/>
      <c r="ASG63" s="421"/>
      <c r="ASH63" s="421"/>
      <c r="ASI63" s="421"/>
      <c r="ASJ63" s="421"/>
      <c r="ASK63" s="421"/>
      <c r="ASL63" s="421"/>
      <c r="ASM63" s="421"/>
      <c r="ASN63" s="421"/>
      <c r="ASO63" s="421"/>
      <c r="ASP63" s="421"/>
      <c r="ASQ63" s="421"/>
      <c r="ASR63" s="421"/>
      <c r="ASS63" s="421"/>
      <c r="AST63" s="421"/>
      <c r="ASU63" s="421"/>
      <c r="ASV63" s="421"/>
      <c r="ASW63" s="421"/>
      <c r="ASX63" s="421"/>
      <c r="ASY63" s="421"/>
      <c r="ASZ63" s="421"/>
      <c r="ATA63" s="421"/>
      <c r="ATB63" s="421"/>
      <c r="ATC63" s="421"/>
      <c r="ATD63" s="421"/>
      <c r="ATE63" s="421"/>
      <c r="ATF63" s="421"/>
      <c r="ATG63" s="421"/>
      <c r="ATH63" s="421"/>
      <c r="ATI63" s="421"/>
      <c r="ATJ63" s="421"/>
      <c r="ATK63" s="421"/>
      <c r="ATL63" s="421"/>
      <c r="ATM63" s="421"/>
      <c r="ATN63" s="421"/>
      <c r="ATO63" s="421"/>
      <c r="ATP63" s="421"/>
      <c r="ATQ63" s="421"/>
      <c r="ATR63" s="421"/>
      <c r="ATS63" s="421"/>
      <c r="ATT63" s="421"/>
      <c r="ATU63" s="421"/>
      <c r="ATV63" s="421"/>
      <c r="ATW63" s="421"/>
      <c r="ATX63" s="421"/>
      <c r="ATY63" s="421"/>
      <c r="ATZ63" s="421"/>
      <c r="AUA63" s="421"/>
      <c r="AUB63" s="421"/>
      <c r="AUC63" s="421"/>
      <c r="AUD63" s="421"/>
      <c r="AUE63" s="421"/>
      <c r="AUF63" s="421"/>
      <c r="AUG63" s="421"/>
      <c r="AUH63" s="421"/>
      <c r="AUI63" s="421"/>
      <c r="AUJ63" s="421"/>
      <c r="AUK63" s="421"/>
      <c r="AUL63" s="421"/>
      <c r="AUM63" s="421"/>
      <c r="AUN63" s="421"/>
      <c r="AUO63" s="421"/>
      <c r="AUP63" s="421"/>
      <c r="AUQ63" s="421"/>
      <c r="AUR63" s="421"/>
      <c r="AUS63" s="421"/>
      <c r="AUT63" s="421"/>
      <c r="AUU63" s="421"/>
      <c r="AUV63" s="421"/>
      <c r="AUW63" s="421"/>
      <c r="AUX63" s="421"/>
      <c r="AUY63" s="421"/>
      <c r="AUZ63" s="421"/>
      <c r="AVA63" s="421"/>
      <c r="AVB63" s="421"/>
      <c r="AVC63" s="421"/>
      <c r="AVD63" s="421"/>
      <c r="AVE63" s="421"/>
      <c r="AVF63" s="421"/>
      <c r="AVG63" s="421"/>
      <c r="AVH63" s="421"/>
      <c r="AVI63" s="421"/>
      <c r="AVJ63" s="421"/>
      <c r="AVK63" s="421"/>
      <c r="AVL63" s="421"/>
      <c r="AVM63" s="421"/>
      <c r="AVN63" s="421"/>
      <c r="AVO63" s="421"/>
      <c r="AVP63" s="421"/>
      <c r="AVQ63" s="421"/>
      <c r="AVR63" s="421"/>
      <c r="AVS63" s="421"/>
      <c r="AVT63" s="421"/>
      <c r="AVU63" s="421"/>
      <c r="AVV63" s="421"/>
      <c r="AVW63" s="421"/>
      <c r="AVX63" s="421"/>
      <c r="AVY63" s="421"/>
      <c r="AVZ63" s="421"/>
      <c r="AWA63" s="421"/>
      <c r="AWB63" s="421"/>
      <c r="AWC63" s="421"/>
      <c r="AWD63" s="421"/>
      <c r="AWE63" s="421"/>
      <c r="AWF63" s="421"/>
      <c r="AWG63" s="421"/>
      <c r="AWH63" s="421"/>
      <c r="AWI63" s="421"/>
      <c r="AWJ63" s="421"/>
      <c r="AWK63" s="421"/>
      <c r="AWL63" s="421"/>
      <c r="AWM63" s="421"/>
      <c r="AWN63" s="421"/>
      <c r="AWO63" s="421"/>
      <c r="AWP63" s="421"/>
      <c r="AWQ63" s="421"/>
      <c r="AWR63" s="421"/>
      <c r="AWS63" s="421"/>
      <c r="AWT63" s="421"/>
      <c r="AWU63" s="421"/>
      <c r="AWV63" s="421"/>
      <c r="AWW63" s="421"/>
      <c r="AWX63" s="421"/>
      <c r="AWY63" s="421"/>
      <c r="AWZ63" s="421"/>
      <c r="AXA63" s="421"/>
      <c r="AXB63" s="421"/>
      <c r="AXC63" s="421"/>
      <c r="AXD63" s="421"/>
      <c r="AXE63" s="421"/>
      <c r="AXF63" s="421"/>
      <c r="AXG63" s="421"/>
      <c r="AXH63" s="421"/>
      <c r="AXI63" s="421"/>
      <c r="AXJ63" s="421"/>
      <c r="AXK63" s="421"/>
      <c r="AXL63" s="421"/>
      <c r="AXM63" s="421"/>
      <c r="AXN63" s="421"/>
      <c r="AXO63" s="421"/>
      <c r="AXP63" s="421"/>
      <c r="AXQ63" s="421"/>
      <c r="AXR63" s="421"/>
      <c r="AXS63" s="421"/>
      <c r="AXT63" s="421"/>
      <c r="AXU63" s="421"/>
      <c r="AXV63" s="421"/>
      <c r="AXW63" s="421"/>
      <c r="AXX63" s="421"/>
      <c r="AXY63" s="421"/>
      <c r="AXZ63" s="421"/>
      <c r="AYA63" s="421"/>
      <c r="AYB63" s="421"/>
      <c r="AYC63" s="421"/>
      <c r="AYD63" s="421"/>
      <c r="AYE63" s="421"/>
      <c r="AYF63" s="421"/>
      <c r="AYG63" s="421"/>
      <c r="AYH63" s="421"/>
      <c r="AYI63" s="421"/>
      <c r="AYJ63" s="421"/>
      <c r="AYK63" s="421"/>
      <c r="AYL63" s="421"/>
      <c r="AYM63" s="421"/>
      <c r="AYN63" s="421"/>
      <c r="AYO63" s="421"/>
      <c r="AYP63" s="421"/>
      <c r="AYQ63" s="421"/>
      <c r="AYR63" s="421"/>
      <c r="AYS63" s="421"/>
      <c r="AYT63" s="421"/>
      <c r="AYU63" s="421"/>
      <c r="AYV63" s="421"/>
      <c r="AYW63" s="421"/>
      <c r="AYX63" s="421"/>
      <c r="AYY63" s="421"/>
      <c r="AYZ63" s="421"/>
      <c r="AZA63" s="421"/>
      <c r="AZB63" s="421"/>
      <c r="AZC63" s="421"/>
      <c r="AZD63" s="421"/>
      <c r="AZE63" s="421"/>
      <c r="AZF63" s="421"/>
      <c r="AZG63" s="421"/>
      <c r="AZH63" s="421"/>
      <c r="AZI63" s="421"/>
      <c r="AZJ63" s="421"/>
      <c r="AZK63" s="421"/>
      <c r="AZL63" s="421"/>
      <c r="AZM63" s="421"/>
      <c r="AZN63" s="421"/>
      <c r="AZO63" s="421"/>
      <c r="AZP63" s="421"/>
      <c r="AZQ63" s="421"/>
      <c r="AZR63" s="421"/>
      <c r="AZS63" s="421"/>
      <c r="AZT63" s="421"/>
      <c r="AZU63" s="421"/>
      <c r="AZV63" s="421"/>
      <c r="AZW63" s="421"/>
      <c r="AZX63" s="421"/>
      <c r="AZY63" s="421"/>
      <c r="AZZ63" s="421"/>
      <c r="BAA63" s="421"/>
      <c r="BAB63" s="421"/>
      <c r="BAC63" s="421"/>
      <c r="BAD63" s="421"/>
      <c r="BAE63" s="421"/>
      <c r="BAF63" s="421"/>
      <c r="BAG63" s="421"/>
      <c r="BAH63" s="421"/>
      <c r="BAI63" s="421"/>
      <c r="BAJ63" s="421"/>
      <c r="BAK63" s="421"/>
      <c r="BAL63" s="421"/>
      <c r="BAM63" s="421"/>
      <c r="BAN63" s="421"/>
      <c r="BAO63" s="421"/>
      <c r="BAP63" s="421"/>
      <c r="BAQ63" s="421"/>
      <c r="BAR63" s="421"/>
      <c r="BAS63" s="421"/>
      <c r="BAT63" s="421"/>
      <c r="BAU63" s="421"/>
      <c r="BAV63" s="421"/>
      <c r="BAW63" s="421"/>
      <c r="BAX63" s="421"/>
      <c r="BAY63" s="421"/>
      <c r="BAZ63" s="421"/>
      <c r="BBA63" s="421"/>
      <c r="BBB63" s="421"/>
      <c r="BBC63" s="421"/>
      <c r="BBD63" s="421"/>
      <c r="BBE63" s="421"/>
      <c r="BBF63" s="421"/>
      <c r="BBG63" s="421"/>
      <c r="BBH63" s="421"/>
      <c r="BBI63" s="421"/>
      <c r="BBJ63" s="421"/>
      <c r="BBK63" s="421"/>
      <c r="BBL63" s="421"/>
      <c r="BBM63" s="421"/>
      <c r="BBN63" s="421"/>
      <c r="BBO63" s="421"/>
      <c r="BBP63" s="421"/>
      <c r="BBQ63" s="421"/>
      <c r="BBR63" s="421"/>
      <c r="BBS63" s="421"/>
      <c r="BBT63" s="421"/>
      <c r="BBU63" s="421"/>
      <c r="BBV63" s="421"/>
      <c r="BBW63" s="421"/>
      <c r="BBX63" s="421"/>
      <c r="BBY63" s="421"/>
      <c r="BBZ63" s="421"/>
      <c r="BCA63" s="421"/>
      <c r="BCB63" s="421"/>
      <c r="BCC63" s="421"/>
      <c r="BCD63" s="421"/>
      <c r="BCE63" s="421"/>
      <c r="BCF63" s="421"/>
      <c r="BCG63" s="421"/>
      <c r="BCH63" s="421"/>
      <c r="BCI63" s="421"/>
      <c r="BCJ63" s="421"/>
      <c r="BCK63" s="421"/>
      <c r="BCL63" s="421"/>
      <c r="BCM63" s="421"/>
      <c r="BCN63" s="421"/>
      <c r="BCO63" s="421"/>
      <c r="BCP63" s="421"/>
      <c r="BCQ63" s="421"/>
      <c r="BCR63" s="421"/>
      <c r="BCS63" s="421"/>
      <c r="BCT63" s="421"/>
      <c r="BCU63" s="421"/>
      <c r="BCV63" s="421"/>
      <c r="BCW63" s="421"/>
      <c r="BCX63" s="421"/>
      <c r="BCY63" s="421"/>
      <c r="BCZ63" s="421"/>
      <c r="BDA63" s="421"/>
      <c r="BDB63" s="421"/>
      <c r="BDC63" s="421"/>
      <c r="BDD63" s="421"/>
      <c r="BDE63" s="421"/>
      <c r="BDF63" s="421"/>
      <c r="BDG63" s="421"/>
      <c r="BDH63" s="421"/>
      <c r="BDI63" s="421"/>
      <c r="BDJ63" s="421"/>
      <c r="BDK63" s="421"/>
      <c r="BDL63" s="421"/>
      <c r="BDM63" s="421"/>
      <c r="BDN63" s="421"/>
      <c r="BDO63" s="421"/>
      <c r="BDP63" s="421"/>
      <c r="BDQ63" s="421"/>
      <c r="BDR63" s="421"/>
      <c r="BDS63" s="421"/>
      <c r="BDT63" s="421"/>
      <c r="BDU63" s="421"/>
      <c r="BDV63" s="421"/>
      <c r="BDW63" s="421"/>
      <c r="BDX63" s="421"/>
      <c r="BDY63" s="421"/>
      <c r="BDZ63" s="421"/>
      <c r="BEA63" s="421"/>
      <c r="BEB63" s="421"/>
      <c r="BEC63" s="421"/>
      <c r="BED63" s="421"/>
      <c r="BEE63" s="421"/>
      <c r="BEF63" s="421"/>
      <c r="BEG63" s="421"/>
      <c r="BEH63" s="421"/>
      <c r="BEI63" s="421"/>
      <c r="BEJ63" s="421"/>
      <c r="BEK63" s="421"/>
      <c r="BEL63" s="421"/>
      <c r="BEM63" s="421"/>
      <c r="BEN63" s="421"/>
      <c r="BEO63" s="421"/>
      <c r="BEP63" s="421"/>
      <c r="BEQ63" s="421"/>
      <c r="BER63" s="421"/>
      <c r="BES63" s="421"/>
      <c r="BET63" s="421"/>
      <c r="BEU63" s="421"/>
      <c r="BEV63" s="421"/>
      <c r="BEW63" s="421"/>
      <c r="BEX63" s="421"/>
      <c r="BEY63" s="421"/>
      <c r="BEZ63" s="421"/>
      <c r="BFA63" s="421"/>
      <c r="BFB63" s="421"/>
      <c r="BFC63" s="421"/>
      <c r="BFD63" s="421"/>
      <c r="BFE63" s="421"/>
      <c r="BFF63" s="421"/>
      <c r="BFG63" s="421"/>
      <c r="BFH63" s="421"/>
      <c r="BFI63" s="421"/>
      <c r="BFJ63" s="421"/>
      <c r="BFK63" s="421"/>
      <c r="BFL63" s="421"/>
      <c r="BFM63" s="421"/>
      <c r="BFN63" s="421"/>
      <c r="BFO63" s="421"/>
      <c r="BFP63" s="421"/>
      <c r="BFQ63" s="421"/>
      <c r="BFR63" s="421"/>
      <c r="BFS63" s="421"/>
      <c r="BFT63" s="421"/>
      <c r="BFU63" s="421"/>
      <c r="BFV63" s="421"/>
      <c r="BFW63" s="421"/>
      <c r="BFX63" s="421"/>
      <c r="BFY63" s="421"/>
      <c r="BFZ63" s="421"/>
      <c r="BGA63" s="421"/>
      <c r="BGB63" s="421"/>
      <c r="BGC63" s="421"/>
      <c r="BGD63" s="421"/>
      <c r="BGE63" s="421"/>
      <c r="BGF63" s="421"/>
      <c r="BGG63" s="421"/>
      <c r="BGH63" s="421"/>
      <c r="BGI63" s="421"/>
      <c r="BGJ63" s="421"/>
      <c r="BGK63" s="421"/>
      <c r="BGL63" s="421"/>
      <c r="BGM63" s="421"/>
      <c r="BGN63" s="421"/>
      <c r="BGO63" s="421"/>
      <c r="BGP63" s="421"/>
      <c r="BGQ63" s="421"/>
      <c r="BGR63" s="421"/>
      <c r="BGS63" s="421"/>
      <c r="BGT63" s="421"/>
      <c r="BGU63" s="421"/>
      <c r="BGV63" s="421"/>
      <c r="BGW63" s="421"/>
      <c r="BGX63" s="421"/>
      <c r="BGY63" s="421"/>
      <c r="BGZ63" s="421"/>
      <c r="BHA63" s="421"/>
      <c r="BHB63" s="421"/>
      <c r="BHC63" s="421"/>
      <c r="BHD63" s="421"/>
      <c r="BHE63" s="421"/>
      <c r="BHF63" s="421"/>
      <c r="BHG63" s="421"/>
      <c r="BHH63" s="421"/>
      <c r="BHI63" s="421"/>
      <c r="BHJ63" s="421"/>
      <c r="BHK63" s="421"/>
      <c r="BHL63" s="421"/>
      <c r="BHM63" s="421"/>
      <c r="BHN63" s="421"/>
      <c r="BHO63" s="421"/>
      <c r="BHP63" s="421"/>
      <c r="BHQ63" s="421"/>
      <c r="BHR63" s="421"/>
      <c r="BHS63" s="421"/>
      <c r="BHT63" s="421"/>
      <c r="BHU63" s="421"/>
      <c r="BHV63" s="421"/>
      <c r="BHW63" s="421"/>
      <c r="BHX63" s="421"/>
      <c r="BHY63" s="421"/>
      <c r="BHZ63" s="421"/>
      <c r="BIA63" s="421"/>
      <c r="BIB63" s="421"/>
      <c r="BIC63" s="421"/>
      <c r="BID63" s="421"/>
      <c r="BIE63" s="421"/>
      <c r="BIF63" s="421"/>
      <c r="BIG63" s="421"/>
      <c r="BIH63" s="421"/>
      <c r="BII63" s="421"/>
      <c r="BIJ63" s="421"/>
      <c r="BIK63" s="421"/>
      <c r="BIL63" s="421"/>
      <c r="BIM63" s="421"/>
      <c r="BIN63" s="421"/>
      <c r="BIO63" s="421"/>
      <c r="BIP63" s="421"/>
      <c r="BIQ63" s="421"/>
      <c r="BIR63" s="421"/>
      <c r="BIS63" s="421"/>
      <c r="BIT63" s="421"/>
      <c r="BIU63" s="421"/>
      <c r="BIV63" s="421"/>
      <c r="BIW63" s="421"/>
      <c r="BIX63" s="421"/>
      <c r="BIY63" s="421"/>
      <c r="BIZ63" s="421"/>
      <c r="BJA63" s="421"/>
      <c r="BJB63" s="421"/>
      <c r="BJC63" s="421"/>
      <c r="BJD63" s="421"/>
      <c r="BJE63" s="421"/>
      <c r="BJF63" s="421"/>
      <c r="BJG63" s="421"/>
      <c r="BJH63" s="421"/>
      <c r="BJI63" s="421"/>
      <c r="BJJ63" s="421"/>
      <c r="BJK63" s="421"/>
      <c r="BJL63" s="421"/>
      <c r="BJM63" s="421"/>
      <c r="BJN63" s="421"/>
      <c r="BJO63" s="421"/>
      <c r="BJP63" s="421"/>
      <c r="BJQ63" s="421"/>
      <c r="BJR63" s="421"/>
      <c r="BJS63" s="421"/>
      <c r="BJT63" s="421"/>
      <c r="BJU63" s="421"/>
      <c r="BJV63" s="421"/>
      <c r="BJW63" s="421"/>
      <c r="BJX63" s="421"/>
      <c r="BJY63" s="421"/>
      <c r="BJZ63" s="421"/>
      <c r="BKA63" s="421"/>
      <c r="BKB63" s="421"/>
      <c r="BKC63" s="421"/>
      <c r="BKD63" s="421"/>
      <c r="BKE63" s="421"/>
      <c r="BKF63" s="421"/>
      <c r="BKG63" s="421"/>
      <c r="BKH63" s="421"/>
      <c r="BKI63" s="421"/>
      <c r="BKJ63" s="421"/>
      <c r="BKK63" s="421"/>
      <c r="BKL63" s="421"/>
      <c r="BKM63" s="421"/>
      <c r="BKN63" s="421"/>
      <c r="BKO63" s="421"/>
      <c r="BKP63" s="421"/>
      <c r="BKQ63" s="421"/>
      <c r="BKR63" s="421"/>
      <c r="BKS63" s="421"/>
      <c r="BKT63" s="421"/>
      <c r="BKU63" s="421"/>
      <c r="BKV63" s="421"/>
      <c r="BKW63" s="421"/>
      <c r="BKX63" s="421"/>
      <c r="BKY63" s="421"/>
      <c r="BKZ63" s="421"/>
      <c r="BLA63" s="421"/>
      <c r="BLB63" s="421"/>
      <c r="BLC63" s="421"/>
      <c r="BLD63" s="421"/>
      <c r="BLE63" s="421"/>
      <c r="BLF63" s="421"/>
      <c r="BLG63" s="421"/>
      <c r="BLH63" s="421"/>
      <c r="BLI63" s="421"/>
      <c r="BLJ63" s="421"/>
      <c r="BLK63" s="421"/>
      <c r="BLL63" s="421"/>
      <c r="BLM63" s="421"/>
      <c r="BLN63" s="421"/>
      <c r="BLO63" s="421"/>
      <c r="BLP63" s="421"/>
      <c r="BLQ63" s="421"/>
      <c r="BLR63" s="421"/>
      <c r="BLS63" s="421"/>
      <c r="BLT63" s="421"/>
      <c r="BLU63" s="421"/>
      <c r="BLV63" s="421"/>
      <c r="BLW63" s="421"/>
      <c r="BLX63" s="421"/>
      <c r="BLY63" s="421"/>
      <c r="BLZ63" s="421"/>
      <c r="BMA63" s="421"/>
      <c r="BMB63" s="421"/>
      <c r="BMC63" s="421"/>
      <c r="BMD63" s="421"/>
      <c r="BME63" s="421"/>
      <c r="BMF63" s="421"/>
      <c r="BMG63" s="421"/>
      <c r="BMH63" s="421"/>
      <c r="BMI63" s="421"/>
      <c r="BMJ63" s="421"/>
      <c r="BMK63" s="421"/>
      <c r="BML63" s="421"/>
      <c r="BMM63" s="421"/>
      <c r="BMN63" s="421"/>
      <c r="BMO63" s="421"/>
      <c r="BMP63" s="421"/>
      <c r="BMQ63" s="421"/>
      <c r="BMR63" s="421"/>
      <c r="BMS63" s="421"/>
      <c r="BMT63" s="421"/>
      <c r="BMU63" s="421"/>
      <c r="BMV63" s="421"/>
      <c r="BMW63" s="421"/>
      <c r="BMX63" s="421"/>
      <c r="BMY63" s="421"/>
      <c r="BMZ63" s="421"/>
      <c r="BNA63" s="421"/>
      <c r="BNB63" s="421"/>
      <c r="BNC63" s="421"/>
      <c r="BND63" s="421"/>
      <c r="BNE63" s="421"/>
      <c r="BNF63" s="421"/>
      <c r="BNG63" s="421"/>
      <c r="BNH63" s="421"/>
      <c r="BNI63" s="421"/>
      <c r="BNJ63" s="421"/>
      <c r="BNK63" s="421"/>
      <c r="BNL63" s="421"/>
      <c r="BNM63" s="421"/>
      <c r="BNN63" s="421"/>
      <c r="BNO63" s="421"/>
      <c r="BNP63" s="421"/>
      <c r="BNQ63" s="421"/>
      <c r="BNR63" s="421"/>
      <c r="BNS63" s="421"/>
      <c r="BNT63" s="421"/>
      <c r="BNU63" s="421"/>
      <c r="BNV63" s="421"/>
      <c r="BNW63" s="421"/>
      <c r="BNX63" s="421"/>
      <c r="BNY63" s="421"/>
      <c r="BNZ63" s="421"/>
      <c r="BOA63" s="421"/>
      <c r="BOB63" s="421"/>
      <c r="BOC63" s="421"/>
      <c r="BOD63" s="421"/>
      <c r="BOE63" s="421"/>
      <c r="BOF63" s="421"/>
      <c r="BOG63" s="421"/>
      <c r="BOH63" s="421"/>
      <c r="BOI63" s="421"/>
      <c r="BOJ63" s="421"/>
      <c r="BOK63" s="421"/>
      <c r="BOL63" s="421"/>
      <c r="BOM63" s="421"/>
      <c r="BON63" s="421"/>
      <c r="BOO63" s="421"/>
      <c r="BOP63" s="421"/>
      <c r="BOQ63" s="421"/>
      <c r="BOR63" s="421"/>
      <c r="BOS63" s="421"/>
      <c r="BOT63" s="421"/>
      <c r="BOU63" s="421"/>
      <c r="BOV63" s="421"/>
      <c r="BOW63" s="421"/>
      <c r="BOX63" s="421"/>
      <c r="BOY63" s="421"/>
      <c r="BOZ63" s="421"/>
      <c r="BPA63" s="421"/>
      <c r="BPB63" s="421"/>
      <c r="BPC63" s="421"/>
      <c r="BPD63" s="421"/>
      <c r="BPE63" s="421"/>
      <c r="BPF63" s="421"/>
      <c r="BPG63" s="421"/>
      <c r="BPH63" s="421"/>
      <c r="BPI63" s="421"/>
      <c r="BPJ63" s="421"/>
      <c r="BPK63" s="421"/>
      <c r="BPL63" s="421"/>
      <c r="BPM63" s="421"/>
      <c r="BPN63" s="421"/>
      <c r="BPO63" s="421"/>
      <c r="BPP63" s="421"/>
      <c r="BPQ63" s="421"/>
      <c r="BPR63" s="421"/>
      <c r="BPS63" s="421"/>
      <c r="BPT63" s="421"/>
      <c r="BPU63" s="421"/>
      <c r="BPV63" s="421"/>
      <c r="BPW63" s="421"/>
      <c r="BPX63" s="421"/>
      <c r="BPY63" s="421"/>
      <c r="BPZ63" s="421"/>
      <c r="BQA63" s="421"/>
      <c r="BQB63" s="421"/>
      <c r="BQC63" s="421"/>
      <c r="BQD63" s="421"/>
      <c r="BQE63" s="421"/>
      <c r="BQF63" s="421"/>
      <c r="BQG63" s="421"/>
      <c r="BQH63" s="421"/>
      <c r="BQI63" s="421"/>
      <c r="BQJ63" s="421"/>
      <c r="BQK63" s="421"/>
      <c r="BQL63" s="421"/>
      <c r="BQM63" s="421"/>
      <c r="BQN63" s="421"/>
      <c r="BQO63" s="421"/>
      <c r="BQP63" s="421"/>
      <c r="BQQ63" s="421"/>
      <c r="BQR63" s="421"/>
      <c r="BQS63" s="421"/>
      <c r="BQT63" s="421"/>
      <c r="BQU63" s="421"/>
      <c r="BQV63" s="421"/>
      <c r="BQW63" s="421"/>
      <c r="BQX63" s="421"/>
      <c r="BQY63" s="421"/>
      <c r="BQZ63" s="421"/>
      <c r="BRA63" s="421"/>
      <c r="BRB63" s="421"/>
      <c r="BRC63" s="421"/>
      <c r="BRD63" s="421"/>
      <c r="BRE63" s="421"/>
      <c r="BRF63" s="421"/>
      <c r="BRG63" s="421"/>
      <c r="BRH63" s="421"/>
      <c r="BRI63" s="421"/>
      <c r="BRJ63" s="421"/>
      <c r="BRK63" s="421"/>
      <c r="BRL63" s="421"/>
      <c r="BRM63" s="421"/>
      <c r="BRN63" s="421"/>
      <c r="BRO63" s="421"/>
      <c r="BRP63" s="421"/>
      <c r="BRQ63" s="421"/>
      <c r="BRR63" s="421"/>
      <c r="BRS63" s="421"/>
      <c r="BRT63" s="421"/>
      <c r="BRU63" s="421"/>
      <c r="BRV63" s="421"/>
      <c r="BRW63" s="421"/>
      <c r="BRX63" s="421"/>
      <c r="BRY63" s="421"/>
      <c r="BRZ63" s="421"/>
      <c r="BSA63" s="421"/>
      <c r="BSB63" s="421"/>
      <c r="BSC63" s="421"/>
      <c r="BSD63" s="421"/>
      <c r="BSE63" s="421"/>
      <c r="BSF63" s="421"/>
      <c r="BSG63" s="421"/>
      <c r="BSH63" s="421"/>
      <c r="BSI63" s="421"/>
      <c r="BSJ63" s="421"/>
      <c r="BSK63" s="421"/>
      <c r="BSL63" s="421"/>
      <c r="BSM63" s="421"/>
      <c r="BSN63" s="421"/>
      <c r="BSO63" s="421"/>
      <c r="BSP63" s="421"/>
      <c r="BSQ63" s="421"/>
      <c r="BSR63" s="421"/>
      <c r="BSS63" s="421"/>
      <c r="BST63" s="421"/>
      <c r="BSU63" s="421"/>
      <c r="BSV63" s="421"/>
      <c r="BSW63" s="421"/>
      <c r="BSX63" s="421"/>
      <c r="BSY63" s="421"/>
      <c r="BSZ63" s="421"/>
      <c r="BTA63" s="421"/>
      <c r="BTB63" s="421"/>
      <c r="BTC63" s="421"/>
      <c r="BTD63" s="421"/>
      <c r="BTE63" s="421"/>
      <c r="BTF63" s="421"/>
      <c r="BTG63" s="421"/>
      <c r="BTH63" s="421"/>
      <c r="BTI63" s="421"/>
      <c r="BTJ63" s="421"/>
      <c r="BTK63" s="421"/>
      <c r="BTL63" s="421"/>
      <c r="BTM63" s="421"/>
      <c r="BTN63" s="421"/>
      <c r="BTO63" s="421"/>
      <c r="BTP63" s="421"/>
      <c r="BTQ63" s="421"/>
      <c r="BTR63" s="421"/>
      <c r="BTS63" s="421"/>
      <c r="BTT63" s="421"/>
      <c r="BTU63" s="421"/>
      <c r="BTV63" s="421"/>
      <c r="BTW63" s="421"/>
      <c r="BTX63" s="421"/>
      <c r="BTY63" s="421"/>
      <c r="BTZ63" s="421"/>
      <c r="BUA63" s="421"/>
      <c r="BUB63" s="421"/>
      <c r="BUC63" s="421"/>
      <c r="BUD63" s="421"/>
      <c r="BUE63" s="421"/>
      <c r="BUF63" s="421"/>
      <c r="BUG63" s="421"/>
      <c r="BUH63" s="421"/>
      <c r="BUI63" s="421"/>
      <c r="BUJ63" s="421"/>
      <c r="BUK63" s="421"/>
      <c r="BUL63" s="421"/>
      <c r="BUM63" s="421"/>
      <c r="BUN63" s="421"/>
      <c r="BUO63" s="421"/>
      <c r="BUP63" s="421"/>
      <c r="BUQ63" s="421"/>
      <c r="BUR63" s="421"/>
      <c r="BUS63" s="421"/>
      <c r="BUT63" s="421"/>
      <c r="BUU63" s="421"/>
      <c r="BUV63" s="421"/>
      <c r="BUW63" s="421"/>
      <c r="BUX63" s="421"/>
      <c r="BUY63" s="421"/>
      <c r="BUZ63" s="421"/>
      <c r="BVA63" s="421"/>
      <c r="BVB63" s="421"/>
      <c r="BVC63" s="421"/>
      <c r="BVD63" s="421"/>
      <c r="BVE63" s="421"/>
      <c r="BVF63" s="421"/>
      <c r="BVG63" s="421"/>
      <c r="BVH63" s="421"/>
      <c r="BVI63" s="421"/>
      <c r="BVJ63" s="421"/>
      <c r="BVK63" s="421"/>
      <c r="BVL63" s="421"/>
      <c r="BVM63" s="421"/>
      <c r="BVN63" s="421"/>
      <c r="BVO63" s="421"/>
      <c r="BVP63" s="421"/>
      <c r="BVQ63" s="421"/>
      <c r="BVR63" s="421"/>
      <c r="BVS63" s="421"/>
      <c r="BVT63" s="421"/>
      <c r="BVU63" s="421"/>
      <c r="BVV63" s="421"/>
      <c r="BVW63" s="421"/>
      <c r="BVX63" s="421"/>
      <c r="BVY63" s="421"/>
      <c r="BVZ63" s="421"/>
      <c r="BWA63" s="421"/>
      <c r="BWB63" s="421"/>
      <c r="BWC63" s="421"/>
      <c r="BWD63" s="421"/>
      <c r="BWE63" s="421"/>
      <c r="BWF63" s="421"/>
      <c r="BWG63" s="421"/>
      <c r="BWH63" s="421"/>
      <c r="BWI63" s="421"/>
      <c r="BWJ63" s="421"/>
      <c r="BWK63" s="421"/>
      <c r="BWL63" s="421"/>
      <c r="BWM63" s="421"/>
      <c r="BWN63" s="421"/>
      <c r="BWO63" s="421"/>
      <c r="BWP63" s="421"/>
      <c r="BWQ63" s="421"/>
      <c r="BWR63" s="421"/>
      <c r="BWS63" s="421"/>
      <c r="BWT63" s="421"/>
      <c r="BWU63" s="421"/>
      <c r="BWV63" s="421"/>
      <c r="BWW63" s="421"/>
      <c r="BWX63" s="421"/>
      <c r="BWY63" s="421"/>
      <c r="BWZ63" s="421"/>
      <c r="BXA63" s="421"/>
      <c r="BXB63" s="421"/>
      <c r="BXC63" s="421"/>
      <c r="BXD63" s="421"/>
      <c r="BXE63" s="421"/>
      <c r="BXF63" s="421"/>
      <c r="BXG63" s="421"/>
      <c r="BXH63" s="421"/>
      <c r="BXI63" s="421"/>
      <c r="BXJ63" s="421"/>
      <c r="BXK63" s="421"/>
      <c r="BXL63" s="421"/>
      <c r="BXM63" s="421"/>
      <c r="BXN63" s="421"/>
      <c r="BXO63" s="421"/>
      <c r="BXP63" s="421"/>
      <c r="BXQ63" s="421"/>
      <c r="BXR63" s="421"/>
      <c r="BXS63" s="421"/>
      <c r="BXT63" s="421"/>
      <c r="BXU63" s="421"/>
      <c r="BXV63" s="421"/>
      <c r="BXW63" s="421"/>
      <c r="BXX63" s="421"/>
      <c r="BXY63" s="421"/>
      <c r="BXZ63" s="421"/>
      <c r="BYA63" s="421"/>
      <c r="BYB63" s="421"/>
      <c r="BYC63" s="421"/>
      <c r="BYD63" s="421"/>
      <c r="BYE63" s="421"/>
      <c r="BYF63" s="421"/>
      <c r="BYG63" s="421"/>
      <c r="BYH63" s="421"/>
      <c r="BYI63" s="421"/>
      <c r="BYJ63" s="421"/>
      <c r="BYK63" s="421"/>
      <c r="BYL63" s="421"/>
      <c r="BYM63" s="421"/>
      <c r="BYN63" s="421"/>
      <c r="BYO63" s="421"/>
      <c r="BYP63" s="421"/>
      <c r="BYQ63" s="421"/>
      <c r="BYR63" s="421"/>
      <c r="BYS63" s="421"/>
      <c r="BYT63" s="421"/>
      <c r="BYU63" s="421"/>
      <c r="BYV63" s="421"/>
      <c r="BYW63" s="421"/>
      <c r="BYX63" s="421"/>
      <c r="BYY63" s="421"/>
      <c r="BYZ63" s="421"/>
      <c r="BZA63" s="421"/>
      <c r="BZB63" s="421"/>
      <c r="BZC63" s="421"/>
      <c r="BZD63" s="421"/>
      <c r="BZE63" s="421"/>
      <c r="BZF63" s="421"/>
      <c r="BZG63" s="421"/>
      <c r="BZH63" s="421"/>
      <c r="BZI63" s="421"/>
      <c r="BZJ63" s="421"/>
      <c r="BZK63" s="421"/>
      <c r="BZL63" s="421"/>
      <c r="BZM63" s="421"/>
      <c r="BZN63" s="421"/>
      <c r="BZO63" s="421"/>
      <c r="BZP63" s="421"/>
      <c r="BZQ63" s="421"/>
      <c r="BZR63" s="421"/>
      <c r="BZS63" s="421"/>
      <c r="BZT63" s="421"/>
      <c r="BZU63" s="421"/>
      <c r="BZV63" s="421"/>
      <c r="BZW63" s="421"/>
      <c r="BZX63" s="421"/>
      <c r="BZY63" s="421"/>
      <c r="BZZ63" s="421"/>
      <c r="CAA63" s="421"/>
      <c r="CAB63" s="421"/>
      <c r="CAC63" s="421"/>
      <c r="CAD63" s="421"/>
      <c r="CAE63" s="421"/>
      <c r="CAF63" s="421"/>
      <c r="CAG63" s="421"/>
      <c r="CAH63" s="421"/>
      <c r="CAI63" s="421"/>
      <c r="CAJ63" s="421"/>
      <c r="CAK63" s="421"/>
      <c r="CAL63" s="421"/>
      <c r="CAM63" s="421"/>
      <c r="CAN63" s="421"/>
      <c r="CAO63" s="421"/>
      <c r="CAP63" s="421"/>
      <c r="CAQ63" s="421"/>
      <c r="CAR63" s="421"/>
      <c r="CAS63" s="421"/>
      <c r="CAT63" s="421"/>
      <c r="CAU63" s="421"/>
      <c r="CAV63" s="421"/>
      <c r="CAW63" s="421"/>
      <c r="CAX63" s="421"/>
      <c r="CAY63" s="421"/>
      <c r="CAZ63" s="421"/>
      <c r="CBA63" s="421"/>
      <c r="CBB63" s="421"/>
      <c r="CBC63" s="421"/>
      <c r="CBD63" s="421"/>
      <c r="CBE63" s="421"/>
      <c r="CBF63" s="421"/>
      <c r="CBG63" s="421"/>
      <c r="CBH63" s="421"/>
      <c r="CBI63" s="421"/>
      <c r="CBJ63" s="421"/>
      <c r="CBK63" s="421"/>
      <c r="CBL63" s="421"/>
      <c r="CBM63" s="421"/>
      <c r="CBN63" s="421"/>
      <c r="CBO63" s="421"/>
      <c r="CBP63" s="421"/>
      <c r="CBQ63" s="421"/>
      <c r="CBR63" s="421"/>
      <c r="CBS63" s="421"/>
      <c r="CBT63" s="421"/>
      <c r="CBU63" s="421"/>
      <c r="CBV63" s="421"/>
      <c r="CBW63" s="421"/>
      <c r="CBX63" s="421"/>
      <c r="CBY63" s="421"/>
      <c r="CBZ63" s="421"/>
      <c r="CCA63" s="421"/>
      <c r="CCB63" s="421"/>
      <c r="CCC63" s="421"/>
      <c r="CCD63" s="421"/>
      <c r="CCE63" s="421"/>
      <c r="CCF63" s="421"/>
      <c r="CCG63" s="421"/>
      <c r="CCH63" s="421"/>
      <c r="CCI63" s="421"/>
      <c r="CCJ63" s="421"/>
      <c r="CCK63" s="421"/>
      <c r="CCL63" s="421"/>
      <c r="CCM63" s="421"/>
      <c r="CCN63" s="421"/>
      <c r="CCO63" s="421"/>
      <c r="CCP63" s="421"/>
      <c r="CCQ63" s="421"/>
      <c r="CCR63" s="421"/>
      <c r="CCS63" s="421"/>
      <c r="CCT63" s="421"/>
      <c r="CCU63" s="421"/>
      <c r="CCV63" s="421"/>
      <c r="CCW63" s="421"/>
      <c r="CCX63" s="421"/>
      <c r="CCY63" s="421"/>
      <c r="CCZ63" s="421"/>
      <c r="CDA63" s="421"/>
      <c r="CDB63" s="421"/>
      <c r="CDC63" s="421"/>
      <c r="CDD63" s="421"/>
      <c r="CDE63" s="421"/>
      <c r="CDF63" s="421"/>
      <c r="CDG63" s="421"/>
      <c r="CDH63" s="421"/>
      <c r="CDI63" s="421"/>
      <c r="CDJ63" s="421"/>
      <c r="CDK63" s="421"/>
      <c r="CDL63" s="421"/>
      <c r="CDM63" s="421"/>
      <c r="CDN63" s="421"/>
      <c r="CDO63" s="421"/>
      <c r="CDP63" s="421"/>
      <c r="CDQ63" s="421"/>
      <c r="CDR63" s="421"/>
      <c r="CDS63" s="421"/>
      <c r="CDT63" s="421"/>
      <c r="CDU63" s="421"/>
      <c r="CDV63" s="421"/>
      <c r="CDW63" s="421"/>
      <c r="CDX63" s="421"/>
      <c r="CDY63" s="421"/>
      <c r="CDZ63" s="421"/>
      <c r="CEA63" s="421"/>
      <c r="CEB63" s="421"/>
      <c r="CEC63" s="421"/>
      <c r="CED63" s="421"/>
      <c r="CEE63" s="421"/>
      <c r="CEF63" s="421"/>
      <c r="CEG63" s="421"/>
      <c r="CEH63" s="421"/>
      <c r="CEI63" s="421"/>
      <c r="CEJ63" s="421"/>
      <c r="CEK63" s="421"/>
      <c r="CEL63" s="421"/>
      <c r="CEM63" s="421"/>
      <c r="CEN63" s="421"/>
      <c r="CEO63" s="421"/>
      <c r="CEP63" s="421"/>
      <c r="CEQ63" s="421"/>
      <c r="CER63" s="421"/>
      <c r="CES63" s="421"/>
      <c r="CET63" s="421"/>
      <c r="CEU63" s="421"/>
      <c r="CEV63" s="421"/>
      <c r="CEW63" s="421"/>
      <c r="CEX63" s="421"/>
      <c r="CEY63" s="421"/>
      <c r="CEZ63" s="421"/>
      <c r="CFA63" s="421"/>
      <c r="CFB63" s="421"/>
      <c r="CFC63" s="421"/>
      <c r="CFD63" s="421"/>
      <c r="CFE63" s="421"/>
      <c r="CFF63" s="421"/>
      <c r="CFG63" s="421"/>
      <c r="CFH63" s="421"/>
      <c r="CFI63" s="421"/>
      <c r="CFJ63" s="421"/>
      <c r="CFK63" s="421"/>
      <c r="CFL63" s="421"/>
      <c r="CFM63" s="421"/>
      <c r="CFN63" s="421"/>
      <c r="CFO63" s="421"/>
      <c r="CFP63" s="421"/>
      <c r="CFQ63" s="421"/>
      <c r="CFR63" s="421"/>
      <c r="CFS63" s="421"/>
      <c r="CFT63" s="421"/>
      <c r="CFU63" s="421"/>
      <c r="CFV63" s="421"/>
      <c r="CFW63" s="421"/>
      <c r="CFX63" s="421"/>
      <c r="CFY63" s="421"/>
      <c r="CFZ63" s="421"/>
      <c r="CGA63" s="421"/>
      <c r="CGB63" s="421"/>
      <c r="CGC63" s="421"/>
      <c r="CGD63" s="421"/>
      <c r="CGE63" s="421"/>
      <c r="CGF63" s="421"/>
      <c r="CGG63" s="421"/>
      <c r="CGH63" s="421"/>
      <c r="CGI63" s="421"/>
      <c r="CGJ63" s="421"/>
      <c r="CGK63" s="421"/>
      <c r="CGL63" s="421"/>
      <c r="CGM63" s="421"/>
      <c r="CGN63" s="421"/>
      <c r="CGO63" s="421"/>
      <c r="CGP63" s="421"/>
      <c r="CGQ63" s="421"/>
      <c r="CGR63" s="421"/>
      <c r="CGS63" s="421"/>
      <c r="CGT63" s="421"/>
      <c r="CGU63" s="421"/>
      <c r="CGV63" s="421"/>
      <c r="CGW63" s="421"/>
      <c r="CGX63" s="421"/>
      <c r="CGY63" s="421"/>
      <c r="CGZ63" s="421"/>
      <c r="CHA63" s="421"/>
      <c r="CHB63" s="421"/>
      <c r="CHC63" s="421"/>
      <c r="CHD63" s="421"/>
      <c r="CHE63" s="421"/>
      <c r="CHF63" s="421"/>
      <c r="CHG63" s="421"/>
      <c r="CHH63" s="421"/>
      <c r="CHI63" s="421"/>
      <c r="CHJ63" s="421"/>
      <c r="CHK63" s="421"/>
      <c r="CHL63" s="421"/>
      <c r="CHM63" s="421"/>
      <c r="CHN63" s="421"/>
      <c r="CHO63" s="421"/>
      <c r="CHP63" s="421"/>
      <c r="CHQ63" s="421"/>
      <c r="CHR63" s="421"/>
      <c r="CHS63" s="421"/>
      <c r="CHT63" s="421"/>
      <c r="CHU63" s="421"/>
      <c r="CHV63" s="421"/>
      <c r="CHW63" s="421"/>
      <c r="CHX63" s="421"/>
      <c r="CHY63" s="421"/>
      <c r="CHZ63" s="421"/>
      <c r="CIA63" s="421"/>
      <c r="CIB63" s="421"/>
      <c r="CIC63" s="421"/>
      <c r="CID63" s="421"/>
      <c r="CIE63" s="421"/>
      <c r="CIF63" s="421"/>
      <c r="CIG63" s="421"/>
      <c r="CIH63" s="421"/>
      <c r="CII63" s="421"/>
      <c r="CIJ63" s="421"/>
      <c r="CIK63" s="421"/>
      <c r="CIL63" s="421"/>
      <c r="CIM63" s="421"/>
      <c r="CIN63" s="421"/>
      <c r="CIO63" s="421"/>
      <c r="CIP63" s="421"/>
      <c r="CIQ63" s="421"/>
      <c r="CIR63" s="421"/>
      <c r="CIS63" s="421"/>
      <c r="CIT63" s="421"/>
      <c r="CIU63" s="421"/>
      <c r="CIV63" s="421"/>
      <c r="CIW63" s="421"/>
      <c r="CIX63" s="421"/>
      <c r="CIY63" s="421"/>
      <c r="CIZ63" s="421"/>
      <c r="CJA63" s="421"/>
      <c r="CJB63" s="421"/>
      <c r="CJC63" s="421"/>
      <c r="CJD63" s="421"/>
      <c r="CJE63" s="421"/>
      <c r="CJF63" s="421"/>
      <c r="CJG63" s="421"/>
      <c r="CJH63" s="421"/>
      <c r="CJI63" s="421"/>
      <c r="CJJ63" s="421"/>
      <c r="CJK63" s="421"/>
      <c r="CJL63" s="421"/>
      <c r="CJM63" s="421"/>
      <c r="CJN63" s="421"/>
      <c r="CJO63" s="421"/>
      <c r="CJP63" s="421"/>
      <c r="CJQ63" s="421"/>
      <c r="CJR63" s="421"/>
      <c r="CJS63" s="421"/>
      <c r="CJT63" s="421"/>
      <c r="CJU63" s="421"/>
      <c r="CJV63" s="421"/>
      <c r="CJW63" s="421"/>
      <c r="CJX63" s="421"/>
      <c r="CJY63" s="421"/>
      <c r="CJZ63" s="421"/>
      <c r="CKA63" s="421"/>
      <c r="CKB63" s="421"/>
      <c r="CKC63" s="421"/>
      <c r="CKD63" s="421"/>
      <c r="CKE63" s="421"/>
      <c r="CKF63" s="421"/>
      <c r="CKG63" s="421"/>
      <c r="CKH63" s="421"/>
      <c r="CKI63" s="421"/>
      <c r="CKJ63" s="421"/>
      <c r="CKK63" s="421"/>
      <c r="CKL63" s="421"/>
      <c r="CKM63" s="421"/>
      <c r="CKN63" s="421"/>
      <c r="CKO63" s="421"/>
      <c r="CKP63" s="421"/>
      <c r="CKQ63" s="421"/>
      <c r="CKR63" s="421"/>
      <c r="CKS63" s="421"/>
      <c r="CKT63" s="421"/>
      <c r="CKU63" s="421"/>
      <c r="CKV63" s="421"/>
      <c r="CKW63" s="421"/>
      <c r="CKX63" s="421"/>
      <c r="CKY63" s="421"/>
      <c r="CKZ63" s="421"/>
      <c r="CLA63" s="421"/>
      <c r="CLB63" s="421"/>
      <c r="CLC63" s="421"/>
      <c r="CLD63" s="421"/>
      <c r="CLE63" s="421"/>
      <c r="CLF63" s="421"/>
      <c r="CLG63" s="421"/>
      <c r="CLH63" s="421"/>
      <c r="CLI63" s="421"/>
      <c r="CLJ63" s="421"/>
      <c r="CLK63" s="421"/>
      <c r="CLL63" s="421"/>
      <c r="CLM63" s="421"/>
      <c r="CLN63" s="421"/>
      <c r="CLO63" s="421"/>
      <c r="CLP63" s="421"/>
      <c r="CLQ63" s="421"/>
      <c r="CLR63" s="421"/>
      <c r="CLS63" s="421"/>
      <c r="CLT63" s="421"/>
      <c r="CLU63" s="421"/>
      <c r="CLV63" s="421"/>
      <c r="CLW63" s="421"/>
      <c r="CLX63" s="421"/>
      <c r="CLY63" s="421"/>
      <c r="CLZ63" s="421"/>
      <c r="CMA63" s="421"/>
      <c r="CMB63" s="421"/>
      <c r="CMC63" s="421"/>
      <c r="CMD63" s="421"/>
      <c r="CME63" s="421"/>
      <c r="CMF63" s="421"/>
      <c r="CMG63" s="421"/>
      <c r="CMH63" s="421"/>
      <c r="CMI63" s="421"/>
      <c r="CMJ63" s="421"/>
      <c r="CMK63" s="421"/>
      <c r="CML63" s="421"/>
      <c r="CMM63" s="421"/>
      <c r="CMN63" s="421"/>
      <c r="CMO63" s="421"/>
      <c r="CMP63" s="421"/>
      <c r="CMQ63" s="421"/>
      <c r="CMR63" s="421"/>
      <c r="CMS63" s="421"/>
      <c r="CMT63" s="421"/>
      <c r="CMU63" s="421"/>
      <c r="CMV63" s="421"/>
      <c r="CMW63" s="421"/>
      <c r="CMX63" s="421"/>
      <c r="CMY63" s="421"/>
      <c r="CMZ63" s="421"/>
      <c r="CNA63" s="421"/>
      <c r="CNB63" s="421"/>
      <c r="CNC63" s="421"/>
      <c r="CND63" s="421"/>
      <c r="CNE63" s="421"/>
      <c r="CNF63" s="421"/>
      <c r="CNG63" s="421"/>
      <c r="CNH63" s="421"/>
      <c r="CNI63" s="421"/>
      <c r="CNJ63" s="421"/>
      <c r="CNK63" s="421"/>
      <c r="CNL63" s="421"/>
      <c r="CNM63" s="421"/>
      <c r="CNN63" s="421"/>
      <c r="CNO63" s="421"/>
      <c r="CNP63" s="421"/>
      <c r="CNQ63" s="421"/>
      <c r="CNR63" s="421"/>
      <c r="CNS63" s="421"/>
      <c r="CNT63" s="421"/>
      <c r="CNU63" s="421"/>
      <c r="CNV63" s="421"/>
      <c r="CNW63" s="421"/>
      <c r="CNX63" s="421"/>
      <c r="CNY63" s="421"/>
      <c r="CNZ63" s="421"/>
      <c r="COA63" s="421"/>
      <c r="COB63" s="421"/>
      <c r="COC63" s="421"/>
      <c r="COD63" s="421"/>
      <c r="COE63" s="421"/>
      <c r="COF63" s="421"/>
      <c r="COG63" s="421"/>
      <c r="COH63" s="421"/>
      <c r="COI63" s="421"/>
      <c r="COJ63" s="421"/>
      <c r="COK63" s="421"/>
      <c r="COL63" s="421"/>
      <c r="COM63" s="421"/>
      <c r="CON63" s="421"/>
      <c r="COO63" s="421"/>
      <c r="COP63" s="421"/>
      <c r="COQ63" s="421"/>
      <c r="COR63" s="421"/>
      <c r="COS63" s="421"/>
      <c r="COT63" s="421"/>
      <c r="COU63" s="421"/>
      <c r="COV63" s="421"/>
      <c r="COW63" s="421"/>
      <c r="COX63" s="421"/>
      <c r="COY63" s="421"/>
      <c r="COZ63" s="421"/>
      <c r="CPA63" s="421"/>
      <c r="CPB63" s="421"/>
      <c r="CPC63" s="421"/>
      <c r="CPD63" s="421"/>
      <c r="CPE63" s="421"/>
      <c r="CPF63" s="421"/>
      <c r="CPG63" s="421"/>
      <c r="CPH63" s="421"/>
      <c r="CPI63" s="421"/>
      <c r="CPJ63" s="421"/>
      <c r="CPK63" s="421"/>
      <c r="CPL63" s="421"/>
      <c r="CPM63" s="421"/>
      <c r="CPN63" s="421"/>
      <c r="CPO63" s="421"/>
      <c r="CPP63" s="421"/>
      <c r="CPQ63" s="421"/>
      <c r="CPR63" s="421"/>
      <c r="CPS63" s="421"/>
      <c r="CPT63" s="421"/>
      <c r="CPU63" s="421"/>
      <c r="CPV63" s="421"/>
      <c r="CPW63" s="421"/>
      <c r="CPX63" s="421"/>
      <c r="CPY63" s="421"/>
      <c r="CPZ63" s="421"/>
      <c r="CQA63" s="421"/>
      <c r="CQB63" s="421"/>
      <c r="CQC63" s="421"/>
      <c r="CQD63" s="421"/>
      <c r="CQE63" s="421"/>
      <c r="CQF63" s="421"/>
      <c r="CQG63" s="421"/>
      <c r="CQH63" s="421"/>
      <c r="CQI63" s="421"/>
      <c r="CQJ63" s="421"/>
      <c r="CQK63" s="421"/>
      <c r="CQL63" s="421"/>
      <c r="CQM63" s="421"/>
      <c r="CQN63" s="421"/>
      <c r="CQO63" s="421"/>
      <c r="CQP63" s="421"/>
      <c r="CQQ63" s="421"/>
      <c r="CQR63" s="421"/>
      <c r="CQS63" s="421"/>
      <c r="CQT63" s="421"/>
      <c r="CQU63" s="421"/>
      <c r="CQV63" s="421"/>
      <c r="CQW63" s="421"/>
      <c r="CQX63" s="421"/>
      <c r="CQY63" s="421"/>
      <c r="CQZ63" s="421"/>
      <c r="CRA63" s="421"/>
      <c r="CRB63" s="421"/>
      <c r="CRC63" s="421"/>
      <c r="CRD63" s="421"/>
      <c r="CRE63" s="421"/>
      <c r="CRF63" s="421"/>
      <c r="CRG63" s="421"/>
      <c r="CRH63" s="421"/>
      <c r="CRI63" s="421"/>
      <c r="CRJ63" s="421"/>
      <c r="CRK63" s="421"/>
      <c r="CRL63" s="421"/>
      <c r="CRM63" s="421"/>
      <c r="CRN63" s="421"/>
      <c r="CRO63" s="421"/>
      <c r="CRP63" s="421"/>
      <c r="CRQ63" s="421"/>
      <c r="CRR63" s="421"/>
      <c r="CRS63" s="421"/>
      <c r="CRT63" s="421"/>
      <c r="CRU63" s="421"/>
      <c r="CRV63" s="421"/>
      <c r="CRW63" s="421"/>
      <c r="CRX63" s="421"/>
      <c r="CRY63" s="421"/>
      <c r="CRZ63" s="421"/>
      <c r="CSA63" s="421"/>
      <c r="CSB63" s="421"/>
      <c r="CSC63" s="421"/>
      <c r="CSD63" s="421"/>
      <c r="CSE63" s="421"/>
      <c r="CSF63" s="421"/>
      <c r="CSG63" s="421"/>
      <c r="CSH63" s="421"/>
      <c r="CSI63" s="421"/>
      <c r="CSJ63" s="421"/>
      <c r="CSK63" s="421"/>
      <c r="CSL63" s="421"/>
      <c r="CSM63" s="421"/>
      <c r="CSN63" s="421"/>
      <c r="CSO63" s="421"/>
      <c r="CSP63" s="421"/>
      <c r="CSQ63" s="421"/>
      <c r="CSR63" s="421"/>
      <c r="CSS63" s="421"/>
      <c r="CST63" s="421"/>
      <c r="CSU63" s="421"/>
      <c r="CSV63" s="421"/>
      <c r="CSW63" s="421"/>
      <c r="CSX63" s="421"/>
      <c r="CSY63" s="421"/>
      <c r="CSZ63" s="421"/>
      <c r="CTA63" s="421"/>
      <c r="CTB63" s="421"/>
      <c r="CTC63" s="421"/>
      <c r="CTD63" s="421"/>
      <c r="CTE63" s="421"/>
      <c r="CTF63" s="421"/>
      <c r="CTG63" s="421"/>
      <c r="CTH63" s="421"/>
      <c r="CTI63" s="421"/>
      <c r="CTJ63" s="421"/>
      <c r="CTK63" s="421"/>
      <c r="CTL63" s="421"/>
      <c r="CTM63" s="421"/>
      <c r="CTN63" s="421"/>
      <c r="CTO63" s="421"/>
      <c r="CTP63" s="421"/>
      <c r="CTQ63" s="421"/>
      <c r="CTR63" s="421"/>
      <c r="CTS63" s="421"/>
      <c r="CTT63" s="421"/>
      <c r="CTU63" s="421"/>
      <c r="CTV63" s="421"/>
      <c r="CTW63" s="421"/>
      <c r="CTX63" s="421"/>
      <c r="CTY63" s="421"/>
      <c r="CTZ63" s="421"/>
      <c r="CUA63" s="421"/>
      <c r="CUB63" s="421"/>
      <c r="CUC63" s="421"/>
      <c r="CUD63" s="421"/>
      <c r="CUE63" s="421"/>
      <c r="CUF63" s="421"/>
      <c r="CUG63" s="421"/>
      <c r="CUH63" s="421"/>
      <c r="CUI63" s="421"/>
      <c r="CUJ63" s="421"/>
      <c r="CUK63" s="421"/>
      <c r="CUL63" s="421"/>
      <c r="CUM63" s="421"/>
      <c r="CUN63" s="421"/>
      <c r="CUO63" s="421"/>
      <c r="CUP63" s="421"/>
      <c r="CUQ63" s="421"/>
      <c r="CUR63" s="421"/>
      <c r="CUS63" s="421"/>
      <c r="CUT63" s="421"/>
      <c r="CUU63" s="421"/>
      <c r="CUV63" s="421"/>
      <c r="CUW63" s="421"/>
      <c r="CUX63" s="421"/>
      <c r="CUY63" s="421"/>
      <c r="CUZ63" s="421"/>
      <c r="CVA63" s="421"/>
      <c r="CVB63" s="421"/>
      <c r="CVC63" s="421"/>
      <c r="CVD63" s="421"/>
      <c r="CVE63" s="421"/>
      <c r="CVF63" s="421"/>
      <c r="CVG63" s="421"/>
      <c r="CVH63" s="421"/>
      <c r="CVI63" s="421"/>
      <c r="CVJ63" s="421"/>
      <c r="CVK63" s="421"/>
      <c r="CVL63" s="421"/>
      <c r="CVM63" s="421"/>
      <c r="CVN63" s="421"/>
      <c r="CVO63" s="421"/>
      <c r="CVP63" s="421"/>
      <c r="CVQ63" s="421"/>
      <c r="CVR63" s="421"/>
      <c r="CVS63" s="421"/>
      <c r="CVT63" s="421"/>
      <c r="CVU63" s="421"/>
      <c r="CVV63" s="421"/>
      <c r="CVW63" s="421"/>
      <c r="CVX63" s="421"/>
      <c r="CVY63" s="421"/>
      <c r="CVZ63" s="421"/>
      <c r="CWA63" s="421"/>
      <c r="CWB63" s="421"/>
      <c r="CWC63" s="421"/>
      <c r="CWD63" s="421"/>
      <c r="CWE63" s="421"/>
      <c r="CWF63" s="421"/>
      <c r="CWG63" s="421"/>
      <c r="CWH63" s="421"/>
      <c r="CWI63" s="421"/>
      <c r="CWJ63" s="421"/>
      <c r="CWK63" s="421"/>
      <c r="CWL63" s="421"/>
      <c r="CWM63" s="421"/>
      <c r="CWN63" s="421"/>
      <c r="CWO63" s="421"/>
      <c r="CWP63" s="421"/>
      <c r="CWQ63" s="421"/>
      <c r="CWR63" s="421"/>
      <c r="CWS63" s="421"/>
      <c r="CWT63" s="421"/>
      <c r="CWU63" s="421"/>
      <c r="CWV63" s="421"/>
      <c r="CWW63" s="421"/>
      <c r="CWX63" s="421"/>
      <c r="CWY63" s="421"/>
      <c r="CWZ63" s="421"/>
      <c r="CXA63" s="421"/>
      <c r="CXB63" s="421"/>
      <c r="CXC63" s="421"/>
      <c r="CXD63" s="421"/>
      <c r="CXE63" s="421"/>
      <c r="CXF63" s="421"/>
      <c r="CXG63" s="421"/>
      <c r="CXH63" s="421"/>
      <c r="CXI63" s="421"/>
      <c r="CXJ63" s="421"/>
      <c r="CXK63" s="421"/>
      <c r="CXL63" s="421"/>
      <c r="CXM63" s="421"/>
      <c r="CXN63" s="421"/>
      <c r="CXO63" s="421"/>
      <c r="CXP63" s="421"/>
      <c r="CXQ63" s="421"/>
      <c r="CXR63" s="421"/>
      <c r="CXS63" s="421"/>
      <c r="CXT63" s="421"/>
      <c r="CXU63" s="421"/>
      <c r="CXV63" s="421"/>
      <c r="CXW63" s="421"/>
      <c r="CXX63" s="421"/>
      <c r="CXY63" s="421"/>
      <c r="CXZ63" s="421"/>
      <c r="CYA63" s="421"/>
      <c r="CYB63" s="421"/>
      <c r="CYC63" s="421"/>
      <c r="CYD63" s="421"/>
      <c r="CYE63" s="421"/>
      <c r="CYF63" s="421"/>
      <c r="CYG63" s="421"/>
      <c r="CYH63" s="421"/>
      <c r="CYI63" s="421"/>
      <c r="CYJ63" s="421"/>
      <c r="CYK63" s="421"/>
      <c r="CYL63" s="421"/>
      <c r="CYM63" s="421"/>
      <c r="CYN63" s="421"/>
      <c r="CYO63" s="421"/>
      <c r="CYP63" s="421"/>
      <c r="CYQ63" s="421"/>
      <c r="CYR63" s="421"/>
      <c r="CYS63" s="421"/>
      <c r="CYT63" s="421"/>
      <c r="CYU63" s="421"/>
      <c r="CYV63" s="421"/>
      <c r="CYW63" s="421"/>
      <c r="CYX63" s="421"/>
      <c r="CYY63" s="421"/>
      <c r="CYZ63" s="421"/>
      <c r="CZA63" s="421"/>
      <c r="CZB63" s="421"/>
      <c r="CZC63" s="421"/>
      <c r="CZD63" s="421"/>
      <c r="CZE63" s="421"/>
      <c r="CZF63" s="421"/>
      <c r="CZG63" s="421"/>
      <c r="CZH63" s="421"/>
      <c r="CZI63" s="421"/>
      <c r="CZJ63" s="421"/>
      <c r="CZK63" s="421"/>
      <c r="CZL63" s="421"/>
      <c r="CZM63" s="421"/>
      <c r="CZN63" s="421"/>
      <c r="CZO63" s="421"/>
      <c r="CZP63" s="421"/>
      <c r="CZQ63" s="421"/>
      <c r="CZR63" s="421"/>
      <c r="CZS63" s="421"/>
      <c r="CZT63" s="421"/>
      <c r="CZU63" s="421"/>
      <c r="CZV63" s="421"/>
      <c r="CZW63" s="421"/>
      <c r="CZX63" s="421"/>
      <c r="CZY63" s="421"/>
      <c r="CZZ63" s="421"/>
      <c r="DAA63" s="421"/>
      <c r="DAB63" s="421"/>
      <c r="DAC63" s="421"/>
      <c r="DAD63" s="421"/>
      <c r="DAE63" s="421"/>
      <c r="DAF63" s="421"/>
      <c r="DAG63" s="421"/>
      <c r="DAH63" s="421"/>
      <c r="DAI63" s="421"/>
      <c r="DAJ63" s="421"/>
      <c r="DAK63" s="421"/>
      <c r="DAL63" s="421"/>
      <c r="DAM63" s="421"/>
      <c r="DAN63" s="421"/>
      <c r="DAO63" s="421"/>
      <c r="DAP63" s="421"/>
      <c r="DAQ63" s="421"/>
      <c r="DAR63" s="421"/>
      <c r="DAS63" s="421"/>
      <c r="DAT63" s="421"/>
      <c r="DAU63" s="421"/>
      <c r="DAV63" s="421"/>
      <c r="DAW63" s="421"/>
      <c r="DAX63" s="421"/>
      <c r="DAY63" s="421"/>
      <c r="DAZ63" s="421"/>
      <c r="DBA63" s="421"/>
      <c r="DBB63" s="421"/>
      <c r="DBC63" s="421"/>
      <c r="DBD63" s="421"/>
      <c r="DBE63" s="421"/>
      <c r="DBF63" s="421"/>
      <c r="DBG63" s="421"/>
      <c r="DBH63" s="421"/>
      <c r="DBI63" s="421"/>
      <c r="DBJ63" s="421"/>
      <c r="DBK63" s="421"/>
      <c r="DBL63" s="421"/>
      <c r="DBM63" s="421"/>
      <c r="DBN63" s="421"/>
      <c r="DBO63" s="421"/>
      <c r="DBP63" s="421"/>
      <c r="DBQ63" s="421"/>
      <c r="DBR63" s="421"/>
      <c r="DBS63" s="421"/>
      <c r="DBT63" s="421"/>
      <c r="DBU63" s="421"/>
      <c r="DBV63" s="421"/>
      <c r="DBW63" s="421"/>
      <c r="DBX63" s="421"/>
      <c r="DBY63" s="421"/>
      <c r="DBZ63" s="421"/>
      <c r="DCA63" s="421"/>
      <c r="DCB63" s="421"/>
      <c r="DCC63" s="421"/>
      <c r="DCD63" s="421"/>
      <c r="DCE63" s="421"/>
      <c r="DCF63" s="421"/>
      <c r="DCG63" s="421"/>
      <c r="DCH63" s="421"/>
      <c r="DCI63" s="421"/>
      <c r="DCJ63" s="421"/>
      <c r="DCK63" s="421"/>
      <c r="DCL63" s="421"/>
      <c r="DCM63" s="421"/>
      <c r="DCN63" s="421"/>
      <c r="DCO63" s="421"/>
      <c r="DCP63" s="421"/>
      <c r="DCQ63" s="421"/>
      <c r="DCR63" s="421"/>
      <c r="DCS63" s="421"/>
      <c r="DCT63" s="421"/>
      <c r="DCU63" s="421"/>
      <c r="DCV63" s="421"/>
      <c r="DCW63" s="421"/>
      <c r="DCX63" s="421"/>
      <c r="DCY63" s="421"/>
      <c r="DCZ63" s="421"/>
      <c r="DDA63" s="421"/>
      <c r="DDB63" s="421"/>
      <c r="DDC63" s="421"/>
      <c r="DDD63" s="421"/>
      <c r="DDE63" s="421"/>
      <c r="DDF63" s="421"/>
      <c r="DDG63" s="421"/>
      <c r="DDH63" s="421"/>
      <c r="DDI63" s="421"/>
      <c r="DDJ63" s="421"/>
      <c r="DDK63" s="421"/>
      <c r="DDL63" s="421"/>
      <c r="DDM63" s="421"/>
      <c r="DDN63" s="421"/>
      <c r="DDO63" s="421"/>
      <c r="DDP63" s="421"/>
      <c r="DDQ63" s="421"/>
      <c r="DDR63" s="421"/>
      <c r="DDS63" s="421"/>
      <c r="DDT63" s="421"/>
      <c r="DDU63" s="421"/>
      <c r="DDV63" s="421"/>
      <c r="DDW63" s="421"/>
      <c r="DDX63" s="421"/>
      <c r="DDY63" s="421"/>
      <c r="DDZ63" s="421"/>
      <c r="DEA63" s="421"/>
      <c r="DEB63" s="421"/>
      <c r="DEC63" s="421"/>
      <c r="DED63" s="421"/>
      <c r="DEE63" s="421"/>
      <c r="DEF63" s="421"/>
      <c r="DEG63" s="421"/>
      <c r="DEH63" s="421"/>
      <c r="DEI63" s="421"/>
      <c r="DEJ63" s="421"/>
      <c r="DEK63" s="421"/>
      <c r="DEL63" s="421"/>
      <c r="DEM63" s="421"/>
      <c r="DEN63" s="421"/>
      <c r="DEO63" s="421"/>
      <c r="DEP63" s="421"/>
      <c r="DEQ63" s="421"/>
      <c r="DER63" s="421"/>
      <c r="DES63" s="421"/>
      <c r="DET63" s="421"/>
      <c r="DEU63" s="421"/>
      <c r="DEV63" s="421"/>
      <c r="DEW63" s="421"/>
      <c r="DEX63" s="421"/>
      <c r="DEY63" s="421"/>
      <c r="DEZ63" s="421"/>
      <c r="DFA63" s="421"/>
      <c r="DFB63" s="421"/>
      <c r="DFC63" s="421"/>
      <c r="DFD63" s="421"/>
      <c r="DFE63" s="421"/>
      <c r="DFF63" s="421"/>
      <c r="DFG63" s="421"/>
      <c r="DFH63" s="421"/>
      <c r="DFI63" s="421"/>
      <c r="DFJ63" s="421"/>
      <c r="DFK63" s="421"/>
      <c r="DFL63" s="421"/>
      <c r="DFM63" s="421"/>
      <c r="DFN63" s="421"/>
      <c r="DFO63" s="421"/>
      <c r="DFP63" s="421"/>
      <c r="DFQ63" s="421"/>
      <c r="DFR63" s="421"/>
      <c r="DFS63" s="421"/>
      <c r="DFT63" s="421"/>
      <c r="DFU63" s="421"/>
      <c r="DFV63" s="421"/>
      <c r="DFW63" s="421"/>
      <c r="DFX63" s="421"/>
      <c r="DFY63" s="421"/>
      <c r="DFZ63" s="421"/>
      <c r="DGA63" s="421"/>
      <c r="DGB63" s="421"/>
      <c r="DGC63" s="421"/>
      <c r="DGD63" s="421"/>
      <c r="DGE63" s="421"/>
      <c r="DGF63" s="421"/>
      <c r="DGG63" s="421"/>
      <c r="DGH63" s="421"/>
      <c r="DGI63" s="421"/>
      <c r="DGJ63" s="421"/>
      <c r="DGK63" s="421"/>
      <c r="DGL63" s="421"/>
      <c r="DGM63" s="421"/>
      <c r="DGN63" s="421"/>
      <c r="DGO63" s="421"/>
      <c r="DGP63" s="421"/>
      <c r="DGQ63" s="421"/>
      <c r="DGR63" s="421"/>
      <c r="DGS63" s="421"/>
      <c r="DGT63" s="421"/>
      <c r="DGU63" s="421"/>
      <c r="DGV63" s="421"/>
      <c r="DGW63" s="421"/>
      <c r="DGX63" s="421"/>
      <c r="DGY63" s="421"/>
      <c r="DGZ63" s="421"/>
      <c r="DHA63" s="421"/>
      <c r="DHB63" s="421"/>
      <c r="DHC63" s="421"/>
      <c r="DHD63" s="421"/>
      <c r="DHE63" s="421"/>
      <c r="DHF63" s="421"/>
      <c r="DHG63" s="421"/>
      <c r="DHH63" s="421"/>
      <c r="DHI63" s="421"/>
      <c r="DHJ63" s="421"/>
      <c r="DHK63" s="421"/>
      <c r="DHL63" s="421"/>
      <c r="DHM63" s="421"/>
      <c r="DHN63" s="421"/>
      <c r="DHO63" s="421"/>
      <c r="DHP63" s="421"/>
      <c r="DHQ63" s="421"/>
      <c r="DHR63" s="421"/>
      <c r="DHS63" s="421"/>
      <c r="DHT63" s="421"/>
      <c r="DHU63" s="421"/>
      <c r="DHV63" s="421"/>
      <c r="DHW63" s="421"/>
      <c r="DHX63" s="421"/>
      <c r="DHY63" s="421"/>
      <c r="DHZ63" s="421"/>
      <c r="DIA63" s="421"/>
      <c r="DIB63" s="421"/>
      <c r="DIC63" s="421"/>
      <c r="DID63" s="421"/>
      <c r="DIE63" s="421"/>
      <c r="DIF63" s="421"/>
      <c r="DIG63" s="421"/>
      <c r="DIH63" s="421"/>
      <c r="DII63" s="421"/>
      <c r="DIJ63" s="421"/>
      <c r="DIK63" s="421"/>
      <c r="DIL63" s="421"/>
      <c r="DIM63" s="421"/>
      <c r="DIN63" s="421"/>
      <c r="DIO63" s="421"/>
      <c r="DIP63" s="421"/>
      <c r="DIQ63" s="421"/>
      <c r="DIR63" s="421"/>
      <c r="DIS63" s="421"/>
      <c r="DIT63" s="421"/>
      <c r="DIU63" s="421"/>
      <c r="DIV63" s="421"/>
      <c r="DIW63" s="421"/>
      <c r="DIX63" s="421"/>
      <c r="DIY63" s="421"/>
      <c r="DIZ63" s="421"/>
      <c r="DJA63" s="421"/>
      <c r="DJB63" s="421"/>
      <c r="DJC63" s="421"/>
      <c r="DJD63" s="421"/>
      <c r="DJE63" s="421"/>
      <c r="DJF63" s="421"/>
      <c r="DJG63" s="421"/>
      <c r="DJH63" s="421"/>
      <c r="DJI63" s="421"/>
      <c r="DJJ63" s="421"/>
      <c r="DJK63" s="421"/>
      <c r="DJL63" s="421"/>
      <c r="DJM63" s="421"/>
      <c r="DJN63" s="421"/>
      <c r="DJO63" s="421"/>
      <c r="DJP63" s="421"/>
      <c r="DJQ63" s="421"/>
      <c r="DJR63" s="421"/>
      <c r="DJS63" s="421"/>
      <c r="DJT63" s="421"/>
      <c r="DJU63" s="421"/>
      <c r="DJV63" s="421"/>
      <c r="DJW63" s="421"/>
      <c r="DJX63" s="421"/>
      <c r="DJY63" s="421"/>
      <c r="DJZ63" s="421"/>
      <c r="DKA63" s="421"/>
      <c r="DKB63" s="421"/>
      <c r="DKC63" s="421"/>
      <c r="DKD63" s="421"/>
      <c r="DKE63" s="421"/>
      <c r="DKF63" s="421"/>
      <c r="DKG63" s="421"/>
      <c r="DKH63" s="421"/>
      <c r="DKI63" s="421"/>
      <c r="DKJ63" s="421"/>
      <c r="DKK63" s="421"/>
      <c r="DKL63" s="421"/>
      <c r="DKM63" s="421"/>
      <c r="DKN63" s="421"/>
      <c r="DKO63" s="421"/>
      <c r="DKP63" s="421"/>
      <c r="DKQ63" s="421"/>
      <c r="DKR63" s="421"/>
      <c r="DKS63" s="421"/>
      <c r="DKT63" s="421"/>
      <c r="DKU63" s="421"/>
      <c r="DKV63" s="421"/>
      <c r="DKW63" s="421"/>
      <c r="DKX63" s="421"/>
      <c r="DKY63" s="421"/>
      <c r="DKZ63" s="421"/>
      <c r="DLA63" s="421"/>
      <c r="DLB63" s="421"/>
      <c r="DLC63" s="421"/>
      <c r="DLD63" s="421"/>
      <c r="DLE63" s="421"/>
      <c r="DLF63" s="421"/>
      <c r="DLG63" s="421"/>
      <c r="DLH63" s="421"/>
      <c r="DLI63" s="421"/>
      <c r="DLJ63" s="421"/>
      <c r="DLK63" s="421"/>
      <c r="DLL63" s="421"/>
      <c r="DLM63" s="421"/>
      <c r="DLN63" s="421"/>
      <c r="DLO63" s="421"/>
      <c r="DLP63" s="421"/>
      <c r="DLQ63" s="421"/>
      <c r="DLR63" s="421"/>
      <c r="DLS63" s="421"/>
      <c r="DLT63" s="421"/>
      <c r="DLU63" s="421"/>
      <c r="DLV63" s="421"/>
      <c r="DLW63" s="421"/>
      <c r="DLX63" s="421"/>
      <c r="DLY63" s="421"/>
      <c r="DLZ63" s="421"/>
      <c r="DMA63" s="421"/>
      <c r="DMB63" s="421"/>
      <c r="DMC63" s="421"/>
      <c r="DMD63" s="421"/>
      <c r="DME63" s="421"/>
      <c r="DMF63" s="421"/>
      <c r="DMG63" s="421"/>
      <c r="DMH63" s="421"/>
      <c r="DMI63" s="421"/>
      <c r="DMJ63" s="421"/>
      <c r="DMK63" s="421"/>
      <c r="DML63" s="421"/>
      <c r="DMM63" s="421"/>
      <c r="DMN63" s="421"/>
      <c r="DMO63" s="421"/>
      <c r="DMP63" s="421"/>
      <c r="DMQ63" s="421"/>
      <c r="DMR63" s="421"/>
      <c r="DMS63" s="421"/>
      <c r="DMT63" s="421"/>
      <c r="DMU63" s="421"/>
      <c r="DMV63" s="421"/>
      <c r="DMW63" s="421"/>
      <c r="DMX63" s="421"/>
      <c r="DMY63" s="421"/>
      <c r="DMZ63" s="421"/>
      <c r="DNA63" s="421"/>
      <c r="DNB63" s="421"/>
      <c r="DNC63" s="421"/>
      <c r="DND63" s="421"/>
      <c r="DNE63" s="421"/>
      <c r="DNF63" s="421"/>
      <c r="DNG63" s="421"/>
      <c r="DNH63" s="421"/>
      <c r="DNI63" s="421"/>
      <c r="DNJ63" s="421"/>
      <c r="DNK63" s="421"/>
      <c r="DNL63" s="421"/>
      <c r="DNM63" s="421"/>
      <c r="DNN63" s="421"/>
      <c r="DNO63" s="421"/>
      <c r="DNP63" s="421"/>
      <c r="DNQ63" s="421"/>
      <c r="DNR63" s="421"/>
      <c r="DNS63" s="421"/>
      <c r="DNT63" s="421"/>
      <c r="DNU63" s="421"/>
      <c r="DNV63" s="421"/>
      <c r="DNW63" s="421"/>
      <c r="DNX63" s="421"/>
      <c r="DNY63" s="421"/>
      <c r="DNZ63" s="421"/>
      <c r="DOA63" s="421"/>
      <c r="DOB63" s="421"/>
      <c r="DOC63" s="421"/>
      <c r="DOD63" s="421"/>
      <c r="DOE63" s="421"/>
      <c r="DOF63" s="421"/>
      <c r="DOG63" s="421"/>
      <c r="DOH63" s="421"/>
      <c r="DOI63" s="421"/>
      <c r="DOJ63" s="421"/>
      <c r="DOK63" s="421"/>
      <c r="DOL63" s="421"/>
      <c r="DOM63" s="421"/>
      <c r="DON63" s="421"/>
      <c r="DOO63" s="421"/>
      <c r="DOP63" s="421"/>
      <c r="DOQ63" s="421"/>
      <c r="DOR63" s="421"/>
      <c r="DOS63" s="421"/>
      <c r="DOT63" s="421"/>
      <c r="DOU63" s="421"/>
      <c r="DOV63" s="421"/>
      <c r="DOW63" s="421"/>
      <c r="DOX63" s="421"/>
      <c r="DOY63" s="421"/>
      <c r="DOZ63" s="421"/>
      <c r="DPA63" s="421"/>
      <c r="DPB63" s="421"/>
      <c r="DPC63" s="421"/>
      <c r="DPD63" s="421"/>
      <c r="DPE63" s="421"/>
      <c r="DPF63" s="421"/>
      <c r="DPG63" s="421"/>
      <c r="DPH63" s="421"/>
      <c r="DPI63" s="421"/>
      <c r="DPJ63" s="421"/>
      <c r="DPK63" s="421"/>
      <c r="DPL63" s="421"/>
      <c r="DPM63" s="421"/>
      <c r="DPN63" s="421"/>
      <c r="DPO63" s="421"/>
      <c r="DPP63" s="421"/>
      <c r="DPQ63" s="421"/>
      <c r="DPR63" s="421"/>
      <c r="DPS63" s="421"/>
      <c r="DPT63" s="421"/>
      <c r="DPU63" s="421"/>
      <c r="DPV63" s="421"/>
      <c r="DPW63" s="421"/>
      <c r="DPX63" s="421"/>
      <c r="DPY63" s="421"/>
      <c r="DPZ63" s="421"/>
      <c r="DQA63" s="421"/>
      <c r="DQB63" s="421"/>
      <c r="DQC63" s="421"/>
      <c r="DQD63" s="421"/>
      <c r="DQE63" s="421"/>
      <c r="DQF63" s="421"/>
      <c r="DQG63" s="421"/>
      <c r="DQH63" s="421"/>
      <c r="DQI63" s="421"/>
      <c r="DQJ63" s="421"/>
      <c r="DQK63" s="421"/>
      <c r="DQL63" s="421"/>
      <c r="DQM63" s="421"/>
      <c r="DQN63" s="421"/>
      <c r="DQO63" s="421"/>
      <c r="DQP63" s="421"/>
      <c r="DQQ63" s="421"/>
      <c r="DQR63" s="421"/>
      <c r="DQS63" s="421"/>
      <c r="DQT63" s="421"/>
      <c r="DQU63" s="421"/>
      <c r="DQV63" s="421"/>
      <c r="DQW63" s="421"/>
      <c r="DQX63" s="421"/>
      <c r="DQY63" s="421"/>
      <c r="DQZ63" s="421"/>
      <c r="DRA63" s="421"/>
      <c r="DRB63" s="421"/>
      <c r="DRC63" s="421"/>
      <c r="DRD63" s="421"/>
      <c r="DRE63" s="421"/>
      <c r="DRF63" s="421"/>
      <c r="DRG63" s="421"/>
      <c r="DRH63" s="421"/>
      <c r="DRI63" s="421"/>
      <c r="DRJ63" s="421"/>
      <c r="DRK63" s="421"/>
      <c r="DRL63" s="421"/>
      <c r="DRM63" s="421"/>
      <c r="DRN63" s="421"/>
      <c r="DRO63" s="421"/>
      <c r="DRP63" s="421"/>
      <c r="DRQ63" s="421"/>
      <c r="DRR63" s="421"/>
      <c r="DRS63" s="421"/>
      <c r="DRT63" s="421"/>
      <c r="DRU63" s="421"/>
      <c r="DRV63" s="421"/>
      <c r="DRW63" s="421"/>
      <c r="DRX63" s="421"/>
      <c r="DRY63" s="421"/>
      <c r="DRZ63" s="421"/>
      <c r="DSA63" s="421"/>
      <c r="DSB63" s="421"/>
      <c r="DSC63" s="421"/>
      <c r="DSD63" s="421"/>
      <c r="DSE63" s="421"/>
      <c r="DSF63" s="421"/>
      <c r="DSG63" s="421"/>
      <c r="DSH63" s="421"/>
      <c r="DSI63" s="421"/>
      <c r="DSJ63" s="421"/>
      <c r="DSK63" s="421"/>
      <c r="DSL63" s="421"/>
      <c r="DSM63" s="421"/>
      <c r="DSN63" s="421"/>
      <c r="DSO63" s="421"/>
      <c r="DSP63" s="421"/>
      <c r="DSQ63" s="421"/>
      <c r="DSR63" s="421"/>
      <c r="DSS63" s="421"/>
      <c r="DST63" s="421"/>
      <c r="DSU63" s="421"/>
      <c r="DSV63" s="421"/>
      <c r="DSW63" s="421"/>
      <c r="DSX63" s="421"/>
      <c r="DSY63" s="421"/>
      <c r="DSZ63" s="421"/>
      <c r="DTA63" s="421"/>
      <c r="DTB63" s="421"/>
      <c r="DTC63" s="421"/>
      <c r="DTD63" s="421"/>
      <c r="DTE63" s="421"/>
      <c r="DTF63" s="421"/>
      <c r="DTG63" s="421"/>
      <c r="DTH63" s="421"/>
      <c r="DTI63" s="421"/>
      <c r="DTJ63" s="421"/>
      <c r="DTK63" s="421"/>
      <c r="DTL63" s="421"/>
      <c r="DTM63" s="421"/>
      <c r="DTN63" s="421"/>
      <c r="DTO63" s="421"/>
      <c r="DTP63" s="421"/>
      <c r="DTQ63" s="421"/>
      <c r="DTR63" s="421"/>
      <c r="DTS63" s="421"/>
      <c r="DTT63" s="421"/>
      <c r="DTU63" s="421"/>
      <c r="DTV63" s="421"/>
      <c r="DTW63" s="421"/>
      <c r="DTX63" s="421"/>
      <c r="DTY63" s="421"/>
      <c r="DTZ63" s="421"/>
      <c r="DUA63" s="421"/>
      <c r="DUB63" s="421"/>
      <c r="DUC63" s="421"/>
      <c r="DUD63" s="421"/>
      <c r="DUE63" s="421"/>
      <c r="DUF63" s="421"/>
      <c r="DUG63" s="421"/>
      <c r="DUH63" s="421"/>
      <c r="DUI63" s="421"/>
      <c r="DUJ63" s="421"/>
      <c r="DUK63" s="421"/>
      <c r="DUL63" s="421"/>
      <c r="DUM63" s="421"/>
      <c r="DUN63" s="421"/>
      <c r="DUO63" s="421"/>
      <c r="DUP63" s="421"/>
      <c r="DUQ63" s="421"/>
      <c r="DUR63" s="421"/>
      <c r="DUS63" s="421"/>
      <c r="DUT63" s="421"/>
      <c r="DUU63" s="421"/>
      <c r="DUV63" s="421"/>
      <c r="DUW63" s="421"/>
      <c r="DUX63" s="421"/>
      <c r="DUY63" s="421"/>
      <c r="DUZ63" s="421"/>
      <c r="DVA63" s="421"/>
      <c r="DVB63" s="421"/>
      <c r="DVC63" s="421"/>
      <c r="DVD63" s="421"/>
      <c r="DVE63" s="421"/>
      <c r="DVF63" s="421"/>
      <c r="DVG63" s="421"/>
      <c r="DVH63" s="421"/>
      <c r="DVI63" s="421"/>
      <c r="DVJ63" s="421"/>
      <c r="DVK63" s="421"/>
      <c r="DVL63" s="421"/>
      <c r="DVM63" s="421"/>
      <c r="DVN63" s="421"/>
      <c r="DVO63" s="421"/>
      <c r="DVP63" s="421"/>
      <c r="DVQ63" s="421"/>
      <c r="DVR63" s="421"/>
      <c r="DVS63" s="421"/>
      <c r="DVT63" s="421"/>
      <c r="DVU63" s="421"/>
      <c r="DVV63" s="421"/>
      <c r="DVW63" s="421"/>
      <c r="DVX63" s="421"/>
      <c r="DVY63" s="421"/>
      <c r="DVZ63" s="421"/>
      <c r="DWA63" s="421"/>
      <c r="DWB63" s="421"/>
      <c r="DWC63" s="421"/>
      <c r="DWD63" s="421"/>
      <c r="DWE63" s="421"/>
      <c r="DWF63" s="421"/>
      <c r="DWG63" s="421"/>
      <c r="DWH63" s="421"/>
      <c r="DWI63" s="421"/>
      <c r="DWJ63" s="421"/>
      <c r="DWK63" s="421"/>
      <c r="DWL63" s="421"/>
      <c r="DWM63" s="421"/>
      <c r="DWN63" s="421"/>
      <c r="DWO63" s="421"/>
      <c r="DWP63" s="421"/>
      <c r="DWQ63" s="421"/>
      <c r="DWR63" s="421"/>
      <c r="DWS63" s="421"/>
      <c r="DWT63" s="421"/>
      <c r="DWU63" s="421"/>
      <c r="DWV63" s="421"/>
      <c r="DWW63" s="421"/>
      <c r="DWX63" s="421"/>
      <c r="DWY63" s="421"/>
      <c r="DWZ63" s="421"/>
      <c r="DXA63" s="421"/>
      <c r="DXB63" s="421"/>
      <c r="DXC63" s="421"/>
      <c r="DXD63" s="421"/>
      <c r="DXE63" s="421"/>
      <c r="DXF63" s="421"/>
      <c r="DXG63" s="421"/>
      <c r="DXH63" s="421"/>
      <c r="DXI63" s="421"/>
      <c r="DXJ63" s="421"/>
      <c r="DXK63" s="421"/>
      <c r="DXL63" s="421"/>
      <c r="DXM63" s="421"/>
      <c r="DXN63" s="421"/>
      <c r="DXO63" s="421"/>
      <c r="DXP63" s="421"/>
      <c r="DXQ63" s="421"/>
      <c r="DXR63" s="421"/>
      <c r="DXS63" s="421"/>
      <c r="DXT63" s="421"/>
      <c r="DXU63" s="421"/>
      <c r="DXV63" s="421"/>
      <c r="DXW63" s="421"/>
      <c r="DXX63" s="421"/>
      <c r="DXY63" s="421"/>
      <c r="DXZ63" s="421"/>
      <c r="DYA63" s="421"/>
      <c r="DYB63" s="421"/>
      <c r="DYC63" s="421"/>
      <c r="DYD63" s="421"/>
      <c r="DYE63" s="421"/>
      <c r="DYF63" s="421"/>
      <c r="DYG63" s="421"/>
      <c r="DYH63" s="421"/>
      <c r="DYI63" s="421"/>
      <c r="DYJ63" s="421"/>
      <c r="DYK63" s="421"/>
      <c r="DYL63" s="421"/>
      <c r="DYM63" s="421"/>
      <c r="DYN63" s="421"/>
      <c r="DYO63" s="421"/>
      <c r="DYP63" s="421"/>
      <c r="DYQ63" s="421"/>
      <c r="DYR63" s="421"/>
      <c r="DYS63" s="421"/>
      <c r="DYT63" s="421"/>
      <c r="DYU63" s="421"/>
      <c r="DYV63" s="421"/>
      <c r="DYW63" s="421"/>
      <c r="DYX63" s="421"/>
      <c r="DYY63" s="421"/>
      <c r="DYZ63" s="421"/>
      <c r="DZA63" s="421"/>
      <c r="DZB63" s="421"/>
      <c r="DZC63" s="421"/>
      <c r="DZD63" s="421"/>
      <c r="DZE63" s="421"/>
      <c r="DZF63" s="421"/>
      <c r="DZG63" s="421"/>
      <c r="DZH63" s="421"/>
      <c r="DZI63" s="421"/>
      <c r="DZJ63" s="421"/>
      <c r="DZK63" s="421"/>
      <c r="DZL63" s="421"/>
      <c r="DZM63" s="421"/>
      <c r="DZN63" s="421"/>
      <c r="DZO63" s="421"/>
      <c r="DZP63" s="421"/>
      <c r="DZQ63" s="421"/>
      <c r="DZR63" s="421"/>
      <c r="DZS63" s="421"/>
      <c r="DZT63" s="421"/>
      <c r="DZU63" s="421"/>
      <c r="DZV63" s="421"/>
      <c r="DZW63" s="421"/>
      <c r="DZX63" s="421"/>
      <c r="DZY63" s="421"/>
      <c r="DZZ63" s="421"/>
      <c r="EAA63" s="421"/>
      <c r="EAB63" s="421"/>
      <c r="EAC63" s="421"/>
      <c r="EAD63" s="421"/>
      <c r="EAE63" s="421"/>
      <c r="EAF63" s="421"/>
      <c r="EAG63" s="421"/>
      <c r="EAH63" s="421"/>
      <c r="EAI63" s="421"/>
      <c r="EAJ63" s="421"/>
      <c r="EAK63" s="421"/>
      <c r="EAL63" s="421"/>
      <c r="EAM63" s="421"/>
      <c r="EAN63" s="421"/>
      <c r="EAO63" s="421"/>
      <c r="EAP63" s="421"/>
      <c r="EAQ63" s="421"/>
      <c r="EAR63" s="421"/>
      <c r="EAS63" s="421"/>
      <c r="EAT63" s="421"/>
      <c r="EAU63" s="421"/>
      <c r="EAV63" s="421"/>
      <c r="EAW63" s="421"/>
      <c r="EAX63" s="421"/>
      <c r="EAY63" s="421"/>
      <c r="EAZ63" s="421"/>
      <c r="EBA63" s="421"/>
      <c r="EBB63" s="421"/>
      <c r="EBC63" s="421"/>
      <c r="EBD63" s="421"/>
      <c r="EBE63" s="421"/>
      <c r="EBF63" s="421"/>
      <c r="EBG63" s="421"/>
      <c r="EBH63" s="421"/>
      <c r="EBI63" s="421"/>
      <c r="EBJ63" s="421"/>
      <c r="EBK63" s="421"/>
      <c r="EBL63" s="421"/>
      <c r="EBM63" s="421"/>
      <c r="EBN63" s="421"/>
      <c r="EBO63" s="421"/>
      <c r="EBP63" s="421"/>
      <c r="EBQ63" s="421"/>
      <c r="EBR63" s="421"/>
      <c r="EBS63" s="421"/>
      <c r="EBT63" s="421"/>
      <c r="EBU63" s="421"/>
      <c r="EBV63" s="421"/>
      <c r="EBW63" s="421"/>
      <c r="EBX63" s="421"/>
      <c r="EBY63" s="421"/>
      <c r="EBZ63" s="421"/>
      <c r="ECA63" s="421"/>
      <c r="ECB63" s="421"/>
      <c r="ECC63" s="421"/>
      <c r="ECD63" s="421"/>
      <c r="ECE63" s="421"/>
      <c r="ECF63" s="421"/>
      <c r="ECG63" s="421"/>
      <c r="ECH63" s="421"/>
      <c r="ECI63" s="421"/>
      <c r="ECJ63" s="421"/>
      <c r="ECK63" s="421"/>
      <c r="ECL63" s="421"/>
      <c r="ECM63" s="421"/>
      <c r="ECN63" s="421"/>
      <c r="ECO63" s="421"/>
      <c r="ECP63" s="421"/>
      <c r="ECQ63" s="421"/>
      <c r="ECR63" s="421"/>
      <c r="ECS63" s="421"/>
      <c r="ECT63" s="421"/>
      <c r="ECU63" s="421"/>
      <c r="ECV63" s="421"/>
      <c r="ECW63" s="421"/>
      <c r="ECX63" s="421"/>
      <c r="ECY63" s="421"/>
      <c r="ECZ63" s="421"/>
      <c r="EDA63" s="421"/>
      <c r="EDB63" s="421"/>
      <c r="EDC63" s="421"/>
      <c r="EDD63" s="421"/>
      <c r="EDE63" s="421"/>
      <c r="EDF63" s="421"/>
      <c r="EDG63" s="421"/>
      <c r="EDH63" s="421"/>
      <c r="EDI63" s="421"/>
      <c r="EDJ63" s="421"/>
      <c r="EDK63" s="421"/>
      <c r="EDL63" s="421"/>
      <c r="EDM63" s="421"/>
      <c r="EDN63" s="421"/>
      <c r="EDO63" s="421"/>
      <c r="EDP63" s="421"/>
      <c r="EDQ63" s="421"/>
      <c r="EDR63" s="421"/>
      <c r="EDS63" s="421"/>
      <c r="EDT63" s="421"/>
      <c r="EDU63" s="421"/>
      <c r="EDV63" s="421"/>
      <c r="EDW63" s="421"/>
      <c r="EDX63" s="421"/>
      <c r="EDY63" s="421"/>
      <c r="EDZ63" s="421"/>
      <c r="EEA63" s="421"/>
      <c r="EEB63" s="421"/>
      <c r="EEC63" s="421"/>
      <c r="EED63" s="421"/>
      <c r="EEE63" s="421"/>
      <c r="EEF63" s="421"/>
      <c r="EEG63" s="421"/>
      <c r="EEH63" s="421"/>
      <c r="EEI63" s="421"/>
      <c r="EEJ63" s="421"/>
      <c r="EEK63" s="421"/>
      <c r="EEL63" s="421"/>
      <c r="EEM63" s="421"/>
      <c r="EEN63" s="421"/>
      <c r="EEO63" s="421"/>
      <c r="EEP63" s="421"/>
      <c r="EEQ63" s="421"/>
      <c r="EER63" s="421"/>
      <c r="EES63" s="421"/>
      <c r="EET63" s="421"/>
      <c r="EEU63" s="421"/>
      <c r="EEV63" s="421"/>
      <c r="EEW63" s="421"/>
      <c r="EEX63" s="421"/>
      <c r="EEY63" s="421"/>
      <c r="EEZ63" s="421"/>
      <c r="EFA63" s="421"/>
      <c r="EFB63" s="421"/>
      <c r="EFC63" s="421"/>
      <c r="EFD63" s="421"/>
      <c r="EFE63" s="421"/>
      <c r="EFF63" s="421"/>
      <c r="EFG63" s="421"/>
      <c r="EFH63" s="421"/>
      <c r="EFI63" s="421"/>
      <c r="EFJ63" s="421"/>
      <c r="EFK63" s="421"/>
      <c r="EFL63" s="421"/>
      <c r="EFM63" s="421"/>
      <c r="EFN63" s="421"/>
      <c r="EFO63" s="421"/>
      <c r="EFP63" s="421"/>
      <c r="EFQ63" s="421"/>
      <c r="EFR63" s="421"/>
      <c r="EFS63" s="421"/>
      <c r="EFT63" s="421"/>
      <c r="EFU63" s="421"/>
      <c r="EFV63" s="421"/>
      <c r="EFW63" s="421"/>
      <c r="EFX63" s="421"/>
      <c r="EFY63" s="421"/>
      <c r="EFZ63" s="421"/>
      <c r="EGA63" s="421"/>
      <c r="EGB63" s="421"/>
      <c r="EGC63" s="421"/>
      <c r="EGD63" s="421"/>
      <c r="EGE63" s="421"/>
      <c r="EGF63" s="421"/>
      <c r="EGG63" s="421"/>
      <c r="EGH63" s="421"/>
      <c r="EGI63" s="421"/>
      <c r="EGJ63" s="421"/>
      <c r="EGK63" s="421"/>
      <c r="EGL63" s="421"/>
      <c r="EGM63" s="421"/>
      <c r="EGN63" s="421"/>
      <c r="EGO63" s="421"/>
      <c r="EGP63" s="421"/>
      <c r="EGQ63" s="421"/>
      <c r="EGR63" s="421"/>
      <c r="EGS63" s="421"/>
      <c r="EGT63" s="421"/>
      <c r="EGU63" s="421"/>
      <c r="EGV63" s="421"/>
      <c r="EGW63" s="421"/>
      <c r="EGX63" s="421"/>
      <c r="EGY63" s="421"/>
      <c r="EGZ63" s="421"/>
      <c r="EHA63" s="421"/>
      <c r="EHB63" s="421"/>
      <c r="EHC63" s="421"/>
      <c r="EHD63" s="421"/>
      <c r="EHE63" s="421"/>
      <c r="EHF63" s="421"/>
      <c r="EHG63" s="421"/>
      <c r="EHH63" s="421"/>
      <c r="EHI63" s="421"/>
      <c r="EHJ63" s="421"/>
      <c r="EHK63" s="421"/>
      <c r="EHL63" s="421"/>
      <c r="EHM63" s="421"/>
      <c r="EHN63" s="421"/>
      <c r="EHO63" s="421"/>
      <c r="EHP63" s="421"/>
      <c r="EHQ63" s="421"/>
      <c r="EHR63" s="421"/>
      <c r="EHS63" s="421"/>
      <c r="EHT63" s="421"/>
      <c r="EHU63" s="421"/>
      <c r="EHV63" s="421"/>
      <c r="EHW63" s="421"/>
      <c r="EHX63" s="421"/>
      <c r="EHY63" s="421"/>
      <c r="EHZ63" s="421"/>
      <c r="EIA63" s="421"/>
      <c r="EIB63" s="421"/>
      <c r="EIC63" s="421"/>
      <c r="EID63" s="421"/>
      <c r="EIE63" s="421"/>
      <c r="EIF63" s="421"/>
      <c r="EIG63" s="421"/>
      <c r="EIH63" s="421"/>
      <c r="EII63" s="421"/>
      <c r="EIJ63" s="421"/>
      <c r="EIK63" s="421"/>
      <c r="EIL63" s="421"/>
      <c r="EIM63" s="421"/>
      <c r="EIN63" s="421"/>
      <c r="EIO63" s="421"/>
      <c r="EIP63" s="421"/>
      <c r="EIQ63" s="421"/>
      <c r="EIR63" s="421"/>
      <c r="EIS63" s="421"/>
      <c r="EIT63" s="421"/>
      <c r="EIU63" s="421"/>
      <c r="EIV63" s="421"/>
      <c r="EIW63" s="421"/>
      <c r="EIX63" s="421"/>
      <c r="EIY63" s="421"/>
      <c r="EIZ63" s="421"/>
      <c r="EJA63" s="421"/>
      <c r="EJB63" s="421"/>
      <c r="EJC63" s="421"/>
      <c r="EJD63" s="421"/>
      <c r="EJE63" s="421"/>
      <c r="EJF63" s="421"/>
      <c r="EJG63" s="421"/>
      <c r="EJH63" s="421"/>
      <c r="EJI63" s="421"/>
      <c r="EJJ63" s="421"/>
      <c r="EJK63" s="421"/>
      <c r="EJL63" s="421"/>
      <c r="EJM63" s="421"/>
      <c r="EJN63" s="421"/>
      <c r="EJO63" s="421"/>
      <c r="EJP63" s="421"/>
      <c r="EJQ63" s="421"/>
      <c r="EJR63" s="421"/>
      <c r="EJS63" s="421"/>
      <c r="EJT63" s="421"/>
      <c r="EJU63" s="421"/>
      <c r="EJV63" s="421"/>
      <c r="EJW63" s="421"/>
      <c r="EJX63" s="421"/>
      <c r="EJY63" s="421"/>
      <c r="EJZ63" s="421"/>
      <c r="EKA63" s="421"/>
      <c r="EKB63" s="421"/>
      <c r="EKC63" s="421"/>
      <c r="EKD63" s="421"/>
      <c r="EKE63" s="421"/>
      <c r="EKF63" s="421"/>
      <c r="EKG63" s="421"/>
      <c r="EKH63" s="421"/>
      <c r="EKI63" s="421"/>
      <c r="EKJ63" s="421"/>
      <c r="EKK63" s="421"/>
      <c r="EKL63" s="421"/>
      <c r="EKM63" s="421"/>
      <c r="EKN63" s="421"/>
      <c r="EKO63" s="421"/>
      <c r="EKP63" s="421"/>
      <c r="EKQ63" s="421"/>
      <c r="EKR63" s="421"/>
      <c r="EKS63" s="421"/>
      <c r="EKT63" s="421"/>
      <c r="EKU63" s="421"/>
      <c r="EKV63" s="421"/>
      <c r="EKW63" s="421"/>
      <c r="EKX63" s="421"/>
      <c r="EKY63" s="421"/>
      <c r="EKZ63" s="421"/>
      <c r="ELA63" s="421"/>
      <c r="ELB63" s="421"/>
      <c r="ELC63" s="421"/>
      <c r="ELD63" s="421"/>
      <c r="ELE63" s="421"/>
      <c r="ELF63" s="421"/>
      <c r="ELG63" s="421"/>
      <c r="ELH63" s="421"/>
      <c r="ELI63" s="421"/>
      <c r="ELJ63" s="421"/>
      <c r="ELK63" s="421"/>
      <c r="ELL63" s="421"/>
      <c r="ELM63" s="421"/>
      <c r="ELN63" s="421"/>
      <c r="ELO63" s="421"/>
      <c r="ELP63" s="421"/>
      <c r="ELQ63" s="421"/>
      <c r="ELR63" s="421"/>
      <c r="ELS63" s="421"/>
      <c r="ELT63" s="421"/>
      <c r="ELU63" s="421"/>
      <c r="ELV63" s="421"/>
      <c r="ELW63" s="421"/>
      <c r="ELX63" s="421"/>
      <c r="ELY63" s="421"/>
      <c r="ELZ63" s="421"/>
      <c r="EMA63" s="421"/>
      <c r="EMB63" s="421"/>
      <c r="EMC63" s="421"/>
      <c r="EMD63" s="421"/>
      <c r="EME63" s="421"/>
      <c r="EMF63" s="421"/>
      <c r="EMG63" s="421"/>
      <c r="EMH63" s="421"/>
      <c r="EMI63" s="421"/>
      <c r="EMJ63" s="421"/>
      <c r="EMK63" s="421"/>
      <c r="EML63" s="421"/>
      <c r="EMM63" s="421"/>
      <c r="EMN63" s="421"/>
      <c r="EMO63" s="421"/>
      <c r="EMP63" s="421"/>
      <c r="EMQ63" s="421"/>
      <c r="EMR63" s="421"/>
      <c r="EMS63" s="421"/>
      <c r="EMT63" s="421"/>
      <c r="EMU63" s="421"/>
      <c r="EMV63" s="421"/>
      <c r="EMW63" s="421"/>
      <c r="EMX63" s="421"/>
      <c r="EMY63" s="421"/>
      <c r="EMZ63" s="421"/>
      <c r="ENA63" s="421"/>
      <c r="ENB63" s="421"/>
      <c r="ENC63" s="421"/>
      <c r="END63" s="421"/>
      <c r="ENE63" s="421"/>
      <c r="ENF63" s="421"/>
      <c r="ENG63" s="421"/>
      <c r="ENH63" s="421"/>
      <c r="ENI63" s="421"/>
      <c r="ENJ63" s="421"/>
      <c r="ENK63" s="421"/>
      <c r="ENL63" s="421"/>
      <c r="ENM63" s="421"/>
      <c r="ENN63" s="421"/>
      <c r="ENO63" s="421"/>
      <c r="ENP63" s="421"/>
      <c r="ENQ63" s="421"/>
      <c r="ENR63" s="421"/>
      <c r="ENS63" s="421"/>
      <c r="ENT63" s="421"/>
      <c r="ENU63" s="421"/>
      <c r="ENV63" s="421"/>
      <c r="ENW63" s="421"/>
      <c r="ENX63" s="421"/>
      <c r="ENY63" s="421"/>
      <c r="ENZ63" s="421"/>
      <c r="EOA63" s="421"/>
      <c r="EOB63" s="421"/>
      <c r="EOC63" s="421"/>
      <c r="EOD63" s="421"/>
      <c r="EOE63" s="421"/>
      <c r="EOF63" s="421"/>
      <c r="EOG63" s="421"/>
      <c r="EOH63" s="421"/>
      <c r="EOI63" s="421"/>
      <c r="EOJ63" s="421"/>
      <c r="EOK63" s="421"/>
      <c r="EOL63" s="421"/>
      <c r="EOM63" s="421"/>
      <c r="EON63" s="421"/>
      <c r="EOO63" s="421"/>
      <c r="EOP63" s="421"/>
      <c r="EOQ63" s="421"/>
      <c r="EOR63" s="421"/>
      <c r="EOS63" s="421"/>
      <c r="EOT63" s="421"/>
      <c r="EOU63" s="421"/>
      <c r="EOV63" s="421"/>
      <c r="EOW63" s="421"/>
      <c r="EOX63" s="421"/>
      <c r="EOY63" s="421"/>
      <c r="EOZ63" s="421"/>
      <c r="EPA63" s="421"/>
      <c r="EPB63" s="421"/>
      <c r="EPC63" s="421"/>
      <c r="EPD63" s="421"/>
      <c r="EPE63" s="421"/>
      <c r="EPF63" s="421"/>
      <c r="EPG63" s="421"/>
      <c r="EPH63" s="421"/>
      <c r="EPI63" s="421"/>
      <c r="EPJ63" s="421"/>
      <c r="EPK63" s="421"/>
      <c r="EPL63" s="421"/>
      <c r="EPM63" s="421"/>
      <c r="EPN63" s="421"/>
      <c r="EPO63" s="421"/>
      <c r="EPP63" s="421"/>
      <c r="EPQ63" s="421"/>
      <c r="EPR63" s="421"/>
      <c r="EPS63" s="421"/>
      <c r="EPT63" s="421"/>
      <c r="EPU63" s="421"/>
      <c r="EPV63" s="421"/>
      <c r="EPW63" s="421"/>
      <c r="EPX63" s="421"/>
      <c r="EPY63" s="421"/>
      <c r="EPZ63" s="421"/>
      <c r="EQA63" s="421"/>
      <c r="EQB63" s="421"/>
      <c r="EQC63" s="421"/>
      <c r="EQD63" s="421"/>
      <c r="EQE63" s="421"/>
      <c r="EQF63" s="421"/>
      <c r="EQG63" s="421"/>
      <c r="EQH63" s="421"/>
      <c r="EQI63" s="421"/>
      <c r="EQJ63" s="421"/>
      <c r="EQK63" s="421"/>
      <c r="EQL63" s="421"/>
      <c r="EQM63" s="421"/>
      <c r="EQN63" s="421"/>
      <c r="EQO63" s="421"/>
      <c r="EQP63" s="421"/>
      <c r="EQQ63" s="421"/>
      <c r="EQR63" s="421"/>
      <c r="EQS63" s="421"/>
      <c r="EQT63" s="421"/>
      <c r="EQU63" s="421"/>
      <c r="EQV63" s="421"/>
      <c r="EQW63" s="421"/>
      <c r="EQX63" s="421"/>
      <c r="EQY63" s="421"/>
      <c r="EQZ63" s="421"/>
      <c r="ERA63" s="421"/>
      <c r="ERB63" s="421"/>
      <c r="ERC63" s="421"/>
      <c r="ERD63" s="421"/>
      <c r="ERE63" s="421"/>
      <c r="ERF63" s="421"/>
      <c r="ERG63" s="421"/>
      <c r="ERH63" s="421"/>
      <c r="ERI63" s="421"/>
      <c r="ERJ63" s="421"/>
      <c r="ERK63" s="421"/>
      <c r="ERL63" s="421"/>
      <c r="ERM63" s="421"/>
      <c r="ERN63" s="421"/>
      <c r="ERO63" s="421"/>
      <c r="ERP63" s="421"/>
      <c r="ERQ63" s="421"/>
      <c r="ERR63" s="421"/>
      <c r="ERS63" s="421"/>
      <c r="ERT63" s="421"/>
      <c r="ERU63" s="421"/>
      <c r="ERV63" s="421"/>
      <c r="ERW63" s="421"/>
      <c r="ERX63" s="421"/>
      <c r="ERY63" s="421"/>
      <c r="ERZ63" s="421"/>
      <c r="ESA63" s="421"/>
      <c r="ESB63" s="421"/>
      <c r="ESC63" s="421"/>
      <c r="ESD63" s="421"/>
      <c r="ESE63" s="421"/>
      <c r="ESF63" s="421"/>
      <c r="ESG63" s="421"/>
      <c r="ESH63" s="421"/>
      <c r="ESI63" s="421"/>
      <c r="ESJ63" s="421"/>
      <c r="ESK63" s="421"/>
      <c r="ESL63" s="421"/>
      <c r="ESM63" s="421"/>
      <c r="ESN63" s="421"/>
      <c r="ESO63" s="421"/>
      <c r="ESP63" s="421"/>
      <c r="ESQ63" s="421"/>
      <c r="ESR63" s="421"/>
      <c r="ESS63" s="421"/>
      <c r="EST63" s="421"/>
      <c r="ESU63" s="421"/>
      <c r="ESV63" s="421"/>
      <c r="ESW63" s="421"/>
      <c r="ESX63" s="421"/>
      <c r="ESY63" s="421"/>
      <c r="ESZ63" s="421"/>
      <c r="ETA63" s="421"/>
      <c r="ETB63" s="421"/>
      <c r="ETC63" s="421"/>
      <c r="ETD63" s="421"/>
      <c r="ETE63" s="421"/>
      <c r="ETF63" s="421"/>
      <c r="ETG63" s="421"/>
      <c r="ETH63" s="421"/>
      <c r="ETI63" s="421"/>
      <c r="ETJ63" s="421"/>
      <c r="ETK63" s="421"/>
      <c r="ETL63" s="421"/>
      <c r="ETM63" s="421"/>
      <c r="ETN63" s="421"/>
      <c r="ETO63" s="421"/>
      <c r="ETP63" s="421"/>
      <c r="ETQ63" s="421"/>
      <c r="ETR63" s="421"/>
      <c r="ETS63" s="421"/>
      <c r="ETT63" s="421"/>
      <c r="ETU63" s="421"/>
      <c r="ETV63" s="421"/>
      <c r="ETW63" s="421"/>
      <c r="ETX63" s="421"/>
      <c r="ETY63" s="421"/>
      <c r="ETZ63" s="421"/>
      <c r="EUA63" s="421"/>
      <c r="EUB63" s="421"/>
      <c r="EUC63" s="421"/>
      <c r="EUD63" s="421"/>
      <c r="EUE63" s="421"/>
      <c r="EUF63" s="421"/>
      <c r="EUG63" s="421"/>
      <c r="EUH63" s="421"/>
      <c r="EUI63" s="421"/>
      <c r="EUJ63" s="421"/>
      <c r="EUK63" s="421"/>
      <c r="EUL63" s="421"/>
      <c r="EUM63" s="421"/>
      <c r="EUN63" s="421"/>
      <c r="EUO63" s="421"/>
      <c r="EUP63" s="421"/>
      <c r="EUQ63" s="421"/>
      <c r="EUR63" s="421"/>
      <c r="EUS63" s="421"/>
      <c r="EUT63" s="421"/>
      <c r="EUU63" s="421"/>
      <c r="EUV63" s="421"/>
      <c r="EUW63" s="421"/>
      <c r="EUX63" s="421"/>
      <c r="EUY63" s="421"/>
      <c r="EUZ63" s="421"/>
      <c r="EVA63" s="421"/>
      <c r="EVB63" s="421"/>
      <c r="EVC63" s="421"/>
      <c r="EVD63" s="421"/>
      <c r="EVE63" s="421"/>
      <c r="EVF63" s="421"/>
      <c r="EVG63" s="421"/>
      <c r="EVH63" s="421"/>
      <c r="EVI63" s="421"/>
      <c r="EVJ63" s="421"/>
      <c r="EVK63" s="421"/>
      <c r="EVL63" s="421"/>
      <c r="EVM63" s="421"/>
      <c r="EVN63" s="421"/>
      <c r="EVO63" s="421"/>
      <c r="EVP63" s="421"/>
      <c r="EVQ63" s="421"/>
      <c r="EVR63" s="421"/>
      <c r="EVS63" s="421"/>
      <c r="EVT63" s="421"/>
      <c r="EVU63" s="421"/>
      <c r="EVV63" s="421"/>
      <c r="EVW63" s="421"/>
      <c r="EVX63" s="421"/>
      <c r="EVY63" s="421"/>
      <c r="EVZ63" s="421"/>
      <c r="EWA63" s="421"/>
      <c r="EWB63" s="421"/>
      <c r="EWC63" s="421"/>
      <c r="EWD63" s="421"/>
      <c r="EWE63" s="421"/>
      <c r="EWF63" s="421"/>
      <c r="EWG63" s="421"/>
      <c r="EWH63" s="421"/>
      <c r="EWI63" s="421"/>
      <c r="EWJ63" s="421"/>
      <c r="EWK63" s="421"/>
      <c r="EWL63" s="421"/>
      <c r="EWM63" s="421"/>
      <c r="EWN63" s="421"/>
      <c r="EWO63" s="421"/>
      <c r="EWP63" s="421"/>
      <c r="EWQ63" s="421"/>
      <c r="EWR63" s="421"/>
      <c r="EWS63" s="421"/>
      <c r="EWT63" s="421"/>
      <c r="EWU63" s="421"/>
      <c r="EWV63" s="421"/>
      <c r="EWW63" s="421"/>
      <c r="EWX63" s="421"/>
      <c r="EWY63" s="421"/>
      <c r="EWZ63" s="421"/>
      <c r="EXA63" s="421"/>
      <c r="EXB63" s="421"/>
      <c r="EXC63" s="421"/>
      <c r="EXD63" s="421"/>
      <c r="EXE63" s="421"/>
      <c r="EXF63" s="421"/>
      <c r="EXG63" s="421"/>
      <c r="EXH63" s="421"/>
      <c r="EXI63" s="421"/>
      <c r="EXJ63" s="421"/>
      <c r="EXK63" s="421"/>
      <c r="EXL63" s="421"/>
      <c r="EXM63" s="421"/>
      <c r="EXN63" s="421"/>
      <c r="EXO63" s="421"/>
      <c r="EXP63" s="421"/>
      <c r="EXQ63" s="421"/>
      <c r="EXR63" s="421"/>
      <c r="EXS63" s="421"/>
      <c r="EXT63" s="421"/>
      <c r="EXU63" s="421"/>
      <c r="EXV63" s="421"/>
      <c r="EXW63" s="421"/>
      <c r="EXX63" s="421"/>
      <c r="EXY63" s="421"/>
      <c r="EXZ63" s="421"/>
      <c r="EYA63" s="421"/>
      <c r="EYB63" s="421"/>
      <c r="EYC63" s="421"/>
      <c r="EYD63" s="421"/>
      <c r="EYE63" s="421"/>
      <c r="EYF63" s="421"/>
      <c r="EYG63" s="421"/>
      <c r="EYH63" s="421"/>
      <c r="EYI63" s="421"/>
      <c r="EYJ63" s="421"/>
      <c r="EYK63" s="421"/>
      <c r="EYL63" s="421"/>
      <c r="EYM63" s="421"/>
      <c r="EYN63" s="421"/>
      <c r="EYO63" s="421"/>
      <c r="EYP63" s="421"/>
      <c r="EYQ63" s="421"/>
      <c r="EYR63" s="421"/>
      <c r="EYS63" s="421"/>
      <c r="EYT63" s="421"/>
      <c r="EYU63" s="421"/>
      <c r="EYV63" s="421"/>
      <c r="EYW63" s="421"/>
      <c r="EYX63" s="421"/>
      <c r="EYY63" s="421"/>
      <c r="EYZ63" s="421"/>
      <c r="EZA63" s="421"/>
      <c r="EZB63" s="421"/>
      <c r="EZC63" s="421"/>
      <c r="EZD63" s="421"/>
      <c r="EZE63" s="421"/>
      <c r="EZF63" s="421"/>
      <c r="EZG63" s="421"/>
      <c r="EZH63" s="421"/>
      <c r="EZI63" s="421"/>
      <c r="EZJ63" s="421"/>
      <c r="EZK63" s="421"/>
      <c r="EZL63" s="421"/>
      <c r="EZM63" s="421"/>
      <c r="EZN63" s="421"/>
      <c r="EZO63" s="421"/>
      <c r="EZP63" s="421"/>
      <c r="EZQ63" s="421"/>
      <c r="EZR63" s="421"/>
      <c r="EZS63" s="421"/>
      <c r="EZT63" s="421"/>
      <c r="EZU63" s="421"/>
      <c r="EZV63" s="421"/>
      <c r="EZW63" s="421"/>
      <c r="EZX63" s="421"/>
      <c r="EZY63" s="421"/>
      <c r="EZZ63" s="421"/>
      <c r="FAA63" s="421"/>
      <c r="FAB63" s="421"/>
      <c r="FAC63" s="421"/>
      <c r="FAD63" s="421"/>
      <c r="FAE63" s="421"/>
      <c r="FAF63" s="421"/>
      <c r="FAG63" s="421"/>
      <c r="FAH63" s="421"/>
      <c r="FAI63" s="421"/>
      <c r="FAJ63" s="421"/>
      <c r="FAK63" s="421"/>
      <c r="FAL63" s="421"/>
      <c r="FAM63" s="421"/>
      <c r="FAN63" s="421"/>
      <c r="FAO63" s="421"/>
      <c r="FAP63" s="421"/>
      <c r="FAQ63" s="421"/>
      <c r="FAR63" s="421"/>
      <c r="FAS63" s="421"/>
      <c r="FAT63" s="421"/>
      <c r="FAU63" s="421"/>
      <c r="FAV63" s="421"/>
      <c r="FAW63" s="421"/>
      <c r="FAX63" s="421"/>
      <c r="FAY63" s="421"/>
      <c r="FAZ63" s="421"/>
      <c r="FBA63" s="421"/>
      <c r="FBB63" s="421"/>
      <c r="FBC63" s="421"/>
      <c r="FBD63" s="421"/>
      <c r="FBE63" s="421"/>
      <c r="FBF63" s="421"/>
      <c r="FBG63" s="421"/>
      <c r="FBH63" s="421"/>
      <c r="FBI63" s="421"/>
      <c r="FBJ63" s="421"/>
      <c r="FBK63" s="421"/>
      <c r="FBL63" s="421"/>
      <c r="FBM63" s="421"/>
      <c r="FBN63" s="421"/>
      <c r="FBO63" s="421"/>
      <c r="FBP63" s="421"/>
      <c r="FBQ63" s="421"/>
      <c r="FBR63" s="421"/>
      <c r="FBS63" s="421"/>
      <c r="FBT63" s="421"/>
      <c r="FBU63" s="421"/>
      <c r="FBV63" s="421"/>
      <c r="FBW63" s="421"/>
      <c r="FBX63" s="421"/>
      <c r="FBY63" s="421"/>
      <c r="FBZ63" s="421"/>
      <c r="FCA63" s="421"/>
      <c r="FCB63" s="421"/>
      <c r="FCC63" s="421"/>
      <c r="FCD63" s="421"/>
      <c r="FCE63" s="421"/>
      <c r="FCF63" s="421"/>
      <c r="FCG63" s="421"/>
      <c r="FCH63" s="421"/>
      <c r="FCI63" s="421"/>
      <c r="FCJ63" s="421"/>
      <c r="FCK63" s="421"/>
      <c r="FCL63" s="421"/>
      <c r="FCM63" s="421"/>
      <c r="FCN63" s="421"/>
      <c r="FCO63" s="421"/>
      <c r="FCP63" s="421"/>
      <c r="FCQ63" s="421"/>
      <c r="FCR63" s="421"/>
      <c r="FCS63" s="421"/>
      <c r="FCT63" s="421"/>
      <c r="FCU63" s="421"/>
      <c r="FCV63" s="421"/>
      <c r="FCW63" s="421"/>
      <c r="FCX63" s="421"/>
      <c r="FCY63" s="421"/>
      <c r="FCZ63" s="421"/>
      <c r="FDA63" s="421"/>
      <c r="FDB63" s="421"/>
      <c r="FDC63" s="421"/>
      <c r="FDD63" s="421"/>
      <c r="FDE63" s="421"/>
      <c r="FDF63" s="421"/>
      <c r="FDG63" s="421"/>
      <c r="FDH63" s="421"/>
      <c r="FDI63" s="421"/>
      <c r="FDJ63" s="421"/>
      <c r="FDK63" s="421"/>
      <c r="FDL63" s="421"/>
      <c r="FDM63" s="421"/>
      <c r="FDN63" s="421"/>
      <c r="FDO63" s="421"/>
      <c r="FDP63" s="421"/>
      <c r="FDQ63" s="421"/>
      <c r="FDR63" s="421"/>
      <c r="FDS63" s="421"/>
      <c r="FDT63" s="421"/>
      <c r="FDU63" s="421"/>
      <c r="FDV63" s="421"/>
      <c r="FDW63" s="421"/>
      <c r="FDX63" s="421"/>
      <c r="FDY63" s="421"/>
      <c r="FDZ63" s="421"/>
      <c r="FEA63" s="421"/>
      <c r="FEB63" s="421"/>
      <c r="FEC63" s="421"/>
      <c r="FED63" s="421"/>
      <c r="FEE63" s="421"/>
      <c r="FEF63" s="421"/>
      <c r="FEG63" s="421"/>
      <c r="FEH63" s="421"/>
      <c r="FEI63" s="421"/>
      <c r="FEJ63" s="421"/>
      <c r="FEK63" s="421"/>
      <c r="FEL63" s="421"/>
      <c r="FEM63" s="421"/>
      <c r="FEN63" s="421"/>
      <c r="FEO63" s="421"/>
      <c r="FEP63" s="421"/>
      <c r="FEQ63" s="421"/>
      <c r="FER63" s="421"/>
      <c r="FES63" s="421"/>
      <c r="FET63" s="421"/>
      <c r="FEU63" s="421"/>
      <c r="FEV63" s="421"/>
      <c r="FEW63" s="421"/>
      <c r="FEX63" s="421"/>
      <c r="FEY63" s="421"/>
      <c r="FEZ63" s="421"/>
      <c r="FFA63" s="421"/>
      <c r="FFB63" s="421"/>
      <c r="FFC63" s="421"/>
      <c r="FFD63" s="421"/>
      <c r="FFE63" s="421"/>
      <c r="FFF63" s="421"/>
      <c r="FFG63" s="421"/>
      <c r="FFH63" s="421"/>
      <c r="FFI63" s="421"/>
      <c r="FFJ63" s="421"/>
      <c r="FFK63" s="421"/>
      <c r="FFL63" s="421"/>
      <c r="FFM63" s="421"/>
      <c r="FFN63" s="421"/>
      <c r="FFO63" s="421"/>
      <c r="FFP63" s="421"/>
      <c r="FFQ63" s="421"/>
      <c r="FFR63" s="421"/>
      <c r="FFS63" s="421"/>
      <c r="FFT63" s="421"/>
      <c r="FFU63" s="421"/>
      <c r="FFV63" s="421"/>
      <c r="FFW63" s="421"/>
      <c r="FFX63" s="421"/>
      <c r="FFY63" s="421"/>
      <c r="FFZ63" s="421"/>
      <c r="FGA63" s="421"/>
      <c r="FGB63" s="421"/>
      <c r="FGC63" s="421"/>
      <c r="FGD63" s="421"/>
      <c r="FGE63" s="421"/>
      <c r="FGF63" s="421"/>
      <c r="FGG63" s="421"/>
      <c r="FGH63" s="421"/>
      <c r="FGI63" s="421"/>
      <c r="FGJ63" s="421"/>
      <c r="FGK63" s="421"/>
      <c r="FGL63" s="421"/>
      <c r="FGM63" s="421"/>
      <c r="FGN63" s="421"/>
      <c r="FGO63" s="421"/>
      <c r="FGP63" s="421"/>
      <c r="FGQ63" s="421"/>
      <c r="FGR63" s="421"/>
      <c r="FGS63" s="421"/>
      <c r="FGT63" s="421"/>
      <c r="FGU63" s="421"/>
      <c r="FGV63" s="421"/>
      <c r="FGW63" s="421"/>
      <c r="FGX63" s="421"/>
      <c r="FGY63" s="421"/>
      <c r="FGZ63" s="421"/>
      <c r="FHA63" s="421"/>
      <c r="FHB63" s="421"/>
      <c r="FHC63" s="421"/>
      <c r="FHD63" s="421"/>
      <c r="FHE63" s="421"/>
      <c r="FHF63" s="421"/>
      <c r="FHG63" s="421"/>
      <c r="FHH63" s="421"/>
      <c r="FHI63" s="421"/>
      <c r="FHJ63" s="421"/>
      <c r="FHK63" s="421"/>
      <c r="FHL63" s="421"/>
      <c r="FHM63" s="421"/>
      <c r="FHN63" s="421"/>
      <c r="FHO63" s="421"/>
      <c r="FHP63" s="421"/>
      <c r="FHQ63" s="421"/>
      <c r="FHR63" s="421"/>
      <c r="FHS63" s="421"/>
      <c r="FHT63" s="421"/>
      <c r="FHU63" s="421"/>
      <c r="FHV63" s="421"/>
      <c r="FHW63" s="421"/>
      <c r="FHX63" s="421"/>
      <c r="FHY63" s="421"/>
      <c r="FHZ63" s="421"/>
      <c r="FIA63" s="421"/>
      <c r="FIB63" s="421"/>
      <c r="FIC63" s="421"/>
      <c r="FID63" s="421"/>
      <c r="FIE63" s="421"/>
      <c r="FIF63" s="421"/>
      <c r="FIG63" s="421"/>
      <c r="FIH63" s="421"/>
      <c r="FII63" s="421"/>
      <c r="FIJ63" s="421"/>
      <c r="FIK63" s="421"/>
      <c r="FIL63" s="421"/>
      <c r="FIM63" s="421"/>
      <c r="FIN63" s="421"/>
      <c r="FIO63" s="421"/>
      <c r="FIP63" s="421"/>
      <c r="FIQ63" s="421"/>
      <c r="FIR63" s="421"/>
      <c r="FIS63" s="421"/>
      <c r="FIT63" s="421"/>
      <c r="FIU63" s="421"/>
      <c r="FIV63" s="421"/>
      <c r="FIW63" s="421"/>
      <c r="FIX63" s="421"/>
      <c r="FIY63" s="421"/>
      <c r="FIZ63" s="421"/>
      <c r="FJA63" s="421"/>
      <c r="FJB63" s="421"/>
      <c r="FJC63" s="421"/>
      <c r="FJD63" s="421"/>
      <c r="FJE63" s="421"/>
      <c r="FJF63" s="421"/>
      <c r="FJG63" s="421"/>
      <c r="FJH63" s="421"/>
      <c r="FJI63" s="421"/>
      <c r="FJJ63" s="421"/>
      <c r="FJK63" s="421"/>
      <c r="FJL63" s="421"/>
      <c r="FJM63" s="421"/>
      <c r="FJN63" s="421"/>
      <c r="FJO63" s="421"/>
      <c r="FJP63" s="421"/>
      <c r="FJQ63" s="421"/>
      <c r="FJR63" s="421"/>
      <c r="FJS63" s="421"/>
      <c r="FJT63" s="421"/>
      <c r="FJU63" s="421"/>
      <c r="FJV63" s="421"/>
      <c r="FJW63" s="421"/>
      <c r="FJX63" s="421"/>
      <c r="FJY63" s="421"/>
      <c r="FJZ63" s="421"/>
      <c r="FKA63" s="421"/>
      <c r="FKB63" s="421"/>
      <c r="FKC63" s="421"/>
      <c r="FKD63" s="421"/>
      <c r="FKE63" s="421"/>
      <c r="FKF63" s="421"/>
      <c r="FKG63" s="421"/>
      <c r="FKH63" s="421"/>
      <c r="FKI63" s="421"/>
      <c r="FKJ63" s="421"/>
      <c r="FKK63" s="421"/>
      <c r="FKL63" s="421"/>
      <c r="FKM63" s="421"/>
      <c r="FKN63" s="421"/>
      <c r="FKO63" s="421"/>
      <c r="FKP63" s="421"/>
      <c r="FKQ63" s="421"/>
      <c r="FKR63" s="421"/>
      <c r="FKS63" s="421"/>
      <c r="FKT63" s="421"/>
      <c r="FKU63" s="421"/>
      <c r="FKV63" s="421"/>
      <c r="FKW63" s="421"/>
      <c r="FKX63" s="421"/>
      <c r="FKY63" s="421"/>
      <c r="FKZ63" s="421"/>
      <c r="FLA63" s="421"/>
      <c r="FLB63" s="421"/>
      <c r="FLC63" s="421"/>
      <c r="FLD63" s="421"/>
      <c r="FLE63" s="421"/>
      <c r="FLF63" s="421"/>
      <c r="FLG63" s="421"/>
      <c r="FLH63" s="421"/>
      <c r="FLI63" s="421"/>
      <c r="FLJ63" s="421"/>
      <c r="FLK63" s="421"/>
      <c r="FLL63" s="421"/>
      <c r="FLM63" s="421"/>
      <c r="FLN63" s="421"/>
      <c r="FLO63" s="421"/>
      <c r="FLP63" s="421"/>
      <c r="FLQ63" s="421"/>
      <c r="FLR63" s="421"/>
      <c r="FLS63" s="421"/>
      <c r="FLT63" s="421"/>
      <c r="FLU63" s="421"/>
      <c r="FLV63" s="421"/>
      <c r="FLW63" s="421"/>
      <c r="FLX63" s="421"/>
      <c r="FLY63" s="421"/>
      <c r="FLZ63" s="421"/>
      <c r="FMA63" s="421"/>
      <c r="FMB63" s="421"/>
      <c r="FMC63" s="421"/>
      <c r="FMD63" s="421"/>
      <c r="FME63" s="421"/>
      <c r="FMF63" s="421"/>
      <c r="FMG63" s="421"/>
      <c r="FMH63" s="421"/>
      <c r="FMI63" s="421"/>
      <c r="FMJ63" s="421"/>
      <c r="FMK63" s="421"/>
      <c r="FML63" s="421"/>
      <c r="FMM63" s="421"/>
      <c r="FMN63" s="421"/>
      <c r="FMO63" s="421"/>
      <c r="FMP63" s="421"/>
      <c r="FMQ63" s="421"/>
      <c r="FMR63" s="421"/>
      <c r="FMS63" s="421"/>
      <c r="FMT63" s="421"/>
      <c r="FMU63" s="421"/>
      <c r="FMV63" s="421"/>
      <c r="FMW63" s="421"/>
      <c r="FMX63" s="421"/>
      <c r="FMY63" s="421"/>
      <c r="FMZ63" s="421"/>
      <c r="FNA63" s="421"/>
      <c r="FNB63" s="421"/>
      <c r="FNC63" s="421"/>
      <c r="FND63" s="421"/>
      <c r="FNE63" s="421"/>
      <c r="FNF63" s="421"/>
      <c r="FNG63" s="421"/>
      <c r="FNH63" s="421"/>
      <c r="FNI63" s="421"/>
      <c r="FNJ63" s="421"/>
      <c r="FNK63" s="421"/>
      <c r="FNL63" s="421"/>
      <c r="FNM63" s="421"/>
      <c r="FNN63" s="421"/>
      <c r="FNO63" s="421"/>
      <c r="FNP63" s="421"/>
      <c r="FNQ63" s="421"/>
      <c r="FNR63" s="421"/>
      <c r="FNS63" s="421"/>
      <c r="FNT63" s="421"/>
      <c r="FNU63" s="421"/>
      <c r="FNV63" s="421"/>
      <c r="FNW63" s="421"/>
      <c r="FNX63" s="421"/>
      <c r="FNY63" s="421"/>
      <c r="FNZ63" s="421"/>
      <c r="FOA63" s="421"/>
      <c r="FOB63" s="421"/>
      <c r="FOC63" s="421"/>
      <c r="FOD63" s="421"/>
      <c r="FOE63" s="421"/>
      <c r="FOF63" s="421"/>
      <c r="FOG63" s="421"/>
      <c r="FOH63" s="421"/>
      <c r="FOI63" s="421"/>
      <c r="FOJ63" s="421"/>
      <c r="FOK63" s="421"/>
      <c r="FOL63" s="421"/>
      <c r="FOM63" s="421"/>
      <c r="FON63" s="421"/>
      <c r="FOO63" s="421"/>
      <c r="FOP63" s="421"/>
      <c r="FOQ63" s="421"/>
      <c r="FOR63" s="421"/>
      <c r="FOS63" s="421"/>
      <c r="FOT63" s="421"/>
      <c r="FOU63" s="421"/>
      <c r="FOV63" s="421"/>
      <c r="FOW63" s="421"/>
      <c r="FOX63" s="421"/>
      <c r="FOY63" s="421"/>
      <c r="FOZ63" s="421"/>
      <c r="FPA63" s="421"/>
      <c r="FPB63" s="421"/>
      <c r="FPC63" s="421"/>
      <c r="FPD63" s="421"/>
      <c r="FPE63" s="421"/>
      <c r="FPF63" s="421"/>
      <c r="FPG63" s="421"/>
      <c r="FPH63" s="421"/>
      <c r="FPI63" s="421"/>
      <c r="FPJ63" s="421"/>
      <c r="FPK63" s="421"/>
      <c r="FPL63" s="421"/>
      <c r="FPM63" s="421"/>
      <c r="FPN63" s="421"/>
      <c r="FPO63" s="421"/>
      <c r="FPP63" s="421"/>
      <c r="FPQ63" s="421"/>
      <c r="FPR63" s="421"/>
      <c r="FPS63" s="421"/>
      <c r="FPT63" s="421"/>
      <c r="FPU63" s="421"/>
      <c r="FPV63" s="421"/>
      <c r="FPW63" s="421"/>
      <c r="FPX63" s="421"/>
      <c r="FPY63" s="421"/>
      <c r="FPZ63" s="421"/>
      <c r="FQA63" s="421"/>
      <c r="FQB63" s="421"/>
      <c r="FQC63" s="421"/>
      <c r="FQD63" s="421"/>
      <c r="FQE63" s="421"/>
      <c r="FQF63" s="421"/>
      <c r="FQG63" s="421"/>
      <c r="FQH63" s="421"/>
      <c r="FQI63" s="421"/>
      <c r="FQJ63" s="421"/>
      <c r="FQK63" s="421"/>
      <c r="FQL63" s="421"/>
      <c r="FQM63" s="421"/>
      <c r="FQN63" s="421"/>
      <c r="FQO63" s="421"/>
      <c r="FQP63" s="421"/>
      <c r="FQQ63" s="421"/>
      <c r="FQR63" s="421"/>
      <c r="FQS63" s="421"/>
      <c r="FQT63" s="421"/>
      <c r="FQU63" s="421"/>
      <c r="FQV63" s="421"/>
      <c r="FQW63" s="421"/>
      <c r="FQX63" s="421"/>
      <c r="FQY63" s="421"/>
      <c r="FQZ63" s="421"/>
      <c r="FRA63" s="421"/>
      <c r="FRB63" s="421"/>
      <c r="FRC63" s="421"/>
      <c r="FRD63" s="421"/>
      <c r="FRE63" s="421"/>
      <c r="FRF63" s="421"/>
      <c r="FRG63" s="421"/>
      <c r="FRH63" s="421"/>
      <c r="FRI63" s="421"/>
      <c r="FRJ63" s="421"/>
      <c r="FRK63" s="421"/>
      <c r="FRL63" s="421"/>
      <c r="FRM63" s="421"/>
      <c r="FRN63" s="421"/>
      <c r="FRO63" s="421"/>
      <c r="FRP63" s="421"/>
      <c r="FRQ63" s="421"/>
      <c r="FRR63" s="421"/>
      <c r="FRS63" s="421"/>
      <c r="FRT63" s="421"/>
      <c r="FRU63" s="421"/>
      <c r="FRV63" s="421"/>
      <c r="FRW63" s="421"/>
      <c r="FRX63" s="421"/>
      <c r="FRY63" s="421"/>
      <c r="FRZ63" s="421"/>
      <c r="FSA63" s="421"/>
      <c r="FSB63" s="421"/>
      <c r="FSC63" s="421"/>
      <c r="FSD63" s="421"/>
      <c r="FSE63" s="421"/>
      <c r="FSF63" s="421"/>
      <c r="FSG63" s="421"/>
      <c r="FSH63" s="421"/>
      <c r="FSI63" s="421"/>
      <c r="FSJ63" s="421"/>
      <c r="FSK63" s="421"/>
      <c r="FSL63" s="421"/>
      <c r="FSM63" s="421"/>
      <c r="FSN63" s="421"/>
      <c r="FSO63" s="421"/>
      <c r="FSP63" s="421"/>
      <c r="FSQ63" s="421"/>
      <c r="FSR63" s="421"/>
      <c r="FSS63" s="421"/>
      <c r="FST63" s="421"/>
      <c r="FSU63" s="421"/>
      <c r="FSV63" s="421"/>
      <c r="FSW63" s="421"/>
      <c r="FSX63" s="421"/>
      <c r="FSY63" s="421"/>
      <c r="FSZ63" s="421"/>
      <c r="FTA63" s="421"/>
      <c r="FTB63" s="421"/>
      <c r="FTC63" s="421"/>
      <c r="FTD63" s="421"/>
      <c r="FTE63" s="421"/>
      <c r="FTF63" s="421"/>
      <c r="FTG63" s="421"/>
      <c r="FTH63" s="421"/>
      <c r="FTI63" s="421"/>
      <c r="FTJ63" s="421"/>
      <c r="FTK63" s="421"/>
      <c r="FTL63" s="421"/>
      <c r="FTM63" s="421"/>
      <c r="FTN63" s="421"/>
      <c r="FTO63" s="421"/>
      <c r="FTP63" s="421"/>
      <c r="FTQ63" s="421"/>
      <c r="FTR63" s="421"/>
      <c r="FTS63" s="421"/>
      <c r="FTT63" s="421"/>
      <c r="FTU63" s="421"/>
      <c r="FTV63" s="421"/>
      <c r="FTW63" s="421"/>
      <c r="FTX63" s="421"/>
      <c r="FTY63" s="421"/>
      <c r="FTZ63" s="421"/>
      <c r="FUA63" s="421"/>
      <c r="FUB63" s="421"/>
      <c r="FUC63" s="421"/>
      <c r="FUD63" s="421"/>
      <c r="FUE63" s="421"/>
      <c r="FUF63" s="421"/>
      <c r="FUG63" s="421"/>
      <c r="FUH63" s="421"/>
      <c r="FUI63" s="421"/>
      <c r="FUJ63" s="421"/>
      <c r="FUK63" s="421"/>
      <c r="FUL63" s="421"/>
      <c r="FUM63" s="421"/>
      <c r="FUN63" s="421"/>
      <c r="FUO63" s="421"/>
      <c r="FUP63" s="421"/>
      <c r="FUQ63" s="421"/>
      <c r="FUR63" s="421"/>
      <c r="FUS63" s="421"/>
      <c r="FUT63" s="421"/>
      <c r="FUU63" s="421"/>
      <c r="FUV63" s="421"/>
      <c r="FUW63" s="421"/>
      <c r="FUX63" s="421"/>
      <c r="FUY63" s="421"/>
      <c r="FUZ63" s="421"/>
      <c r="FVA63" s="421"/>
      <c r="FVB63" s="421"/>
      <c r="FVC63" s="421"/>
      <c r="FVD63" s="421"/>
      <c r="FVE63" s="421"/>
      <c r="FVF63" s="421"/>
      <c r="FVG63" s="421"/>
      <c r="FVH63" s="421"/>
      <c r="FVI63" s="421"/>
      <c r="FVJ63" s="421"/>
      <c r="FVK63" s="421"/>
      <c r="FVL63" s="421"/>
      <c r="FVM63" s="421"/>
      <c r="FVN63" s="421"/>
      <c r="FVO63" s="421"/>
      <c r="FVP63" s="421"/>
      <c r="FVQ63" s="421"/>
      <c r="FVR63" s="421"/>
      <c r="FVS63" s="421"/>
      <c r="FVT63" s="421"/>
      <c r="FVU63" s="421"/>
      <c r="FVV63" s="421"/>
      <c r="FVW63" s="421"/>
      <c r="FVX63" s="421"/>
      <c r="FVY63" s="421"/>
      <c r="FVZ63" s="421"/>
      <c r="FWA63" s="421"/>
      <c r="FWB63" s="421"/>
      <c r="FWC63" s="421"/>
      <c r="FWD63" s="421"/>
      <c r="FWE63" s="421"/>
      <c r="FWF63" s="421"/>
      <c r="FWG63" s="421"/>
      <c r="FWH63" s="421"/>
      <c r="FWI63" s="421"/>
      <c r="FWJ63" s="421"/>
      <c r="FWK63" s="421"/>
      <c r="FWL63" s="421"/>
      <c r="FWM63" s="421"/>
      <c r="FWN63" s="421"/>
      <c r="FWO63" s="421"/>
      <c r="FWP63" s="421"/>
      <c r="FWQ63" s="421"/>
      <c r="FWR63" s="421"/>
      <c r="FWS63" s="421"/>
      <c r="FWT63" s="421"/>
      <c r="FWU63" s="421"/>
      <c r="FWV63" s="421"/>
      <c r="FWW63" s="421"/>
      <c r="FWX63" s="421"/>
      <c r="FWY63" s="421"/>
      <c r="FWZ63" s="421"/>
      <c r="FXA63" s="421"/>
      <c r="FXB63" s="421"/>
      <c r="FXC63" s="421"/>
      <c r="FXD63" s="421"/>
      <c r="FXE63" s="421"/>
      <c r="FXF63" s="421"/>
      <c r="FXG63" s="421"/>
      <c r="FXH63" s="421"/>
      <c r="FXI63" s="421"/>
      <c r="FXJ63" s="421"/>
      <c r="FXK63" s="421"/>
      <c r="FXL63" s="421"/>
      <c r="FXM63" s="421"/>
      <c r="FXN63" s="421"/>
      <c r="FXO63" s="421"/>
      <c r="FXP63" s="421"/>
      <c r="FXQ63" s="421"/>
      <c r="FXR63" s="421"/>
      <c r="FXS63" s="421"/>
      <c r="FXT63" s="421"/>
      <c r="FXU63" s="421"/>
      <c r="FXV63" s="421"/>
      <c r="FXW63" s="421"/>
      <c r="FXX63" s="421"/>
      <c r="FXY63" s="421"/>
      <c r="FXZ63" s="421"/>
      <c r="FYA63" s="421"/>
      <c r="FYB63" s="421"/>
      <c r="FYC63" s="421"/>
      <c r="FYD63" s="421"/>
      <c r="FYE63" s="421"/>
      <c r="FYF63" s="421"/>
      <c r="FYG63" s="421"/>
      <c r="FYH63" s="421"/>
      <c r="FYI63" s="421"/>
      <c r="FYJ63" s="421"/>
      <c r="FYK63" s="421"/>
      <c r="FYL63" s="421"/>
      <c r="FYM63" s="421"/>
      <c r="FYN63" s="421"/>
      <c r="FYO63" s="421"/>
      <c r="FYP63" s="421"/>
      <c r="FYQ63" s="421"/>
      <c r="FYR63" s="421"/>
      <c r="FYS63" s="421"/>
      <c r="FYT63" s="421"/>
      <c r="FYU63" s="421"/>
      <c r="FYV63" s="421"/>
      <c r="FYW63" s="421"/>
      <c r="FYX63" s="421"/>
      <c r="FYY63" s="421"/>
      <c r="FYZ63" s="421"/>
      <c r="FZA63" s="421"/>
      <c r="FZB63" s="421"/>
      <c r="FZC63" s="421"/>
      <c r="FZD63" s="421"/>
      <c r="FZE63" s="421"/>
      <c r="FZF63" s="421"/>
      <c r="FZG63" s="421"/>
      <c r="FZH63" s="421"/>
      <c r="FZI63" s="421"/>
      <c r="FZJ63" s="421"/>
      <c r="FZK63" s="421"/>
      <c r="FZL63" s="421"/>
      <c r="FZM63" s="421"/>
      <c r="FZN63" s="421"/>
      <c r="FZO63" s="421"/>
      <c r="FZP63" s="421"/>
      <c r="FZQ63" s="421"/>
      <c r="FZR63" s="421"/>
      <c r="FZS63" s="421"/>
      <c r="FZT63" s="421"/>
      <c r="FZU63" s="421"/>
      <c r="FZV63" s="421"/>
      <c r="FZW63" s="421"/>
      <c r="FZX63" s="421"/>
      <c r="FZY63" s="421"/>
      <c r="FZZ63" s="421"/>
      <c r="GAA63" s="421"/>
      <c r="GAB63" s="421"/>
      <c r="GAC63" s="421"/>
      <c r="GAD63" s="421"/>
      <c r="GAE63" s="421"/>
      <c r="GAF63" s="421"/>
      <c r="GAG63" s="421"/>
      <c r="GAH63" s="421"/>
      <c r="GAI63" s="421"/>
      <c r="GAJ63" s="421"/>
      <c r="GAK63" s="421"/>
      <c r="GAL63" s="421"/>
      <c r="GAM63" s="421"/>
      <c r="GAN63" s="421"/>
      <c r="GAO63" s="421"/>
      <c r="GAP63" s="421"/>
      <c r="GAQ63" s="421"/>
      <c r="GAR63" s="421"/>
      <c r="GAS63" s="421"/>
      <c r="GAT63" s="421"/>
      <c r="GAU63" s="421"/>
      <c r="GAV63" s="421"/>
      <c r="GAW63" s="421"/>
      <c r="GAX63" s="421"/>
      <c r="GAY63" s="421"/>
      <c r="GAZ63" s="421"/>
      <c r="GBA63" s="421"/>
      <c r="GBB63" s="421"/>
      <c r="GBC63" s="421"/>
      <c r="GBD63" s="421"/>
      <c r="GBE63" s="421"/>
      <c r="GBF63" s="421"/>
      <c r="GBG63" s="421"/>
      <c r="GBH63" s="421"/>
      <c r="GBI63" s="421"/>
      <c r="GBJ63" s="421"/>
      <c r="GBK63" s="421"/>
      <c r="GBL63" s="421"/>
      <c r="GBM63" s="421"/>
      <c r="GBN63" s="421"/>
      <c r="GBO63" s="421"/>
      <c r="GBP63" s="421"/>
      <c r="GBQ63" s="421"/>
      <c r="GBR63" s="421"/>
      <c r="GBS63" s="421"/>
      <c r="GBT63" s="421"/>
      <c r="GBU63" s="421"/>
      <c r="GBV63" s="421"/>
      <c r="GBW63" s="421"/>
      <c r="GBX63" s="421"/>
      <c r="GBY63" s="421"/>
      <c r="GBZ63" s="421"/>
      <c r="GCA63" s="421"/>
      <c r="GCB63" s="421"/>
      <c r="GCC63" s="421"/>
      <c r="GCD63" s="421"/>
      <c r="GCE63" s="421"/>
      <c r="GCF63" s="421"/>
      <c r="GCG63" s="421"/>
      <c r="GCH63" s="421"/>
      <c r="GCI63" s="421"/>
      <c r="GCJ63" s="421"/>
      <c r="GCK63" s="421"/>
      <c r="GCL63" s="421"/>
      <c r="GCM63" s="421"/>
      <c r="GCN63" s="421"/>
      <c r="GCO63" s="421"/>
      <c r="GCP63" s="421"/>
      <c r="GCQ63" s="421"/>
      <c r="GCR63" s="421"/>
      <c r="GCS63" s="421"/>
      <c r="GCT63" s="421"/>
      <c r="GCU63" s="421"/>
      <c r="GCV63" s="421"/>
      <c r="GCW63" s="421"/>
      <c r="GCX63" s="421"/>
      <c r="GCY63" s="421"/>
      <c r="GCZ63" s="421"/>
      <c r="GDA63" s="421"/>
      <c r="GDB63" s="421"/>
      <c r="GDC63" s="421"/>
      <c r="GDD63" s="421"/>
      <c r="GDE63" s="421"/>
      <c r="GDF63" s="421"/>
      <c r="GDG63" s="421"/>
      <c r="GDH63" s="421"/>
      <c r="GDI63" s="421"/>
      <c r="GDJ63" s="421"/>
      <c r="GDK63" s="421"/>
      <c r="GDL63" s="421"/>
      <c r="GDM63" s="421"/>
      <c r="GDN63" s="421"/>
      <c r="GDO63" s="421"/>
      <c r="GDP63" s="421"/>
      <c r="GDQ63" s="421"/>
      <c r="GDR63" s="421"/>
      <c r="GDS63" s="421"/>
      <c r="GDT63" s="421"/>
      <c r="GDU63" s="421"/>
      <c r="GDV63" s="421"/>
      <c r="GDW63" s="421"/>
      <c r="GDX63" s="421"/>
      <c r="GDY63" s="421"/>
      <c r="GDZ63" s="421"/>
      <c r="GEA63" s="421"/>
      <c r="GEB63" s="421"/>
      <c r="GEC63" s="421"/>
      <c r="GED63" s="421"/>
      <c r="GEE63" s="421"/>
      <c r="GEF63" s="421"/>
      <c r="GEG63" s="421"/>
      <c r="GEH63" s="421"/>
      <c r="GEI63" s="421"/>
      <c r="GEJ63" s="421"/>
      <c r="GEK63" s="421"/>
      <c r="GEL63" s="421"/>
      <c r="GEM63" s="421"/>
      <c r="GEN63" s="421"/>
      <c r="GEO63" s="421"/>
      <c r="GEP63" s="421"/>
      <c r="GEQ63" s="421"/>
      <c r="GER63" s="421"/>
      <c r="GES63" s="421"/>
      <c r="GET63" s="421"/>
      <c r="GEU63" s="421"/>
      <c r="GEV63" s="421"/>
      <c r="GEW63" s="421"/>
      <c r="GEX63" s="421"/>
      <c r="GEY63" s="421"/>
      <c r="GEZ63" s="421"/>
      <c r="GFA63" s="421"/>
      <c r="GFB63" s="421"/>
      <c r="GFC63" s="421"/>
      <c r="GFD63" s="421"/>
      <c r="GFE63" s="421"/>
      <c r="GFF63" s="421"/>
      <c r="GFG63" s="421"/>
      <c r="GFH63" s="421"/>
      <c r="GFI63" s="421"/>
      <c r="GFJ63" s="421"/>
      <c r="GFK63" s="421"/>
      <c r="GFL63" s="421"/>
      <c r="GFM63" s="421"/>
      <c r="GFN63" s="421"/>
      <c r="GFO63" s="421"/>
      <c r="GFP63" s="421"/>
      <c r="GFQ63" s="421"/>
      <c r="GFR63" s="421"/>
      <c r="GFS63" s="421"/>
      <c r="GFT63" s="421"/>
      <c r="GFU63" s="421"/>
      <c r="GFV63" s="421"/>
      <c r="GFW63" s="421"/>
      <c r="GFX63" s="421"/>
      <c r="GFY63" s="421"/>
      <c r="GFZ63" s="421"/>
      <c r="GGA63" s="421"/>
      <c r="GGB63" s="421"/>
      <c r="GGC63" s="421"/>
      <c r="GGD63" s="421"/>
      <c r="GGE63" s="421"/>
      <c r="GGF63" s="421"/>
      <c r="GGG63" s="421"/>
      <c r="GGH63" s="421"/>
      <c r="GGI63" s="421"/>
      <c r="GGJ63" s="421"/>
      <c r="GGK63" s="421"/>
      <c r="GGL63" s="421"/>
      <c r="GGM63" s="421"/>
      <c r="GGN63" s="421"/>
      <c r="GGO63" s="421"/>
      <c r="GGP63" s="421"/>
      <c r="GGQ63" s="421"/>
      <c r="GGR63" s="421"/>
      <c r="GGS63" s="421"/>
      <c r="GGT63" s="421"/>
      <c r="GGU63" s="421"/>
      <c r="GGV63" s="421"/>
      <c r="GGW63" s="421"/>
      <c r="GGX63" s="421"/>
      <c r="GGY63" s="421"/>
      <c r="GGZ63" s="421"/>
      <c r="GHA63" s="421"/>
      <c r="GHB63" s="421"/>
      <c r="GHC63" s="421"/>
      <c r="GHD63" s="421"/>
      <c r="GHE63" s="421"/>
      <c r="GHF63" s="421"/>
      <c r="GHG63" s="421"/>
      <c r="GHH63" s="421"/>
      <c r="GHI63" s="421"/>
      <c r="GHJ63" s="421"/>
      <c r="GHK63" s="421"/>
      <c r="GHL63" s="421"/>
      <c r="GHM63" s="421"/>
      <c r="GHN63" s="421"/>
      <c r="GHO63" s="421"/>
      <c r="GHP63" s="421"/>
      <c r="GHQ63" s="421"/>
      <c r="GHR63" s="421"/>
      <c r="GHS63" s="421"/>
      <c r="GHT63" s="421"/>
      <c r="GHU63" s="421"/>
      <c r="GHV63" s="421"/>
      <c r="GHW63" s="421"/>
      <c r="GHX63" s="421"/>
      <c r="GHY63" s="421"/>
      <c r="GHZ63" s="421"/>
      <c r="GIA63" s="421"/>
      <c r="GIB63" s="421"/>
      <c r="GIC63" s="421"/>
      <c r="GID63" s="421"/>
      <c r="GIE63" s="421"/>
      <c r="GIF63" s="421"/>
      <c r="GIG63" s="421"/>
      <c r="GIH63" s="421"/>
      <c r="GII63" s="421"/>
      <c r="GIJ63" s="421"/>
      <c r="GIK63" s="421"/>
      <c r="GIL63" s="421"/>
      <c r="GIM63" s="421"/>
      <c r="GIN63" s="421"/>
      <c r="GIO63" s="421"/>
      <c r="GIP63" s="421"/>
      <c r="GIQ63" s="421"/>
      <c r="GIR63" s="421"/>
      <c r="GIS63" s="421"/>
      <c r="GIT63" s="421"/>
      <c r="GIU63" s="421"/>
      <c r="GIV63" s="421"/>
      <c r="GIW63" s="421"/>
      <c r="GIX63" s="421"/>
      <c r="GIY63" s="421"/>
      <c r="GIZ63" s="421"/>
      <c r="GJA63" s="421"/>
      <c r="GJB63" s="421"/>
      <c r="GJC63" s="421"/>
      <c r="GJD63" s="421"/>
      <c r="GJE63" s="421"/>
      <c r="GJF63" s="421"/>
      <c r="GJG63" s="421"/>
      <c r="GJH63" s="421"/>
      <c r="GJI63" s="421"/>
      <c r="GJJ63" s="421"/>
      <c r="GJK63" s="421"/>
      <c r="GJL63" s="421"/>
      <c r="GJM63" s="421"/>
      <c r="GJN63" s="421"/>
      <c r="GJO63" s="421"/>
      <c r="GJP63" s="421"/>
      <c r="GJQ63" s="421"/>
      <c r="GJR63" s="421"/>
      <c r="GJS63" s="421"/>
      <c r="GJT63" s="421"/>
      <c r="GJU63" s="421"/>
      <c r="GJV63" s="421"/>
      <c r="GJW63" s="421"/>
      <c r="GJX63" s="421"/>
      <c r="GJY63" s="421"/>
      <c r="GJZ63" s="421"/>
      <c r="GKA63" s="421"/>
      <c r="GKB63" s="421"/>
      <c r="GKC63" s="421"/>
      <c r="GKD63" s="421"/>
      <c r="GKE63" s="421"/>
      <c r="GKF63" s="421"/>
      <c r="GKG63" s="421"/>
      <c r="GKH63" s="421"/>
      <c r="GKI63" s="421"/>
      <c r="GKJ63" s="421"/>
      <c r="GKK63" s="421"/>
      <c r="GKL63" s="421"/>
      <c r="GKM63" s="421"/>
      <c r="GKN63" s="421"/>
      <c r="GKO63" s="421"/>
      <c r="GKP63" s="421"/>
      <c r="GKQ63" s="421"/>
      <c r="GKR63" s="421"/>
      <c r="GKS63" s="421"/>
      <c r="GKT63" s="421"/>
      <c r="GKU63" s="421"/>
      <c r="GKV63" s="421"/>
      <c r="GKW63" s="421"/>
      <c r="GKX63" s="421"/>
      <c r="GKY63" s="421"/>
      <c r="GKZ63" s="421"/>
      <c r="GLA63" s="421"/>
      <c r="GLB63" s="421"/>
      <c r="GLC63" s="421"/>
      <c r="GLD63" s="421"/>
      <c r="GLE63" s="421"/>
      <c r="GLF63" s="421"/>
      <c r="GLG63" s="421"/>
      <c r="GLH63" s="421"/>
      <c r="GLI63" s="421"/>
      <c r="GLJ63" s="421"/>
      <c r="GLK63" s="421"/>
      <c r="GLL63" s="421"/>
      <c r="GLM63" s="421"/>
      <c r="GLN63" s="421"/>
      <c r="GLO63" s="421"/>
      <c r="GLP63" s="421"/>
      <c r="GLQ63" s="421"/>
      <c r="GLR63" s="421"/>
      <c r="GLS63" s="421"/>
      <c r="GLT63" s="421"/>
      <c r="GLU63" s="421"/>
      <c r="GLV63" s="421"/>
      <c r="GLW63" s="421"/>
      <c r="GLX63" s="421"/>
      <c r="GLY63" s="421"/>
      <c r="GLZ63" s="421"/>
      <c r="GMA63" s="421"/>
      <c r="GMB63" s="421"/>
      <c r="GMC63" s="421"/>
      <c r="GMD63" s="421"/>
      <c r="GME63" s="421"/>
      <c r="GMF63" s="421"/>
      <c r="GMG63" s="421"/>
      <c r="GMH63" s="421"/>
      <c r="GMI63" s="421"/>
      <c r="GMJ63" s="421"/>
      <c r="GMK63" s="421"/>
      <c r="GML63" s="421"/>
      <c r="GMM63" s="421"/>
      <c r="GMN63" s="421"/>
      <c r="GMO63" s="421"/>
      <c r="GMP63" s="421"/>
      <c r="GMQ63" s="421"/>
      <c r="GMR63" s="421"/>
      <c r="GMS63" s="421"/>
      <c r="GMT63" s="421"/>
      <c r="GMU63" s="421"/>
      <c r="GMV63" s="421"/>
      <c r="GMW63" s="421"/>
      <c r="GMX63" s="421"/>
      <c r="GMY63" s="421"/>
      <c r="GMZ63" s="421"/>
      <c r="GNA63" s="421"/>
      <c r="GNB63" s="421"/>
      <c r="GNC63" s="421"/>
      <c r="GND63" s="421"/>
      <c r="GNE63" s="421"/>
      <c r="GNF63" s="421"/>
      <c r="GNG63" s="421"/>
      <c r="GNH63" s="421"/>
      <c r="GNI63" s="421"/>
      <c r="GNJ63" s="421"/>
      <c r="GNK63" s="421"/>
      <c r="GNL63" s="421"/>
      <c r="GNM63" s="421"/>
      <c r="GNN63" s="421"/>
      <c r="GNO63" s="421"/>
      <c r="GNP63" s="421"/>
      <c r="GNQ63" s="421"/>
      <c r="GNR63" s="421"/>
      <c r="GNS63" s="421"/>
      <c r="GNT63" s="421"/>
      <c r="GNU63" s="421"/>
      <c r="GNV63" s="421"/>
      <c r="GNW63" s="421"/>
      <c r="GNX63" s="421"/>
      <c r="GNY63" s="421"/>
      <c r="GNZ63" s="421"/>
      <c r="GOA63" s="421"/>
      <c r="GOB63" s="421"/>
      <c r="GOC63" s="421"/>
      <c r="GOD63" s="421"/>
      <c r="GOE63" s="421"/>
      <c r="GOF63" s="421"/>
      <c r="GOG63" s="421"/>
      <c r="GOH63" s="421"/>
      <c r="GOI63" s="421"/>
      <c r="GOJ63" s="421"/>
      <c r="GOK63" s="421"/>
      <c r="GOL63" s="421"/>
      <c r="GOM63" s="421"/>
      <c r="GON63" s="421"/>
      <c r="GOO63" s="421"/>
      <c r="GOP63" s="421"/>
      <c r="GOQ63" s="421"/>
      <c r="GOR63" s="421"/>
      <c r="GOS63" s="421"/>
      <c r="GOT63" s="421"/>
      <c r="GOU63" s="421"/>
      <c r="GOV63" s="421"/>
      <c r="GOW63" s="421"/>
      <c r="GOX63" s="421"/>
      <c r="GOY63" s="421"/>
      <c r="GOZ63" s="421"/>
      <c r="GPA63" s="421"/>
      <c r="GPB63" s="421"/>
      <c r="GPC63" s="421"/>
      <c r="GPD63" s="421"/>
      <c r="GPE63" s="421"/>
      <c r="GPF63" s="421"/>
      <c r="GPG63" s="421"/>
      <c r="GPH63" s="421"/>
      <c r="GPI63" s="421"/>
      <c r="GPJ63" s="421"/>
      <c r="GPK63" s="421"/>
      <c r="GPL63" s="421"/>
      <c r="GPM63" s="421"/>
      <c r="GPN63" s="421"/>
      <c r="GPO63" s="421"/>
      <c r="GPP63" s="421"/>
      <c r="GPQ63" s="421"/>
      <c r="GPR63" s="421"/>
      <c r="GPS63" s="421"/>
      <c r="GPT63" s="421"/>
      <c r="GPU63" s="421"/>
      <c r="GPV63" s="421"/>
      <c r="GPW63" s="421"/>
      <c r="GPX63" s="421"/>
      <c r="GPY63" s="421"/>
      <c r="GPZ63" s="421"/>
      <c r="GQA63" s="421"/>
      <c r="GQB63" s="421"/>
      <c r="GQC63" s="421"/>
      <c r="GQD63" s="421"/>
      <c r="GQE63" s="421"/>
      <c r="GQF63" s="421"/>
      <c r="GQG63" s="421"/>
      <c r="GQH63" s="421"/>
      <c r="GQI63" s="421"/>
      <c r="GQJ63" s="421"/>
      <c r="GQK63" s="421"/>
      <c r="GQL63" s="421"/>
      <c r="GQM63" s="421"/>
      <c r="GQN63" s="421"/>
      <c r="GQO63" s="421"/>
      <c r="GQP63" s="421"/>
      <c r="GQQ63" s="421"/>
      <c r="GQR63" s="421"/>
      <c r="GQS63" s="421"/>
      <c r="GQT63" s="421"/>
      <c r="GQU63" s="421"/>
      <c r="GQV63" s="421"/>
      <c r="GQW63" s="421"/>
      <c r="GQX63" s="421"/>
      <c r="GQY63" s="421"/>
      <c r="GQZ63" s="421"/>
      <c r="GRA63" s="421"/>
      <c r="GRB63" s="421"/>
      <c r="GRC63" s="421"/>
      <c r="GRD63" s="421"/>
      <c r="GRE63" s="421"/>
      <c r="GRF63" s="421"/>
      <c r="GRG63" s="421"/>
      <c r="GRH63" s="421"/>
      <c r="GRI63" s="421"/>
      <c r="GRJ63" s="421"/>
      <c r="GRK63" s="421"/>
      <c r="GRL63" s="421"/>
      <c r="GRM63" s="421"/>
      <c r="GRN63" s="421"/>
      <c r="GRO63" s="421"/>
      <c r="GRP63" s="421"/>
      <c r="GRQ63" s="421"/>
      <c r="GRR63" s="421"/>
      <c r="GRS63" s="421"/>
      <c r="GRT63" s="421"/>
      <c r="GRU63" s="421"/>
      <c r="GRV63" s="421"/>
      <c r="GRW63" s="421"/>
      <c r="GRX63" s="421"/>
      <c r="GRY63" s="421"/>
      <c r="GRZ63" s="421"/>
      <c r="GSA63" s="421"/>
      <c r="GSB63" s="421"/>
      <c r="GSC63" s="421"/>
      <c r="GSD63" s="421"/>
      <c r="GSE63" s="421"/>
      <c r="GSF63" s="421"/>
      <c r="GSG63" s="421"/>
      <c r="GSH63" s="421"/>
      <c r="GSI63" s="421"/>
      <c r="GSJ63" s="421"/>
      <c r="GSK63" s="421"/>
      <c r="GSL63" s="421"/>
      <c r="GSM63" s="421"/>
      <c r="GSN63" s="421"/>
      <c r="GSO63" s="421"/>
      <c r="GSP63" s="421"/>
      <c r="GSQ63" s="421"/>
      <c r="GSR63" s="421"/>
      <c r="GSS63" s="421"/>
      <c r="GST63" s="421"/>
      <c r="GSU63" s="421"/>
      <c r="GSV63" s="421"/>
      <c r="GSW63" s="421"/>
      <c r="GSX63" s="421"/>
      <c r="GSY63" s="421"/>
      <c r="GSZ63" s="421"/>
      <c r="GTA63" s="421"/>
      <c r="GTB63" s="421"/>
      <c r="GTC63" s="421"/>
      <c r="GTD63" s="421"/>
      <c r="GTE63" s="421"/>
      <c r="GTF63" s="421"/>
      <c r="GTG63" s="421"/>
      <c r="GTH63" s="421"/>
      <c r="GTI63" s="421"/>
      <c r="GTJ63" s="421"/>
      <c r="GTK63" s="421"/>
      <c r="GTL63" s="421"/>
      <c r="GTM63" s="421"/>
      <c r="GTN63" s="421"/>
      <c r="GTO63" s="421"/>
      <c r="GTP63" s="421"/>
      <c r="GTQ63" s="421"/>
      <c r="GTR63" s="421"/>
      <c r="GTS63" s="421"/>
      <c r="GTT63" s="421"/>
      <c r="GTU63" s="421"/>
      <c r="GTV63" s="421"/>
      <c r="GTW63" s="421"/>
      <c r="GTX63" s="421"/>
      <c r="GTY63" s="421"/>
      <c r="GTZ63" s="421"/>
      <c r="GUA63" s="421"/>
      <c r="GUB63" s="421"/>
      <c r="GUC63" s="421"/>
      <c r="GUD63" s="421"/>
      <c r="GUE63" s="421"/>
      <c r="GUF63" s="421"/>
      <c r="GUG63" s="421"/>
      <c r="GUH63" s="421"/>
      <c r="GUI63" s="421"/>
      <c r="GUJ63" s="421"/>
      <c r="GUK63" s="421"/>
      <c r="GUL63" s="421"/>
      <c r="GUM63" s="421"/>
      <c r="GUN63" s="421"/>
      <c r="GUO63" s="421"/>
      <c r="GUP63" s="421"/>
      <c r="GUQ63" s="421"/>
      <c r="GUR63" s="421"/>
      <c r="GUS63" s="421"/>
      <c r="GUT63" s="421"/>
      <c r="GUU63" s="421"/>
      <c r="GUV63" s="421"/>
      <c r="GUW63" s="421"/>
      <c r="GUX63" s="421"/>
      <c r="GUY63" s="421"/>
      <c r="GUZ63" s="421"/>
      <c r="GVA63" s="421"/>
      <c r="GVB63" s="421"/>
      <c r="GVC63" s="421"/>
      <c r="GVD63" s="421"/>
      <c r="GVE63" s="421"/>
      <c r="GVF63" s="421"/>
      <c r="GVG63" s="421"/>
      <c r="GVH63" s="421"/>
      <c r="GVI63" s="421"/>
      <c r="GVJ63" s="421"/>
      <c r="GVK63" s="421"/>
      <c r="GVL63" s="421"/>
      <c r="GVM63" s="421"/>
      <c r="GVN63" s="421"/>
      <c r="GVO63" s="421"/>
      <c r="GVP63" s="421"/>
      <c r="GVQ63" s="421"/>
      <c r="GVR63" s="421"/>
      <c r="GVS63" s="421"/>
      <c r="GVT63" s="421"/>
      <c r="GVU63" s="421"/>
      <c r="GVV63" s="421"/>
      <c r="GVW63" s="421"/>
      <c r="GVX63" s="421"/>
      <c r="GVY63" s="421"/>
      <c r="GVZ63" s="421"/>
      <c r="GWA63" s="421"/>
      <c r="GWB63" s="421"/>
      <c r="GWC63" s="421"/>
      <c r="GWD63" s="421"/>
      <c r="GWE63" s="421"/>
      <c r="GWF63" s="421"/>
      <c r="GWG63" s="421"/>
      <c r="GWH63" s="421"/>
      <c r="GWI63" s="421"/>
      <c r="GWJ63" s="421"/>
      <c r="GWK63" s="421"/>
      <c r="GWL63" s="421"/>
      <c r="GWM63" s="421"/>
      <c r="GWN63" s="421"/>
      <c r="GWO63" s="421"/>
      <c r="GWP63" s="421"/>
      <c r="GWQ63" s="421"/>
      <c r="GWR63" s="421"/>
      <c r="GWS63" s="421"/>
      <c r="GWT63" s="421"/>
      <c r="GWU63" s="421"/>
      <c r="GWV63" s="421"/>
      <c r="GWW63" s="421"/>
      <c r="GWX63" s="421"/>
      <c r="GWY63" s="421"/>
      <c r="GWZ63" s="421"/>
      <c r="GXA63" s="421"/>
      <c r="GXB63" s="421"/>
      <c r="GXC63" s="421"/>
      <c r="GXD63" s="421"/>
      <c r="GXE63" s="421"/>
      <c r="GXF63" s="421"/>
      <c r="GXG63" s="421"/>
      <c r="GXH63" s="421"/>
      <c r="GXI63" s="421"/>
      <c r="GXJ63" s="421"/>
      <c r="GXK63" s="421"/>
      <c r="GXL63" s="421"/>
      <c r="GXM63" s="421"/>
      <c r="GXN63" s="421"/>
      <c r="GXO63" s="421"/>
      <c r="GXP63" s="421"/>
      <c r="GXQ63" s="421"/>
      <c r="GXR63" s="421"/>
      <c r="GXS63" s="421"/>
      <c r="GXT63" s="421"/>
      <c r="GXU63" s="421"/>
      <c r="GXV63" s="421"/>
      <c r="GXW63" s="421"/>
      <c r="GXX63" s="421"/>
      <c r="GXY63" s="421"/>
      <c r="GXZ63" s="421"/>
      <c r="GYA63" s="421"/>
      <c r="GYB63" s="421"/>
      <c r="GYC63" s="421"/>
      <c r="GYD63" s="421"/>
      <c r="GYE63" s="421"/>
      <c r="GYF63" s="421"/>
      <c r="GYG63" s="421"/>
      <c r="GYH63" s="421"/>
      <c r="GYI63" s="421"/>
      <c r="GYJ63" s="421"/>
      <c r="GYK63" s="421"/>
      <c r="GYL63" s="421"/>
      <c r="GYM63" s="421"/>
      <c r="GYN63" s="421"/>
      <c r="GYO63" s="421"/>
      <c r="GYP63" s="421"/>
      <c r="GYQ63" s="421"/>
      <c r="GYR63" s="421"/>
      <c r="GYS63" s="421"/>
      <c r="GYT63" s="421"/>
      <c r="GYU63" s="421"/>
      <c r="GYV63" s="421"/>
      <c r="GYW63" s="421"/>
      <c r="GYX63" s="421"/>
      <c r="GYY63" s="421"/>
      <c r="GYZ63" s="421"/>
      <c r="GZA63" s="421"/>
      <c r="GZB63" s="421"/>
      <c r="GZC63" s="421"/>
      <c r="GZD63" s="421"/>
      <c r="GZE63" s="421"/>
      <c r="GZF63" s="421"/>
      <c r="GZG63" s="421"/>
      <c r="GZH63" s="421"/>
      <c r="GZI63" s="421"/>
      <c r="GZJ63" s="421"/>
      <c r="GZK63" s="421"/>
      <c r="GZL63" s="421"/>
      <c r="GZM63" s="421"/>
      <c r="GZN63" s="421"/>
      <c r="GZO63" s="421"/>
      <c r="GZP63" s="421"/>
      <c r="GZQ63" s="421"/>
      <c r="GZR63" s="421"/>
      <c r="GZS63" s="421"/>
      <c r="GZT63" s="421"/>
      <c r="GZU63" s="421"/>
      <c r="GZV63" s="421"/>
      <c r="GZW63" s="421"/>
      <c r="GZX63" s="421"/>
      <c r="GZY63" s="421"/>
      <c r="GZZ63" s="421"/>
      <c r="HAA63" s="421"/>
      <c r="HAB63" s="421"/>
      <c r="HAC63" s="421"/>
      <c r="HAD63" s="421"/>
      <c r="HAE63" s="421"/>
      <c r="HAF63" s="421"/>
      <c r="HAG63" s="421"/>
      <c r="HAH63" s="421"/>
      <c r="HAI63" s="421"/>
      <c r="HAJ63" s="421"/>
      <c r="HAK63" s="421"/>
      <c r="HAL63" s="421"/>
      <c r="HAM63" s="421"/>
      <c r="HAN63" s="421"/>
      <c r="HAO63" s="421"/>
      <c r="HAP63" s="421"/>
      <c r="HAQ63" s="421"/>
      <c r="HAR63" s="421"/>
      <c r="HAS63" s="421"/>
      <c r="HAT63" s="421"/>
      <c r="HAU63" s="421"/>
      <c r="HAV63" s="421"/>
      <c r="HAW63" s="421"/>
      <c r="HAX63" s="421"/>
      <c r="HAY63" s="421"/>
      <c r="HAZ63" s="421"/>
      <c r="HBA63" s="421"/>
      <c r="HBB63" s="421"/>
      <c r="HBC63" s="421"/>
      <c r="HBD63" s="421"/>
      <c r="HBE63" s="421"/>
      <c r="HBF63" s="421"/>
      <c r="HBG63" s="421"/>
      <c r="HBH63" s="421"/>
      <c r="HBI63" s="421"/>
      <c r="HBJ63" s="421"/>
      <c r="HBK63" s="421"/>
      <c r="HBL63" s="421"/>
      <c r="HBM63" s="421"/>
      <c r="HBN63" s="421"/>
      <c r="HBO63" s="421"/>
      <c r="HBP63" s="421"/>
      <c r="HBQ63" s="421"/>
      <c r="HBR63" s="421"/>
      <c r="HBS63" s="421"/>
      <c r="HBT63" s="421"/>
      <c r="HBU63" s="421"/>
      <c r="HBV63" s="421"/>
      <c r="HBW63" s="421"/>
      <c r="HBX63" s="421"/>
      <c r="HBY63" s="421"/>
      <c r="HBZ63" s="421"/>
      <c r="HCA63" s="421"/>
      <c r="HCB63" s="421"/>
      <c r="HCC63" s="421"/>
      <c r="HCD63" s="421"/>
      <c r="HCE63" s="421"/>
      <c r="HCF63" s="421"/>
      <c r="HCG63" s="421"/>
      <c r="HCH63" s="421"/>
      <c r="HCI63" s="421"/>
      <c r="HCJ63" s="421"/>
      <c r="HCK63" s="421"/>
      <c r="HCL63" s="421"/>
      <c r="HCM63" s="421"/>
      <c r="HCN63" s="421"/>
      <c r="HCO63" s="421"/>
      <c r="HCP63" s="421"/>
      <c r="HCQ63" s="421"/>
      <c r="HCR63" s="421"/>
      <c r="HCS63" s="421"/>
      <c r="HCT63" s="421"/>
      <c r="HCU63" s="421"/>
      <c r="HCV63" s="421"/>
      <c r="HCW63" s="421"/>
      <c r="HCX63" s="421"/>
      <c r="HCY63" s="421"/>
      <c r="HCZ63" s="421"/>
      <c r="HDA63" s="421"/>
      <c r="HDB63" s="421"/>
      <c r="HDC63" s="421"/>
      <c r="HDD63" s="421"/>
      <c r="HDE63" s="421"/>
      <c r="HDF63" s="421"/>
      <c r="HDG63" s="421"/>
      <c r="HDH63" s="421"/>
      <c r="HDI63" s="421"/>
      <c r="HDJ63" s="421"/>
      <c r="HDK63" s="421"/>
      <c r="HDL63" s="421"/>
      <c r="HDM63" s="421"/>
      <c r="HDN63" s="421"/>
      <c r="HDO63" s="421"/>
      <c r="HDP63" s="421"/>
      <c r="HDQ63" s="421"/>
      <c r="HDR63" s="421"/>
      <c r="HDS63" s="421"/>
      <c r="HDT63" s="421"/>
      <c r="HDU63" s="421"/>
      <c r="HDV63" s="421"/>
      <c r="HDW63" s="421"/>
      <c r="HDX63" s="421"/>
      <c r="HDY63" s="421"/>
      <c r="HDZ63" s="421"/>
      <c r="HEA63" s="421"/>
      <c r="HEB63" s="421"/>
      <c r="HEC63" s="421"/>
      <c r="HED63" s="421"/>
      <c r="HEE63" s="421"/>
      <c r="HEF63" s="421"/>
      <c r="HEG63" s="421"/>
      <c r="HEH63" s="421"/>
      <c r="HEI63" s="421"/>
      <c r="HEJ63" s="421"/>
      <c r="HEK63" s="421"/>
      <c r="HEL63" s="421"/>
      <c r="HEM63" s="421"/>
      <c r="HEN63" s="421"/>
      <c r="HEO63" s="421"/>
      <c r="HEP63" s="421"/>
      <c r="HEQ63" s="421"/>
      <c r="HER63" s="421"/>
      <c r="HES63" s="421"/>
      <c r="HET63" s="421"/>
      <c r="HEU63" s="421"/>
      <c r="HEV63" s="421"/>
      <c r="HEW63" s="421"/>
      <c r="HEX63" s="421"/>
      <c r="HEY63" s="421"/>
      <c r="HEZ63" s="421"/>
      <c r="HFA63" s="421"/>
      <c r="HFB63" s="421"/>
      <c r="HFC63" s="421"/>
      <c r="HFD63" s="421"/>
      <c r="HFE63" s="421"/>
      <c r="HFF63" s="421"/>
      <c r="HFG63" s="421"/>
      <c r="HFH63" s="421"/>
      <c r="HFI63" s="421"/>
      <c r="HFJ63" s="421"/>
      <c r="HFK63" s="421"/>
      <c r="HFL63" s="421"/>
      <c r="HFM63" s="421"/>
      <c r="HFN63" s="421"/>
      <c r="HFO63" s="421"/>
      <c r="HFP63" s="421"/>
      <c r="HFQ63" s="421"/>
      <c r="HFR63" s="421"/>
      <c r="HFS63" s="421"/>
      <c r="HFT63" s="421"/>
      <c r="HFU63" s="421"/>
      <c r="HFV63" s="421"/>
      <c r="HFW63" s="421"/>
      <c r="HFX63" s="421"/>
      <c r="HFY63" s="421"/>
      <c r="HFZ63" s="421"/>
      <c r="HGA63" s="421"/>
      <c r="HGB63" s="421"/>
      <c r="HGC63" s="421"/>
      <c r="HGD63" s="421"/>
      <c r="HGE63" s="421"/>
      <c r="HGF63" s="421"/>
      <c r="HGG63" s="421"/>
      <c r="HGH63" s="421"/>
      <c r="HGI63" s="421"/>
      <c r="HGJ63" s="421"/>
      <c r="HGK63" s="421"/>
      <c r="HGL63" s="421"/>
      <c r="HGM63" s="421"/>
      <c r="HGN63" s="421"/>
      <c r="HGO63" s="421"/>
      <c r="HGP63" s="421"/>
      <c r="HGQ63" s="421"/>
      <c r="HGR63" s="421"/>
      <c r="HGS63" s="421"/>
      <c r="HGT63" s="421"/>
      <c r="HGU63" s="421"/>
      <c r="HGV63" s="421"/>
      <c r="HGW63" s="421"/>
      <c r="HGX63" s="421"/>
      <c r="HGY63" s="421"/>
      <c r="HGZ63" s="421"/>
      <c r="HHA63" s="421"/>
      <c r="HHB63" s="421"/>
      <c r="HHC63" s="421"/>
      <c r="HHD63" s="421"/>
      <c r="HHE63" s="421"/>
      <c r="HHF63" s="421"/>
      <c r="HHG63" s="421"/>
      <c r="HHH63" s="421"/>
      <c r="HHI63" s="421"/>
      <c r="HHJ63" s="421"/>
      <c r="HHK63" s="421"/>
      <c r="HHL63" s="421"/>
      <c r="HHM63" s="421"/>
      <c r="HHN63" s="421"/>
      <c r="HHO63" s="421"/>
      <c r="HHP63" s="421"/>
      <c r="HHQ63" s="421"/>
      <c r="HHR63" s="421"/>
      <c r="HHS63" s="421"/>
      <c r="HHT63" s="421"/>
      <c r="HHU63" s="421"/>
      <c r="HHV63" s="421"/>
      <c r="HHW63" s="421"/>
      <c r="HHX63" s="421"/>
      <c r="HHY63" s="421"/>
      <c r="HHZ63" s="421"/>
      <c r="HIA63" s="421"/>
      <c r="HIB63" s="421"/>
      <c r="HIC63" s="421"/>
      <c r="HID63" s="421"/>
      <c r="HIE63" s="421"/>
      <c r="HIF63" s="421"/>
      <c r="HIG63" s="421"/>
      <c r="HIH63" s="421"/>
      <c r="HII63" s="421"/>
      <c r="HIJ63" s="421"/>
      <c r="HIK63" s="421"/>
      <c r="HIL63" s="421"/>
      <c r="HIM63" s="421"/>
      <c r="HIN63" s="421"/>
      <c r="HIO63" s="421"/>
      <c r="HIP63" s="421"/>
      <c r="HIQ63" s="421"/>
      <c r="HIR63" s="421"/>
      <c r="HIS63" s="421"/>
      <c r="HIT63" s="421"/>
      <c r="HIU63" s="421"/>
      <c r="HIV63" s="421"/>
      <c r="HIW63" s="421"/>
      <c r="HIX63" s="421"/>
      <c r="HIY63" s="421"/>
      <c r="HIZ63" s="421"/>
      <c r="HJA63" s="421"/>
      <c r="HJB63" s="421"/>
      <c r="HJC63" s="421"/>
      <c r="HJD63" s="421"/>
      <c r="HJE63" s="421"/>
      <c r="HJF63" s="421"/>
      <c r="HJG63" s="421"/>
      <c r="HJH63" s="421"/>
      <c r="HJI63" s="421"/>
      <c r="HJJ63" s="421"/>
      <c r="HJK63" s="421"/>
      <c r="HJL63" s="421"/>
      <c r="HJM63" s="421"/>
      <c r="HJN63" s="421"/>
      <c r="HJO63" s="421"/>
      <c r="HJP63" s="421"/>
      <c r="HJQ63" s="421"/>
      <c r="HJR63" s="421"/>
      <c r="HJS63" s="421"/>
      <c r="HJT63" s="421"/>
      <c r="HJU63" s="421"/>
      <c r="HJV63" s="421"/>
      <c r="HJW63" s="421"/>
      <c r="HJX63" s="421"/>
      <c r="HJY63" s="421"/>
      <c r="HJZ63" s="421"/>
      <c r="HKA63" s="421"/>
      <c r="HKB63" s="421"/>
      <c r="HKC63" s="421"/>
      <c r="HKD63" s="421"/>
      <c r="HKE63" s="421"/>
      <c r="HKF63" s="421"/>
      <c r="HKG63" s="421"/>
      <c r="HKH63" s="421"/>
      <c r="HKI63" s="421"/>
      <c r="HKJ63" s="421"/>
      <c r="HKK63" s="421"/>
      <c r="HKL63" s="421"/>
      <c r="HKM63" s="421"/>
      <c r="HKN63" s="421"/>
      <c r="HKO63" s="421"/>
      <c r="HKP63" s="421"/>
      <c r="HKQ63" s="421"/>
      <c r="HKR63" s="421"/>
      <c r="HKS63" s="421"/>
      <c r="HKT63" s="421"/>
      <c r="HKU63" s="421"/>
      <c r="HKV63" s="421"/>
      <c r="HKW63" s="421"/>
      <c r="HKX63" s="421"/>
      <c r="HKY63" s="421"/>
      <c r="HKZ63" s="421"/>
      <c r="HLA63" s="421"/>
      <c r="HLB63" s="421"/>
      <c r="HLC63" s="421"/>
      <c r="HLD63" s="421"/>
      <c r="HLE63" s="421"/>
      <c r="HLF63" s="421"/>
      <c r="HLG63" s="421"/>
      <c r="HLH63" s="421"/>
      <c r="HLI63" s="421"/>
      <c r="HLJ63" s="421"/>
      <c r="HLK63" s="421"/>
      <c r="HLL63" s="421"/>
      <c r="HLM63" s="421"/>
      <c r="HLN63" s="421"/>
      <c r="HLO63" s="421"/>
      <c r="HLP63" s="421"/>
      <c r="HLQ63" s="421"/>
      <c r="HLR63" s="421"/>
      <c r="HLS63" s="421"/>
      <c r="HLT63" s="421"/>
      <c r="HLU63" s="421"/>
      <c r="HLV63" s="421"/>
      <c r="HLW63" s="421"/>
      <c r="HLX63" s="421"/>
      <c r="HLY63" s="421"/>
      <c r="HLZ63" s="421"/>
      <c r="HMA63" s="421"/>
      <c r="HMB63" s="421"/>
      <c r="HMC63" s="421"/>
      <c r="HMD63" s="421"/>
      <c r="HME63" s="421"/>
      <c r="HMF63" s="421"/>
      <c r="HMG63" s="421"/>
      <c r="HMH63" s="421"/>
      <c r="HMI63" s="421"/>
      <c r="HMJ63" s="421"/>
      <c r="HMK63" s="421"/>
      <c r="HML63" s="421"/>
      <c r="HMM63" s="421"/>
      <c r="HMN63" s="421"/>
      <c r="HMO63" s="421"/>
      <c r="HMP63" s="421"/>
      <c r="HMQ63" s="421"/>
      <c r="HMR63" s="421"/>
      <c r="HMS63" s="421"/>
      <c r="HMT63" s="421"/>
      <c r="HMU63" s="421"/>
      <c r="HMV63" s="421"/>
      <c r="HMW63" s="421"/>
      <c r="HMX63" s="421"/>
      <c r="HMY63" s="421"/>
      <c r="HMZ63" s="421"/>
      <c r="HNA63" s="421"/>
      <c r="HNB63" s="421"/>
      <c r="HNC63" s="421"/>
      <c r="HND63" s="421"/>
      <c r="HNE63" s="421"/>
      <c r="HNF63" s="421"/>
      <c r="HNG63" s="421"/>
      <c r="HNH63" s="421"/>
      <c r="HNI63" s="421"/>
      <c r="HNJ63" s="421"/>
      <c r="HNK63" s="421"/>
      <c r="HNL63" s="421"/>
      <c r="HNM63" s="421"/>
      <c r="HNN63" s="421"/>
      <c r="HNO63" s="421"/>
      <c r="HNP63" s="421"/>
      <c r="HNQ63" s="421"/>
      <c r="HNR63" s="421"/>
      <c r="HNS63" s="421"/>
      <c r="HNT63" s="421"/>
      <c r="HNU63" s="421"/>
      <c r="HNV63" s="421"/>
      <c r="HNW63" s="421"/>
      <c r="HNX63" s="421"/>
      <c r="HNY63" s="421"/>
      <c r="HNZ63" s="421"/>
      <c r="HOA63" s="421"/>
      <c r="HOB63" s="421"/>
      <c r="HOC63" s="421"/>
      <c r="HOD63" s="421"/>
      <c r="HOE63" s="421"/>
      <c r="HOF63" s="421"/>
      <c r="HOG63" s="421"/>
      <c r="HOH63" s="421"/>
      <c r="HOI63" s="421"/>
      <c r="HOJ63" s="421"/>
      <c r="HOK63" s="421"/>
      <c r="HOL63" s="421"/>
      <c r="HOM63" s="421"/>
      <c r="HON63" s="421"/>
      <c r="HOO63" s="421"/>
      <c r="HOP63" s="421"/>
      <c r="HOQ63" s="421"/>
      <c r="HOR63" s="421"/>
      <c r="HOS63" s="421"/>
      <c r="HOT63" s="421"/>
      <c r="HOU63" s="421"/>
      <c r="HOV63" s="421"/>
      <c r="HOW63" s="421"/>
      <c r="HOX63" s="421"/>
      <c r="HOY63" s="421"/>
      <c r="HOZ63" s="421"/>
      <c r="HPA63" s="421"/>
      <c r="HPB63" s="421"/>
      <c r="HPC63" s="421"/>
      <c r="HPD63" s="421"/>
      <c r="HPE63" s="421"/>
      <c r="HPF63" s="421"/>
      <c r="HPG63" s="421"/>
      <c r="HPH63" s="421"/>
      <c r="HPI63" s="421"/>
      <c r="HPJ63" s="421"/>
      <c r="HPK63" s="421"/>
      <c r="HPL63" s="421"/>
      <c r="HPM63" s="421"/>
      <c r="HPN63" s="421"/>
      <c r="HPO63" s="421"/>
      <c r="HPP63" s="421"/>
      <c r="HPQ63" s="421"/>
      <c r="HPR63" s="421"/>
      <c r="HPS63" s="421"/>
      <c r="HPT63" s="421"/>
      <c r="HPU63" s="421"/>
      <c r="HPV63" s="421"/>
      <c r="HPW63" s="421"/>
      <c r="HPX63" s="421"/>
      <c r="HPY63" s="421"/>
      <c r="HPZ63" s="421"/>
      <c r="HQA63" s="421"/>
      <c r="HQB63" s="421"/>
      <c r="HQC63" s="421"/>
      <c r="HQD63" s="421"/>
      <c r="HQE63" s="421"/>
      <c r="HQF63" s="421"/>
      <c r="HQG63" s="421"/>
      <c r="HQH63" s="421"/>
      <c r="HQI63" s="421"/>
      <c r="HQJ63" s="421"/>
      <c r="HQK63" s="421"/>
      <c r="HQL63" s="421"/>
      <c r="HQM63" s="421"/>
      <c r="HQN63" s="421"/>
      <c r="HQO63" s="421"/>
      <c r="HQP63" s="421"/>
      <c r="HQQ63" s="421"/>
      <c r="HQR63" s="421"/>
      <c r="HQS63" s="421"/>
      <c r="HQT63" s="421"/>
      <c r="HQU63" s="421"/>
      <c r="HQV63" s="421"/>
      <c r="HQW63" s="421"/>
      <c r="HQX63" s="421"/>
      <c r="HQY63" s="421"/>
      <c r="HQZ63" s="421"/>
      <c r="HRA63" s="421"/>
      <c r="HRB63" s="421"/>
      <c r="HRC63" s="421"/>
      <c r="HRD63" s="421"/>
      <c r="HRE63" s="421"/>
      <c r="HRF63" s="421"/>
      <c r="HRG63" s="421"/>
      <c r="HRH63" s="421"/>
      <c r="HRI63" s="421"/>
      <c r="HRJ63" s="421"/>
      <c r="HRK63" s="421"/>
      <c r="HRL63" s="421"/>
      <c r="HRM63" s="421"/>
      <c r="HRN63" s="421"/>
      <c r="HRO63" s="421"/>
      <c r="HRP63" s="421"/>
      <c r="HRQ63" s="421"/>
      <c r="HRR63" s="421"/>
      <c r="HRS63" s="421"/>
      <c r="HRT63" s="421"/>
      <c r="HRU63" s="421"/>
      <c r="HRV63" s="421"/>
      <c r="HRW63" s="421"/>
      <c r="HRX63" s="421"/>
      <c r="HRY63" s="421"/>
      <c r="HRZ63" s="421"/>
      <c r="HSA63" s="421"/>
      <c r="HSB63" s="421"/>
      <c r="HSC63" s="421"/>
      <c r="HSD63" s="421"/>
      <c r="HSE63" s="421"/>
      <c r="HSF63" s="421"/>
      <c r="HSG63" s="421"/>
      <c r="HSH63" s="421"/>
      <c r="HSI63" s="421"/>
      <c r="HSJ63" s="421"/>
      <c r="HSK63" s="421"/>
      <c r="HSL63" s="421"/>
      <c r="HSM63" s="421"/>
      <c r="HSN63" s="421"/>
      <c r="HSO63" s="421"/>
      <c r="HSP63" s="421"/>
      <c r="HSQ63" s="421"/>
      <c r="HSR63" s="421"/>
      <c r="HSS63" s="421"/>
      <c r="HST63" s="421"/>
      <c r="HSU63" s="421"/>
      <c r="HSV63" s="421"/>
      <c r="HSW63" s="421"/>
      <c r="HSX63" s="421"/>
      <c r="HSY63" s="421"/>
      <c r="HSZ63" s="421"/>
      <c r="HTA63" s="421"/>
      <c r="HTB63" s="421"/>
      <c r="HTC63" s="421"/>
      <c r="HTD63" s="421"/>
      <c r="HTE63" s="421"/>
      <c r="HTF63" s="421"/>
      <c r="HTG63" s="421"/>
      <c r="HTH63" s="421"/>
      <c r="HTI63" s="421"/>
      <c r="HTJ63" s="421"/>
      <c r="HTK63" s="421"/>
      <c r="HTL63" s="421"/>
      <c r="HTM63" s="421"/>
      <c r="HTN63" s="421"/>
      <c r="HTO63" s="421"/>
      <c r="HTP63" s="421"/>
      <c r="HTQ63" s="421"/>
      <c r="HTR63" s="421"/>
      <c r="HTS63" s="421"/>
      <c r="HTT63" s="421"/>
      <c r="HTU63" s="421"/>
      <c r="HTV63" s="421"/>
      <c r="HTW63" s="421"/>
      <c r="HTX63" s="421"/>
      <c r="HTY63" s="421"/>
      <c r="HTZ63" s="421"/>
      <c r="HUA63" s="421"/>
      <c r="HUB63" s="421"/>
      <c r="HUC63" s="421"/>
      <c r="HUD63" s="421"/>
      <c r="HUE63" s="421"/>
      <c r="HUF63" s="421"/>
      <c r="HUG63" s="421"/>
      <c r="HUH63" s="421"/>
      <c r="HUI63" s="421"/>
      <c r="HUJ63" s="421"/>
      <c r="HUK63" s="421"/>
      <c r="HUL63" s="421"/>
      <c r="HUM63" s="421"/>
      <c r="HUN63" s="421"/>
      <c r="HUO63" s="421"/>
      <c r="HUP63" s="421"/>
      <c r="HUQ63" s="421"/>
      <c r="HUR63" s="421"/>
      <c r="HUS63" s="421"/>
      <c r="HUT63" s="421"/>
      <c r="HUU63" s="421"/>
      <c r="HUV63" s="421"/>
      <c r="HUW63" s="421"/>
      <c r="HUX63" s="421"/>
      <c r="HUY63" s="421"/>
      <c r="HUZ63" s="421"/>
      <c r="HVA63" s="421"/>
      <c r="HVB63" s="421"/>
      <c r="HVC63" s="421"/>
      <c r="HVD63" s="421"/>
      <c r="HVE63" s="421"/>
      <c r="HVF63" s="421"/>
      <c r="HVG63" s="421"/>
      <c r="HVH63" s="421"/>
      <c r="HVI63" s="421"/>
      <c r="HVJ63" s="421"/>
      <c r="HVK63" s="421"/>
      <c r="HVL63" s="421"/>
      <c r="HVM63" s="421"/>
      <c r="HVN63" s="421"/>
      <c r="HVO63" s="421"/>
      <c r="HVP63" s="421"/>
      <c r="HVQ63" s="421"/>
      <c r="HVR63" s="421"/>
      <c r="HVS63" s="421"/>
      <c r="HVT63" s="421"/>
      <c r="HVU63" s="421"/>
      <c r="HVV63" s="421"/>
      <c r="HVW63" s="421"/>
      <c r="HVX63" s="421"/>
      <c r="HVY63" s="421"/>
      <c r="HVZ63" s="421"/>
      <c r="HWA63" s="421"/>
      <c r="HWB63" s="421"/>
      <c r="HWC63" s="421"/>
      <c r="HWD63" s="421"/>
      <c r="HWE63" s="421"/>
      <c r="HWF63" s="421"/>
      <c r="HWG63" s="421"/>
      <c r="HWH63" s="421"/>
      <c r="HWI63" s="421"/>
      <c r="HWJ63" s="421"/>
      <c r="HWK63" s="421"/>
      <c r="HWL63" s="421"/>
      <c r="HWM63" s="421"/>
      <c r="HWN63" s="421"/>
      <c r="HWO63" s="421"/>
      <c r="HWP63" s="421"/>
      <c r="HWQ63" s="421"/>
      <c r="HWR63" s="421"/>
      <c r="HWS63" s="421"/>
      <c r="HWT63" s="421"/>
      <c r="HWU63" s="421"/>
      <c r="HWV63" s="421"/>
      <c r="HWW63" s="421"/>
      <c r="HWX63" s="421"/>
      <c r="HWY63" s="421"/>
      <c r="HWZ63" s="421"/>
      <c r="HXA63" s="421"/>
      <c r="HXB63" s="421"/>
      <c r="HXC63" s="421"/>
      <c r="HXD63" s="421"/>
      <c r="HXE63" s="421"/>
      <c r="HXF63" s="421"/>
      <c r="HXG63" s="421"/>
      <c r="HXH63" s="421"/>
      <c r="HXI63" s="421"/>
      <c r="HXJ63" s="421"/>
      <c r="HXK63" s="421"/>
      <c r="HXL63" s="421"/>
      <c r="HXM63" s="421"/>
      <c r="HXN63" s="421"/>
      <c r="HXO63" s="421"/>
      <c r="HXP63" s="421"/>
      <c r="HXQ63" s="421"/>
      <c r="HXR63" s="421"/>
      <c r="HXS63" s="421"/>
      <c r="HXT63" s="421"/>
      <c r="HXU63" s="421"/>
      <c r="HXV63" s="421"/>
      <c r="HXW63" s="421"/>
      <c r="HXX63" s="421"/>
      <c r="HXY63" s="421"/>
      <c r="HXZ63" s="421"/>
      <c r="HYA63" s="421"/>
      <c r="HYB63" s="421"/>
      <c r="HYC63" s="421"/>
      <c r="HYD63" s="421"/>
      <c r="HYE63" s="421"/>
      <c r="HYF63" s="421"/>
      <c r="HYG63" s="421"/>
      <c r="HYH63" s="421"/>
      <c r="HYI63" s="421"/>
      <c r="HYJ63" s="421"/>
      <c r="HYK63" s="421"/>
      <c r="HYL63" s="421"/>
      <c r="HYM63" s="421"/>
      <c r="HYN63" s="421"/>
      <c r="HYO63" s="421"/>
      <c r="HYP63" s="421"/>
      <c r="HYQ63" s="421"/>
      <c r="HYR63" s="421"/>
      <c r="HYS63" s="421"/>
      <c r="HYT63" s="421"/>
      <c r="HYU63" s="421"/>
      <c r="HYV63" s="421"/>
      <c r="HYW63" s="421"/>
      <c r="HYX63" s="421"/>
      <c r="HYY63" s="421"/>
      <c r="HYZ63" s="421"/>
      <c r="HZA63" s="421"/>
      <c r="HZB63" s="421"/>
      <c r="HZC63" s="421"/>
      <c r="HZD63" s="421"/>
      <c r="HZE63" s="421"/>
      <c r="HZF63" s="421"/>
      <c r="HZG63" s="421"/>
      <c r="HZH63" s="421"/>
      <c r="HZI63" s="421"/>
      <c r="HZJ63" s="421"/>
      <c r="HZK63" s="421"/>
      <c r="HZL63" s="421"/>
      <c r="HZM63" s="421"/>
      <c r="HZN63" s="421"/>
      <c r="HZO63" s="421"/>
      <c r="HZP63" s="421"/>
      <c r="HZQ63" s="421"/>
      <c r="HZR63" s="421"/>
      <c r="HZS63" s="421"/>
      <c r="HZT63" s="421"/>
      <c r="HZU63" s="421"/>
      <c r="HZV63" s="421"/>
      <c r="HZW63" s="421"/>
      <c r="HZX63" s="421"/>
      <c r="HZY63" s="421"/>
      <c r="HZZ63" s="421"/>
      <c r="IAA63" s="421"/>
      <c r="IAB63" s="421"/>
      <c r="IAC63" s="421"/>
      <c r="IAD63" s="421"/>
      <c r="IAE63" s="421"/>
      <c r="IAF63" s="421"/>
      <c r="IAG63" s="421"/>
      <c r="IAH63" s="421"/>
      <c r="IAI63" s="421"/>
      <c r="IAJ63" s="421"/>
      <c r="IAK63" s="421"/>
      <c r="IAL63" s="421"/>
      <c r="IAM63" s="421"/>
      <c r="IAN63" s="421"/>
      <c r="IAO63" s="421"/>
      <c r="IAP63" s="421"/>
      <c r="IAQ63" s="421"/>
      <c r="IAR63" s="421"/>
      <c r="IAS63" s="421"/>
      <c r="IAT63" s="421"/>
      <c r="IAU63" s="421"/>
      <c r="IAV63" s="421"/>
      <c r="IAW63" s="421"/>
      <c r="IAX63" s="421"/>
      <c r="IAY63" s="421"/>
      <c r="IAZ63" s="421"/>
      <c r="IBA63" s="421"/>
      <c r="IBB63" s="421"/>
      <c r="IBC63" s="421"/>
      <c r="IBD63" s="421"/>
      <c r="IBE63" s="421"/>
      <c r="IBF63" s="421"/>
      <c r="IBG63" s="421"/>
      <c r="IBH63" s="421"/>
      <c r="IBI63" s="421"/>
      <c r="IBJ63" s="421"/>
      <c r="IBK63" s="421"/>
      <c r="IBL63" s="421"/>
      <c r="IBM63" s="421"/>
      <c r="IBN63" s="421"/>
      <c r="IBO63" s="421"/>
      <c r="IBP63" s="421"/>
      <c r="IBQ63" s="421"/>
      <c r="IBR63" s="421"/>
      <c r="IBS63" s="421"/>
      <c r="IBT63" s="421"/>
      <c r="IBU63" s="421"/>
      <c r="IBV63" s="421"/>
      <c r="IBW63" s="421"/>
      <c r="IBX63" s="421"/>
      <c r="IBY63" s="421"/>
      <c r="IBZ63" s="421"/>
      <c r="ICA63" s="421"/>
      <c r="ICB63" s="421"/>
      <c r="ICC63" s="421"/>
      <c r="ICD63" s="421"/>
      <c r="ICE63" s="421"/>
      <c r="ICF63" s="421"/>
      <c r="ICG63" s="421"/>
      <c r="ICH63" s="421"/>
      <c r="ICI63" s="421"/>
      <c r="ICJ63" s="421"/>
      <c r="ICK63" s="421"/>
      <c r="ICL63" s="421"/>
      <c r="ICM63" s="421"/>
      <c r="ICN63" s="421"/>
      <c r="ICO63" s="421"/>
      <c r="ICP63" s="421"/>
      <c r="ICQ63" s="421"/>
      <c r="ICR63" s="421"/>
      <c r="ICS63" s="421"/>
      <c r="ICT63" s="421"/>
      <c r="ICU63" s="421"/>
      <c r="ICV63" s="421"/>
      <c r="ICW63" s="421"/>
      <c r="ICX63" s="421"/>
      <c r="ICY63" s="421"/>
      <c r="ICZ63" s="421"/>
      <c r="IDA63" s="421"/>
      <c r="IDB63" s="421"/>
      <c r="IDC63" s="421"/>
      <c r="IDD63" s="421"/>
      <c r="IDE63" s="421"/>
      <c r="IDF63" s="421"/>
      <c r="IDG63" s="421"/>
      <c r="IDH63" s="421"/>
      <c r="IDI63" s="421"/>
      <c r="IDJ63" s="421"/>
      <c r="IDK63" s="421"/>
      <c r="IDL63" s="421"/>
      <c r="IDM63" s="421"/>
      <c r="IDN63" s="421"/>
      <c r="IDO63" s="421"/>
      <c r="IDP63" s="421"/>
      <c r="IDQ63" s="421"/>
      <c r="IDR63" s="421"/>
      <c r="IDS63" s="421"/>
      <c r="IDT63" s="421"/>
      <c r="IDU63" s="421"/>
      <c r="IDV63" s="421"/>
      <c r="IDW63" s="421"/>
      <c r="IDX63" s="421"/>
      <c r="IDY63" s="421"/>
      <c r="IDZ63" s="421"/>
      <c r="IEA63" s="421"/>
      <c r="IEB63" s="421"/>
      <c r="IEC63" s="421"/>
      <c r="IED63" s="421"/>
      <c r="IEE63" s="421"/>
      <c r="IEF63" s="421"/>
      <c r="IEG63" s="421"/>
      <c r="IEH63" s="421"/>
      <c r="IEI63" s="421"/>
      <c r="IEJ63" s="421"/>
      <c r="IEK63" s="421"/>
      <c r="IEL63" s="421"/>
      <c r="IEM63" s="421"/>
      <c r="IEN63" s="421"/>
      <c r="IEO63" s="421"/>
      <c r="IEP63" s="421"/>
      <c r="IEQ63" s="421"/>
      <c r="IER63" s="421"/>
      <c r="IES63" s="421"/>
      <c r="IET63" s="421"/>
      <c r="IEU63" s="421"/>
      <c r="IEV63" s="421"/>
      <c r="IEW63" s="421"/>
      <c r="IEX63" s="421"/>
      <c r="IEY63" s="421"/>
      <c r="IEZ63" s="421"/>
      <c r="IFA63" s="421"/>
      <c r="IFB63" s="421"/>
      <c r="IFC63" s="421"/>
      <c r="IFD63" s="421"/>
      <c r="IFE63" s="421"/>
      <c r="IFF63" s="421"/>
      <c r="IFG63" s="421"/>
      <c r="IFH63" s="421"/>
      <c r="IFI63" s="421"/>
      <c r="IFJ63" s="421"/>
      <c r="IFK63" s="421"/>
      <c r="IFL63" s="421"/>
      <c r="IFM63" s="421"/>
      <c r="IFN63" s="421"/>
      <c r="IFO63" s="421"/>
      <c r="IFP63" s="421"/>
      <c r="IFQ63" s="421"/>
      <c r="IFR63" s="421"/>
      <c r="IFS63" s="421"/>
      <c r="IFT63" s="421"/>
      <c r="IFU63" s="421"/>
      <c r="IFV63" s="421"/>
      <c r="IFW63" s="421"/>
      <c r="IFX63" s="421"/>
      <c r="IFY63" s="421"/>
      <c r="IFZ63" s="421"/>
      <c r="IGA63" s="421"/>
      <c r="IGB63" s="421"/>
      <c r="IGC63" s="421"/>
      <c r="IGD63" s="421"/>
      <c r="IGE63" s="421"/>
      <c r="IGF63" s="421"/>
      <c r="IGG63" s="421"/>
      <c r="IGH63" s="421"/>
      <c r="IGI63" s="421"/>
      <c r="IGJ63" s="421"/>
      <c r="IGK63" s="421"/>
      <c r="IGL63" s="421"/>
      <c r="IGM63" s="421"/>
      <c r="IGN63" s="421"/>
      <c r="IGO63" s="421"/>
      <c r="IGP63" s="421"/>
      <c r="IGQ63" s="421"/>
      <c r="IGR63" s="421"/>
      <c r="IGS63" s="421"/>
      <c r="IGT63" s="421"/>
      <c r="IGU63" s="421"/>
      <c r="IGV63" s="421"/>
      <c r="IGW63" s="421"/>
      <c r="IGX63" s="421"/>
      <c r="IGY63" s="421"/>
      <c r="IGZ63" s="421"/>
      <c r="IHA63" s="421"/>
      <c r="IHB63" s="421"/>
      <c r="IHC63" s="421"/>
      <c r="IHD63" s="421"/>
      <c r="IHE63" s="421"/>
      <c r="IHF63" s="421"/>
      <c r="IHG63" s="421"/>
      <c r="IHH63" s="421"/>
      <c r="IHI63" s="421"/>
      <c r="IHJ63" s="421"/>
      <c r="IHK63" s="421"/>
      <c r="IHL63" s="421"/>
      <c r="IHM63" s="421"/>
      <c r="IHN63" s="421"/>
      <c r="IHO63" s="421"/>
      <c r="IHP63" s="421"/>
      <c r="IHQ63" s="421"/>
      <c r="IHR63" s="421"/>
      <c r="IHS63" s="421"/>
      <c r="IHT63" s="421"/>
      <c r="IHU63" s="421"/>
      <c r="IHV63" s="421"/>
      <c r="IHW63" s="421"/>
      <c r="IHX63" s="421"/>
      <c r="IHY63" s="421"/>
      <c r="IHZ63" s="421"/>
      <c r="IIA63" s="421"/>
      <c r="IIB63" s="421"/>
      <c r="IIC63" s="421"/>
      <c r="IID63" s="421"/>
      <c r="IIE63" s="421"/>
      <c r="IIF63" s="421"/>
      <c r="IIG63" s="421"/>
      <c r="IIH63" s="421"/>
      <c r="III63" s="421"/>
      <c r="IIJ63" s="421"/>
      <c r="IIK63" s="421"/>
      <c r="IIL63" s="421"/>
      <c r="IIM63" s="421"/>
      <c r="IIN63" s="421"/>
      <c r="IIO63" s="421"/>
      <c r="IIP63" s="421"/>
      <c r="IIQ63" s="421"/>
      <c r="IIR63" s="421"/>
      <c r="IIS63" s="421"/>
      <c r="IIT63" s="421"/>
      <c r="IIU63" s="421"/>
      <c r="IIV63" s="421"/>
      <c r="IIW63" s="421"/>
      <c r="IIX63" s="421"/>
      <c r="IIY63" s="421"/>
      <c r="IIZ63" s="421"/>
      <c r="IJA63" s="421"/>
      <c r="IJB63" s="421"/>
      <c r="IJC63" s="421"/>
      <c r="IJD63" s="421"/>
      <c r="IJE63" s="421"/>
      <c r="IJF63" s="421"/>
      <c r="IJG63" s="421"/>
      <c r="IJH63" s="421"/>
      <c r="IJI63" s="421"/>
      <c r="IJJ63" s="421"/>
      <c r="IJK63" s="421"/>
      <c r="IJL63" s="421"/>
      <c r="IJM63" s="421"/>
      <c r="IJN63" s="421"/>
      <c r="IJO63" s="421"/>
      <c r="IJP63" s="421"/>
      <c r="IJQ63" s="421"/>
      <c r="IJR63" s="421"/>
      <c r="IJS63" s="421"/>
      <c r="IJT63" s="421"/>
      <c r="IJU63" s="421"/>
      <c r="IJV63" s="421"/>
      <c r="IJW63" s="421"/>
      <c r="IJX63" s="421"/>
      <c r="IJY63" s="421"/>
      <c r="IJZ63" s="421"/>
      <c r="IKA63" s="421"/>
      <c r="IKB63" s="421"/>
      <c r="IKC63" s="421"/>
      <c r="IKD63" s="421"/>
      <c r="IKE63" s="421"/>
      <c r="IKF63" s="421"/>
      <c r="IKG63" s="421"/>
      <c r="IKH63" s="421"/>
      <c r="IKI63" s="421"/>
      <c r="IKJ63" s="421"/>
      <c r="IKK63" s="421"/>
      <c r="IKL63" s="421"/>
      <c r="IKM63" s="421"/>
      <c r="IKN63" s="421"/>
      <c r="IKO63" s="421"/>
      <c r="IKP63" s="421"/>
      <c r="IKQ63" s="421"/>
      <c r="IKR63" s="421"/>
      <c r="IKS63" s="421"/>
      <c r="IKT63" s="421"/>
      <c r="IKU63" s="421"/>
      <c r="IKV63" s="421"/>
      <c r="IKW63" s="421"/>
      <c r="IKX63" s="421"/>
      <c r="IKY63" s="421"/>
      <c r="IKZ63" s="421"/>
      <c r="ILA63" s="421"/>
      <c r="ILB63" s="421"/>
      <c r="ILC63" s="421"/>
      <c r="ILD63" s="421"/>
      <c r="ILE63" s="421"/>
      <c r="ILF63" s="421"/>
      <c r="ILG63" s="421"/>
      <c r="ILH63" s="421"/>
      <c r="ILI63" s="421"/>
      <c r="ILJ63" s="421"/>
      <c r="ILK63" s="421"/>
      <c r="ILL63" s="421"/>
      <c r="ILM63" s="421"/>
      <c r="ILN63" s="421"/>
      <c r="ILO63" s="421"/>
      <c r="ILP63" s="421"/>
      <c r="ILQ63" s="421"/>
      <c r="ILR63" s="421"/>
      <c r="ILS63" s="421"/>
      <c r="ILT63" s="421"/>
      <c r="ILU63" s="421"/>
      <c r="ILV63" s="421"/>
      <c r="ILW63" s="421"/>
      <c r="ILX63" s="421"/>
      <c r="ILY63" s="421"/>
      <c r="ILZ63" s="421"/>
      <c r="IMA63" s="421"/>
      <c r="IMB63" s="421"/>
      <c r="IMC63" s="421"/>
      <c r="IMD63" s="421"/>
      <c r="IME63" s="421"/>
      <c r="IMF63" s="421"/>
      <c r="IMG63" s="421"/>
      <c r="IMH63" s="421"/>
      <c r="IMI63" s="421"/>
      <c r="IMJ63" s="421"/>
      <c r="IMK63" s="421"/>
      <c r="IML63" s="421"/>
      <c r="IMM63" s="421"/>
      <c r="IMN63" s="421"/>
      <c r="IMO63" s="421"/>
      <c r="IMP63" s="421"/>
      <c r="IMQ63" s="421"/>
      <c r="IMR63" s="421"/>
      <c r="IMS63" s="421"/>
      <c r="IMT63" s="421"/>
      <c r="IMU63" s="421"/>
      <c r="IMV63" s="421"/>
      <c r="IMW63" s="421"/>
      <c r="IMX63" s="421"/>
      <c r="IMY63" s="421"/>
      <c r="IMZ63" s="421"/>
      <c r="INA63" s="421"/>
      <c r="INB63" s="421"/>
      <c r="INC63" s="421"/>
      <c r="IND63" s="421"/>
      <c r="INE63" s="421"/>
      <c r="INF63" s="421"/>
      <c r="ING63" s="421"/>
      <c r="INH63" s="421"/>
      <c r="INI63" s="421"/>
      <c r="INJ63" s="421"/>
      <c r="INK63" s="421"/>
      <c r="INL63" s="421"/>
      <c r="INM63" s="421"/>
      <c r="INN63" s="421"/>
      <c r="INO63" s="421"/>
      <c r="INP63" s="421"/>
      <c r="INQ63" s="421"/>
      <c r="INR63" s="421"/>
      <c r="INS63" s="421"/>
      <c r="INT63" s="421"/>
      <c r="INU63" s="421"/>
      <c r="INV63" s="421"/>
      <c r="INW63" s="421"/>
      <c r="INX63" s="421"/>
      <c r="INY63" s="421"/>
      <c r="INZ63" s="421"/>
      <c r="IOA63" s="421"/>
      <c r="IOB63" s="421"/>
      <c r="IOC63" s="421"/>
      <c r="IOD63" s="421"/>
      <c r="IOE63" s="421"/>
      <c r="IOF63" s="421"/>
      <c r="IOG63" s="421"/>
      <c r="IOH63" s="421"/>
      <c r="IOI63" s="421"/>
      <c r="IOJ63" s="421"/>
      <c r="IOK63" s="421"/>
      <c r="IOL63" s="421"/>
      <c r="IOM63" s="421"/>
      <c r="ION63" s="421"/>
      <c r="IOO63" s="421"/>
      <c r="IOP63" s="421"/>
      <c r="IOQ63" s="421"/>
      <c r="IOR63" s="421"/>
      <c r="IOS63" s="421"/>
      <c r="IOT63" s="421"/>
      <c r="IOU63" s="421"/>
      <c r="IOV63" s="421"/>
      <c r="IOW63" s="421"/>
      <c r="IOX63" s="421"/>
      <c r="IOY63" s="421"/>
      <c r="IOZ63" s="421"/>
      <c r="IPA63" s="421"/>
      <c r="IPB63" s="421"/>
      <c r="IPC63" s="421"/>
      <c r="IPD63" s="421"/>
      <c r="IPE63" s="421"/>
      <c r="IPF63" s="421"/>
      <c r="IPG63" s="421"/>
      <c r="IPH63" s="421"/>
      <c r="IPI63" s="421"/>
      <c r="IPJ63" s="421"/>
      <c r="IPK63" s="421"/>
      <c r="IPL63" s="421"/>
      <c r="IPM63" s="421"/>
      <c r="IPN63" s="421"/>
      <c r="IPO63" s="421"/>
      <c r="IPP63" s="421"/>
      <c r="IPQ63" s="421"/>
      <c r="IPR63" s="421"/>
      <c r="IPS63" s="421"/>
      <c r="IPT63" s="421"/>
      <c r="IPU63" s="421"/>
      <c r="IPV63" s="421"/>
      <c r="IPW63" s="421"/>
      <c r="IPX63" s="421"/>
      <c r="IPY63" s="421"/>
      <c r="IPZ63" s="421"/>
      <c r="IQA63" s="421"/>
      <c r="IQB63" s="421"/>
      <c r="IQC63" s="421"/>
      <c r="IQD63" s="421"/>
      <c r="IQE63" s="421"/>
      <c r="IQF63" s="421"/>
      <c r="IQG63" s="421"/>
      <c r="IQH63" s="421"/>
      <c r="IQI63" s="421"/>
      <c r="IQJ63" s="421"/>
      <c r="IQK63" s="421"/>
      <c r="IQL63" s="421"/>
      <c r="IQM63" s="421"/>
      <c r="IQN63" s="421"/>
      <c r="IQO63" s="421"/>
      <c r="IQP63" s="421"/>
      <c r="IQQ63" s="421"/>
      <c r="IQR63" s="421"/>
      <c r="IQS63" s="421"/>
      <c r="IQT63" s="421"/>
      <c r="IQU63" s="421"/>
      <c r="IQV63" s="421"/>
      <c r="IQW63" s="421"/>
      <c r="IQX63" s="421"/>
      <c r="IQY63" s="421"/>
      <c r="IQZ63" s="421"/>
      <c r="IRA63" s="421"/>
      <c r="IRB63" s="421"/>
      <c r="IRC63" s="421"/>
      <c r="IRD63" s="421"/>
      <c r="IRE63" s="421"/>
      <c r="IRF63" s="421"/>
      <c r="IRG63" s="421"/>
      <c r="IRH63" s="421"/>
      <c r="IRI63" s="421"/>
      <c r="IRJ63" s="421"/>
      <c r="IRK63" s="421"/>
      <c r="IRL63" s="421"/>
      <c r="IRM63" s="421"/>
      <c r="IRN63" s="421"/>
      <c r="IRO63" s="421"/>
      <c r="IRP63" s="421"/>
      <c r="IRQ63" s="421"/>
      <c r="IRR63" s="421"/>
      <c r="IRS63" s="421"/>
      <c r="IRT63" s="421"/>
      <c r="IRU63" s="421"/>
      <c r="IRV63" s="421"/>
      <c r="IRW63" s="421"/>
      <c r="IRX63" s="421"/>
      <c r="IRY63" s="421"/>
      <c r="IRZ63" s="421"/>
      <c r="ISA63" s="421"/>
      <c r="ISB63" s="421"/>
      <c r="ISC63" s="421"/>
      <c r="ISD63" s="421"/>
      <c r="ISE63" s="421"/>
      <c r="ISF63" s="421"/>
      <c r="ISG63" s="421"/>
      <c r="ISH63" s="421"/>
      <c r="ISI63" s="421"/>
      <c r="ISJ63" s="421"/>
      <c r="ISK63" s="421"/>
      <c r="ISL63" s="421"/>
      <c r="ISM63" s="421"/>
      <c r="ISN63" s="421"/>
      <c r="ISO63" s="421"/>
      <c r="ISP63" s="421"/>
      <c r="ISQ63" s="421"/>
      <c r="ISR63" s="421"/>
      <c r="ISS63" s="421"/>
      <c r="IST63" s="421"/>
      <c r="ISU63" s="421"/>
      <c r="ISV63" s="421"/>
      <c r="ISW63" s="421"/>
      <c r="ISX63" s="421"/>
      <c r="ISY63" s="421"/>
      <c r="ISZ63" s="421"/>
      <c r="ITA63" s="421"/>
      <c r="ITB63" s="421"/>
      <c r="ITC63" s="421"/>
      <c r="ITD63" s="421"/>
      <c r="ITE63" s="421"/>
      <c r="ITF63" s="421"/>
      <c r="ITG63" s="421"/>
      <c r="ITH63" s="421"/>
      <c r="ITI63" s="421"/>
      <c r="ITJ63" s="421"/>
      <c r="ITK63" s="421"/>
      <c r="ITL63" s="421"/>
      <c r="ITM63" s="421"/>
      <c r="ITN63" s="421"/>
      <c r="ITO63" s="421"/>
      <c r="ITP63" s="421"/>
      <c r="ITQ63" s="421"/>
      <c r="ITR63" s="421"/>
      <c r="ITS63" s="421"/>
      <c r="ITT63" s="421"/>
      <c r="ITU63" s="421"/>
      <c r="ITV63" s="421"/>
      <c r="ITW63" s="421"/>
      <c r="ITX63" s="421"/>
      <c r="ITY63" s="421"/>
      <c r="ITZ63" s="421"/>
      <c r="IUA63" s="421"/>
      <c r="IUB63" s="421"/>
      <c r="IUC63" s="421"/>
      <c r="IUD63" s="421"/>
      <c r="IUE63" s="421"/>
      <c r="IUF63" s="421"/>
      <c r="IUG63" s="421"/>
      <c r="IUH63" s="421"/>
      <c r="IUI63" s="421"/>
      <c r="IUJ63" s="421"/>
      <c r="IUK63" s="421"/>
      <c r="IUL63" s="421"/>
      <c r="IUM63" s="421"/>
      <c r="IUN63" s="421"/>
      <c r="IUO63" s="421"/>
      <c r="IUP63" s="421"/>
      <c r="IUQ63" s="421"/>
      <c r="IUR63" s="421"/>
      <c r="IUS63" s="421"/>
      <c r="IUT63" s="421"/>
      <c r="IUU63" s="421"/>
      <c r="IUV63" s="421"/>
      <c r="IUW63" s="421"/>
      <c r="IUX63" s="421"/>
      <c r="IUY63" s="421"/>
      <c r="IUZ63" s="421"/>
      <c r="IVA63" s="421"/>
      <c r="IVB63" s="421"/>
      <c r="IVC63" s="421"/>
      <c r="IVD63" s="421"/>
      <c r="IVE63" s="421"/>
      <c r="IVF63" s="421"/>
      <c r="IVG63" s="421"/>
      <c r="IVH63" s="421"/>
      <c r="IVI63" s="421"/>
      <c r="IVJ63" s="421"/>
      <c r="IVK63" s="421"/>
      <c r="IVL63" s="421"/>
      <c r="IVM63" s="421"/>
      <c r="IVN63" s="421"/>
      <c r="IVO63" s="421"/>
      <c r="IVP63" s="421"/>
      <c r="IVQ63" s="421"/>
      <c r="IVR63" s="421"/>
      <c r="IVS63" s="421"/>
      <c r="IVT63" s="421"/>
      <c r="IVU63" s="421"/>
      <c r="IVV63" s="421"/>
      <c r="IVW63" s="421"/>
      <c r="IVX63" s="421"/>
      <c r="IVY63" s="421"/>
      <c r="IVZ63" s="421"/>
      <c r="IWA63" s="421"/>
      <c r="IWB63" s="421"/>
      <c r="IWC63" s="421"/>
      <c r="IWD63" s="421"/>
      <c r="IWE63" s="421"/>
      <c r="IWF63" s="421"/>
      <c r="IWG63" s="421"/>
      <c r="IWH63" s="421"/>
      <c r="IWI63" s="421"/>
      <c r="IWJ63" s="421"/>
      <c r="IWK63" s="421"/>
      <c r="IWL63" s="421"/>
      <c r="IWM63" s="421"/>
      <c r="IWN63" s="421"/>
      <c r="IWO63" s="421"/>
      <c r="IWP63" s="421"/>
      <c r="IWQ63" s="421"/>
      <c r="IWR63" s="421"/>
      <c r="IWS63" s="421"/>
      <c r="IWT63" s="421"/>
      <c r="IWU63" s="421"/>
      <c r="IWV63" s="421"/>
      <c r="IWW63" s="421"/>
      <c r="IWX63" s="421"/>
      <c r="IWY63" s="421"/>
      <c r="IWZ63" s="421"/>
      <c r="IXA63" s="421"/>
      <c r="IXB63" s="421"/>
      <c r="IXC63" s="421"/>
      <c r="IXD63" s="421"/>
      <c r="IXE63" s="421"/>
      <c r="IXF63" s="421"/>
      <c r="IXG63" s="421"/>
      <c r="IXH63" s="421"/>
      <c r="IXI63" s="421"/>
      <c r="IXJ63" s="421"/>
      <c r="IXK63" s="421"/>
      <c r="IXL63" s="421"/>
      <c r="IXM63" s="421"/>
      <c r="IXN63" s="421"/>
      <c r="IXO63" s="421"/>
      <c r="IXP63" s="421"/>
      <c r="IXQ63" s="421"/>
      <c r="IXR63" s="421"/>
      <c r="IXS63" s="421"/>
      <c r="IXT63" s="421"/>
      <c r="IXU63" s="421"/>
      <c r="IXV63" s="421"/>
      <c r="IXW63" s="421"/>
      <c r="IXX63" s="421"/>
      <c r="IXY63" s="421"/>
      <c r="IXZ63" s="421"/>
      <c r="IYA63" s="421"/>
      <c r="IYB63" s="421"/>
      <c r="IYC63" s="421"/>
      <c r="IYD63" s="421"/>
      <c r="IYE63" s="421"/>
      <c r="IYF63" s="421"/>
      <c r="IYG63" s="421"/>
      <c r="IYH63" s="421"/>
      <c r="IYI63" s="421"/>
      <c r="IYJ63" s="421"/>
      <c r="IYK63" s="421"/>
      <c r="IYL63" s="421"/>
      <c r="IYM63" s="421"/>
      <c r="IYN63" s="421"/>
      <c r="IYO63" s="421"/>
      <c r="IYP63" s="421"/>
      <c r="IYQ63" s="421"/>
      <c r="IYR63" s="421"/>
      <c r="IYS63" s="421"/>
      <c r="IYT63" s="421"/>
      <c r="IYU63" s="421"/>
      <c r="IYV63" s="421"/>
      <c r="IYW63" s="421"/>
      <c r="IYX63" s="421"/>
      <c r="IYY63" s="421"/>
      <c r="IYZ63" s="421"/>
      <c r="IZA63" s="421"/>
      <c r="IZB63" s="421"/>
      <c r="IZC63" s="421"/>
      <c r="IZD63" s="421"/>
      <c r="IZE63" s="421"/>
      <c r="IZF63" s="421"/>
      <c r="IZG63" s="421"/>
      <c r="IZH63" s="421"/>
      <c r="IZI63" s="421"/>
      <c r="IZJ63" s="421"/>
      <c r="IZK63" s="421"/>
      <c r="IZL63" s="421"/>
      <c r="IZM63" s="421"/>
      <c r="IZN63" s="421"/>
      <c r="IZO63" s="421"/>
      <c r="IZP63" s="421"/>
      <c r="IZQ63" s="421"/>
      <c r="IZR63" s="421"/>
      <c r="IZS63" s="421"/>
      <c r="IZT63" s="421"/>
      <c r="IZU63" s="421"/>
      <c r="IZV63" s="421"/>
      <c r="IZW63" s="421"/>
      <c r="IZX63" s="421"/>
      <c r="IZY63" s="421"/>
      <c r="IZZ63" s="421"/>
      <c r="JAA63" s="421"/>
      <c r="JAB63" s="421"/>
      <c r="JAC63" s="421"/>
      <c r="JAD63" s="421"/>
      <c r="JAE63" s="421"/>
      <c r="JAF63" s="421"/>
      <c r="JAG63" s="421"/>
      <c r="JAH63" s="421"/>
      <c r="JAI63" s="421"/>
      <c r="JAJ63" s="421"/>
      <c r="JAK63" s="421"/>
      <c r="JAL63" s="421"/>
      <c r="JAM63" s="421"/>
      <c r="JAN63" s="421"/>
      <c r="JAO63" s="421"/>
      <c r="JAP63" s="421"/>
      <c r="JAQ63" s="421"/>
      <c r="JAR63" s="421"/>
      <c r="JAS63" s="421"/>
      <c r="JAT63" s="421"/>
      <c r="JAU63" s="421"/>
      <c r="JAV63" s="421"/>
      <c r="JAW63" s="421"/>
      <c r="JAX63" s="421"/>
      <c r="JAY63" s="421"/>
      <c r="JAZ63" s="421"/>
      <c r="JBA63" s="421"/>
      <c r="JBB63" s="421"/>
      <c r="JBC63" s="421"/>
      <c r="JBD63" s="421"/>
      <c r="JBE63" s="421"/>
      <c r="JBF63" s="421"/>
      <c r="JBG63" s="421"/>
      <c r="JBH63" s="421"/>
      <c r="JBI63" s="421"/>
      <c r="JBJ63" s="421"/>
      <c r="JBK63" s="421"/>
      <c r="JBL63" s="421"/>
      <c r="JBM63" s="421"/>
      <c r="JBN63" s="421"/>
      <c r="JBO63" s="421"/>
      <c r="JBP63" s="421"/>
      <c r="JBQ63" s="421"/>
      <c r="JBR63" s="421"/>
      <c r="JBS63" s="421"/>
      <c r="JBT63" s="421"/>
      <c r="JBU63" s="421"/>
      <c r="JBV63" s="421"/>
      <c r="JBW63" s="421"/>
      <c r="JBX63" s="421"/>
      <c r="JBY63" s="421"/>
      <c r="JBZ63" s="421"/>
      <c r="JCA63" s="421"/>
      <c r="JCB63" s="421"/>
      <c r="JCC63" s="421"/>
      <c r="JCD63" s="421"/>
      <c r="JCE63" s="421"/>
      <c r="JCF63" s="421"/>
      <c r="JCG63" s="421"/>
      <c r="JCH63" s="421"/>
      <c r="JCI63" s="421"/>
      <c r="JCJ63" s="421"/>
      <c r="JCK63" s="421"/>
      <c r="JCL63" s="421"/>
      <c r="JCM63" s="421"/>
      <c r="JCN63" s="421"/>
      <c r="JCO63" s="421"/>
      <c r="JCP63" s="421"/>
      <c r="JCQ63" s="421"/>
      <c r="JCR63" s="421"/>
      <c r="JCS63" s="421"/>
      <c r="JCT63" s="421"/>
      <c r="JCU63" s="421"/>
      <c r="JCV63" s="421"/>
      <c r="JCW63" s="421"/>
      <c r="JCX63" s="421"/>
      <c r="JCY63" s="421"/>
      <c r="JCZ63" s="421"/>
      <c r="JDA63" s="421"/>
      <c r="JDB63" s="421"/>
      <c r="JDC63" s="421"/>
      <c r="JDD63" s="421"/>
      <c r="JDE63" s="421"/>
      <c r="JDF63" s="421"/>
      <c r="JDG63" s="421"/>
      <c r="JDH63" s="421"/>
      <c r="JDI63" s="421"/>
      <c r="JDJ63" s="421"/>
      <c r="JDK63" s="421"/>
      <c r="JDL63" s="421"/>
      <c r="JDM63" s="421"/>
      <c r="JDN63" s="421"/>
      <c r="JDO63" s="421"/>
      <c r="JDP63" s="421"/>
      <c r="JDQ63" s="421"/>
      <c r="JDR63" s="421"/>
      <c r="JDS63" s="421"/>
      <c r="JDT63" s="421"/>
      <c r="JDU63" s="421"/>
      <c r="JDV63" s="421"/>
      <c r="JDW63" s="421"/>
      <c r="JDX63" s="421"/>
      <c r="JDY63" s="421"/>
      <c r="JDZ63" s="421"/>
      <c r="JEA63" s="421"/>
      <c r="JEB63" s="421"/>
      <c r="JEC63" s="421"/>
      <c r="JED63" s="421"/>
      <c r="JEE63" s="421"/>
      <c r="JEF63" s="421"/>
      <c r="JEG63" s="421"/>
      <c r="JEH63" s="421"/>
      <c r="JEI63" s="421"/>
      <c r="JEJ63" s="421"/>
      <c r="JEK63" s="421"/>
      <c r="JEL63" s="421"/>
      <c r="JEM63" s="421"/>
      <c r="JEN63" s="421"/>
      <c r="JEO63" s="421"/>
      <c r="JEP63" s="421"/>
      <c r="JEQ63" s="421"/>
      <c r="JER63" s="421"/>
      <c r="JES63" s="421"/>
      <c r="JET63" s="421"/>
      <c r="JEU63" s="421"/>
      <c r="JEV63" s="421"/>
      <c r="JEW63" s="421"/>
      <c r="JEX63" s="421"/>
      <c r="JEY63" s="421"/>
      <c r="JEZ63" s="421"/>
      <c r="JFA63" s="421"/>
      <c r="JFB63" s="421"/>
      <c r="JFC63" s="421"/>
      <c r="JFD63" s="421"/>
      <c r="JFE63" s="421"/>
      <c r="JFF63" s="421"/>
      <c r="JFG63" s="421"/>
      <c r="JFH63" s="421"/>
      <c r="JFI63" s="421"/>
      <c r="JFJ63" s="421"/>
      <c r="JFK63" s="421"/>
      <c r="JFL63" s="421"/>
      <c r="JFM63" s="421"/>
      <c r="JFN63" s="421"/>
      <c r="JFO63" s="421"/>
      <c r="JFP63" s="421"/>
      <c r="JFQ63" s="421"/>
      <c r="JFR63" s="421"/>
      <c r="JFS63" s="421"/>
      <c r="JFT63" s="421"/>
      <c r="JFU63" s="421"/>
      <c r="JFV63" s="421"/>
      <c r="JFW63" s="421"/>
      <c r="JFX63" s="421"/>
      <c r="JFY63" s="421"/>
      <c r="JFZ63" s="421"/>
      <c r="JGA63" s="421"/>
      <c r="JGB63" s="421"/>
      <c r="JGC63" s="421"/>
      <c r="JGD63" s="421"/>
      <c r="JGE63" s="421"/>
      <c r="JGF63" s="421"/>
      <c r="JGG63" s="421"/>
      <c r="JGH63" s="421"/>
      <c r="JGI63" s="421"/>
      <c r="JGJ63" s="421"/>
      <c r="JGK63" s="421"/>
      <c r="JGL63" s="421"/>
      <c r="JGM63" s="421"/>
      <c r="JGN63" s="421"/>
      <c r="JGO63" s="421"/>
      <c r="JGP63" s="421"/>
      <c r="JGQ63" s="421"/>
      <c r="JGR63" s="421"/>
      <c r="JGS63" s="421"/>
      <c r="JGT63" s="421"/>
      <c r="JGU63" s="421"/>
      <c r="JGV63" s="421"/>
      <c r="JGW63" s="421"/>
      <c r="JGX63" s="421"/>
      <c r="JGY63" s="421"/>
      <c r="JGZ63" s="421"/>
      <c r="JHA63" s="421"/>
      <c r="JHB63" s="421"/>
      <c r="JHC63" s="421"/>
      <c r="JHD63" s="421"/>
      <c r="JHE63" s="421"/>
      <c r="JHF63" s="421"/>
      <c r="JHG63" s="421"/>
      <c r="JHH63" s="421"/>
      <c r="JHI63" s="421"/>
      <c r="JHJ63" s="421"/>
      <c r="JHK63" s="421"/>
      <c r="JHL63" s="421"/>
      <c r="JHM63" s="421"/>
      <c r="JHN63" s="421"/>
      <c r="JHO63" s="421"/>
      <c r="JHP63" s="421"/>
      <c r="JHQ63" s="421"/>
      <c r="JHR63" s="421"/>
      <c r="JHS63" s="421"/>
      <c r="JHT63" s="421"/>
      <c r="JHU63" s="421"/>
      <c r="JHV63" s="421"/>
      <c r="JHW63" s="421"/>
      <c r="JHX63" s="421"/>
      <c r="JHY63" s="421"/>
      <c r="JHZ63" s="421"/>
      <c r="JIA63" s="421"/>
      <c r="JIB63" s="421"/>
      <c r="JIC63" s="421"/>
      <c r="JID63" s="421"/>
      <c r="JIE63" s="421"/>
      <c r="JIF63" s="421"/>
      <c r="JIG63" s="421"/>
      <c r="JIH63" s="421"/>
      <c r="JII63" s="421"/>
      <c r="JIJ63" s="421"/>
      <c r="JIK63" s="421"/>
      <c r="JIL63" s="421"/>
      <c r="JIM63" s="421"/>
      <c r="JIN63" s="421"/>
      <c r="JIO63" s="421"/>
      <c r="JIP63" s="421"/>
      <c r="JIQ63" s="421"/>
      <c r="JIR63" s="421"/>
      <c r="JIS63" s="421"/>
      <c r="JIT63" s="421"/>
      <c r="JIU63" s="421"/>
      <c r="JIV63" s="421"/>
      <c r="JIW63" s="421"/>
      <c r="JIX63" s="421"/>
      <c r="JIY63" s="421"/>
      <c r="JIZ63" s="421"/>
      <c r="JJA63" s="421"/>
      <c r="JJB63" s="421"/>
      <c r="JJC63" s="421"/>
      <c r="JJD63" s="421"/>
      <c r="JJE63" s="421"/>
      <c r="JJF63" s="421"/>
      <c r="JJG63" s="421"/>
      <c r="JJH63" s="421"/>
      <c r="JJI63" s="421"/>
      <c r="JJJ63" s="421"/>
      <c r="JJK63" s="421"/>
      <c r="JJL63" s="421"/>
      <c r="JJM63" s="421"/>
      <c r="JJN63" s="421"/>
      <c r="JJO63" s="421"/>
      <c r="JJP63" s="421"/>
      <c r="JJQ63" s="421"/>
      <c r="JJR63" s="421"/>
      <c r="JJS63" s="421"/>
      <c r="JJT63" s="421"/>
      <c r="JJU63" s="421"/>
      <c r="JJV63" s="421"/>
      <c r="JJW63" s="421"/>
      <c r="JJX63" s="421"/>
      <c r="JJY63" s="421"/>
      <c r="JJZ63" s="421"/>
      <c r="JKA63" s="421"/>
      <c r="JKB63" s="421"/>
      <c r="JKC63" s="421"/>
      <c r="JKD63" s="421"/>
      <c r="JKE63" s="421"/>
      <c r="JKF63" s="421"/>
      <c r="JKG63" s="421"/>
      <c r="JKH63" s="421"/>
      <c r="JKI63" s="421"/>
      <c r="JKJ63" s="421"/>
      <c r="JKK63" s="421"/>
      <c r="JKL63" s="421"/>
      <c r="JKM63" s="421"/>
      <c r="JKN63" s="421"/>
      <c r="JKO63" s="421"/>
      <c r="JKP63" s="421"/>
      <c r="JKQ63" s="421"/>
      <c r="JKR63" s="421"/>
      <c r="JKS63" s="421"/>
      <c r="JKT63" s="421"/>
      <c r="JKU63" s="421"/>
      <c r="JKV63" s="421"/>
      <c r="JKW63" s="421"/>
      <c r="JKX63" s="421"/>
      <c r="JKY63" s="421"/>
      <c r="JKZ63" s="421"/>
      <c r="JLA63" s="421"/>
      <c r="JLB63" s="421"/>
      <c r="JLC63" s="421"/>
      <c r="JLD63" s="421"/>
      <c r="JLE63" s="421"/>
      <c r="JLF63" s="421"/>
      <c r="JLG63" s="421"/>
      <c r="JLH63" s="421"/>
      <c r="JLI63" s="421"/>
      <c r="JLJ63" s="421"/>
      <c r="JLK63" s="421"/>
      <c r="JLL63" s="421"/>
      <c r="JLM63" s="421"/>
      <c r="JLN63" s="421"/>
      <c r="JLO63" s="421"/>
      <c r="JLP63" s="421"/>
      <c r="JLQ63" s="421"/>
      <c r="JLR63" s="421"/>
      <c r="JLS63" s="421"/>
      <c r="JLT63" s="421"/>
      <c r="JLU63" s="421"/>
      <c r="JLV63" s="421"/>
      <c r="JLW63" s="421"/>
      <c r="JLX63" s="421"/>
      <c r="JLY63" s="421"/>
      <c r="JLZ63" s="421"/>
      <c r="JMA63" s="421"/>
      <c r="JMB63" s="421"/>
      <c r="JMC63" s="421"/>
      <c r="JMD63" s="421"/>
      <c r="JME63" s="421"/>
      <c r="JMF63" s="421"/>
      <c r="JMG63" s="421"/>
      <c r="JMH63" s="421"/>
      <c r="JMI63" s="421"/>
      <c r="JMJ63" s="421"/>
      <c r="JMK63" s="421"/>
      <c r="JML63" s="421"/>
      <c r="JMM63" s="421"/>
      <c r="JMN63" s="421"/>
      <c r="JMO63" s="421"/>
      <c r="JMP63" s="421"/>
      <c r="JMQ63" s="421"/>
      <c r="JMR63" s="421"/>
      <c r="JMS63" s="421"/>
      <c r="JMT63" s="421"/>
      <c r="JMU63" s="421"/>
      <c r="JMV63" s="421"/>
      <c r="JMW63" s="421"/>
      <c r="JMX63" s="421"/>
      <c r="JMY63" s="421"/>
      <c r="JMZ63" s="421"/>
      <c r="JNA63" s="421"/>
      <c r="JNB63" s="421"/>
      <c r="JNC63" s="421"/>
      <c r="JND63" s="421"/>
      <c r="JNE63" s="421"/>
      <c r="JNF63" s="421"/>
      <c r="JNG63" s="421"/>
      <c r="JNH63" s="421"/>
      <c r="JNI63" s="421"/>
      <c r="JNJ63" s="421"/>
      <c r="JNK63" s="421"/>
      <c r="JNL63" s="421"/>
      <c r="JNM63" s="421"/>
      <c r="JNN63" s="421"/>
      <c r="JNO63" s="421"/>
      <c r="JNP63" s="421"/>
      <c r="JNQ63" s="421"/>
      <c r="JNR63" s="421"/>
      <c r="JNS63" s="421"/>
      <c r="JNT63" s="421"/>
      <c r="JNU63" s="421"/>
      <c r="JNV63" s="421"/>
      <c r="JNW63" s="421"/>
      <c r="JNX63" s="421"/>
      <c r="JNY63" s="421"/>
      <c r="JNZ63" s="421"/>
      <c r="JOA63" s="421"/>
      <c r="JOB63" s="421"/>
      <c r="JOC63" s="421"/>
      <c r="JOD63" s="421"/>
      <c r="JOE63" s="421"/>
      <c r="JOF63" s="421"/>
      <c r="JOG63" s="421"/>
      <c r="JOH63" s="421"/>
      <c r="JOI63" s="421"/>
      <c r="JOJ63" s="421"/>
      <c r="JOK63" s="421"/>
      <c r="JOL63" s="421"/>
      <c r="JOM63" s="421"/>
      <c r="JON63" s="421"/>
      <c r="JOO63" s="421"/>
      <c r="JOP63" s="421"/>
      <c r="JOQ63" s="421"/>
      <c r="JOR63" s="421"/>
      <c r="JOS63" s="421"/>
      <c r="JOT63" s="421"/>
      <c r="JOU63" s="421"/>
      <c r="JOV63" s="421"/>
      <c r="JOW63" s="421"/>
      <c r="JOX63" s="421"/>
      <c r="JOY63" s="421"/>
      <c r="JOZ63" s="421"/>
      <c r="JPA63" s="421"/>
      <c r="JPB63" s="421"/>
      <c r="JPC63" s="421"/>
      <c r="JPD63" s="421"/>
      <c r="JPE63" s="421"/>
      <c r="JPF63" s="421"/>
      <c r="JPG63" s="421"/>
      <c r="JPH63" s="421"/>
      <c r="JPI63" s="421"/>
      <c r="JPJ63" s="421"/>
      <c r="JPK63" s="421"/>
      <c r="JPL63" s="421"/>
      <c r="JPM63" s="421"/>
      <c r="JPN63" s="421"/>
      <c r="JPO63" s="421"/>
      <c r="JPP63" s="421"/>
      <c r="JPQ63" s="421"/>
      <c r="JPR63" s="421"/>
      <c r="JPS63" s="421"/>
      <c r="JPT63" s="421"/>
      <c r="JPU63" s="421"/>
      <c r="JPV63" s="421"/>
      <c r="JPW63" s="421"/>
      <c r="JPX63" s="421"/>
      <c r="JPY63" s="421"/>
      <c r="JPZ63" s="421"/>
      <c r="JQA63" s="421"/>
      <c r="JQB63" s="421"/>
      <c r="JQC63" s="421"/>
      <c r="JQD63" s="421"/>
      <c r="JQE63" s="421"/>
      <c r="JQF63" s="421"/>
      <c r="JQG63" s="421"/>
      <c r="JQH63" s="421"/>
      <c r="JQI63" s="421"/>
      <c r="JQJ63" s="421"/>
      <c r="JQK63" s="421"/>
      <c r="JQL63" s="421"/>
      <c r="JQM63" s="421"/>
      <c r="JQN63" s="421"/>
      <c r="JQO63" s="421"/>
      <c r="JQP63" s="421"/>
      <c r="JQQ63" s="421"/>
      <c r="JQR63" s="421"/>
      <c r="JQS63" s="421"/>
      <c r="JQT63" s="421"/>
      <c r="JQU63" s="421"/>
      <c r="JQV63" s="421"/>
      <c r="JQW63" s="421"/>
      <c r="JQX63" s="421"/>
      <c r="JQY63" s="421"/>
      <c r="JQZ63" s="421"/>
      <c r="JRA63" s="421"/>
      <c r="JRB63" s="421"/>
      <c r="JRC63" s="421"/>
      <c r="JRD63" s="421"/>
      <c r="JRE63" s="421"/>
      <c r="JRF63" s="421"/>
      <c r="JRG63" s="421"/>
      <c r="JRH63" s="421"/>
      <c r="JRI63" s="421"/>
      <c r="JRJ63" s="421"/>
      <c r="JRK63" s="421"/>
      <c r="JRL63" s="421"/>
      <c r="JRM63" s="421"/>
      <c r="JRN63" s="421"/>
      <c r="JRO63" s="421"/>
      <c r="JRP63" s="421"/>
      <c r="JRQ63" s="421"/>
      <c r="JRR63" s="421"/>
      <c r="JRS63" s="421"/>
      <c r="JRT63" s="421"/>
      <c r="JRU63" s="421"/>
      <c r="JRV63" s="421"/>
      <c r="JRW63" s="421"/>
      <c r="JRX63" s="421"/>
      <c r="JRY63" s="421"/>
      <c r="JRZ63" s="421"/>
      <c r="JSA63" s="421"/>
      <c r="JSB63" s="421"/>
      <c r="JSC63" s="421"/>
      <c r="JSD63" s="421"/>
      <c r="JSE63" s="421"/>
      <c r="JSF63" s="421"/>
      <c r="JSG63" s="421"/>
      <c r="JSH63" s="421"/>
      <c r="JSI63" s="421"/>
      <c r="JSJ63" s="421"/>
      <c r="JSK63" s="421"/>
      <c r="JSL63" s="421"/>
      <c r="JSM63" s="421"/>
      <c r="JSN63" s="421"/>
      <c r="JSO63" s="421"/>
      <c r="JSP63" s="421"/>
      <c r="JSQ63" s="421"/>
      <c r="JSR63" s="421"/>
      <c r="JSS63" s="421"/>
      <c r="JST63" s="421"/>
      <c r="JSU63" s="421"/>
      <c r="JSV63" s="421"/>
      <c r="JSW63" s="421"/>
      <c r="JSX63" s="421"/>
      <c r="JSY63" s="421"/>
      <c r="JSZ63" s="421"/>
      <c r="JTA63" s="421"/>
      <c r="JTB63" s="421"/>
      <c r="JTC63" s="421"/>
      <c r="JTD63" s="421"/>
      <c r="JTE63" s="421"/>
      <c r="JTF63" s="421"/>
      <c r="JTG63" s="421"/>
      <c r="JTH63" s="421"/>
      <c r="JTI63" s="421"/>
      <c r="JTJ63" s="421"/>
      <c r="JTK63" s="421"/>
      <c r="JTL63" s="421"/>
      <c r="JTM63" s="421"/>
      <c r="JTN63" s="421"/>
      <c r="JTO63" s="421"/>
      <c r="JTP63" s="421"/>
      <c r="JTQ63" s="421"/>
      <c r="JTR63" s="421"/>
      <c r="JTS63" s="421"/>
      <c r="JTT63" s="421"/>
      <c r="JTU63" s="421"/>
      <c r="JTV63" s="421"/>
      <c r="JTW63" s="421"/>
      <c r="JTX63" s="421"/>
      <c r="JTY63" s="421"/>
      <c r="JTZ63" s="421"/>
      <c r="JUA63" s="421"/>
      <c r="JUB63" s="421"/>
      <c r="JUC63" s="421"/>
      <c r="JUD63" s="421"/>
      <c r="JUE63" s="421"/>
      <c r="JUF63" s="421"/>
      <c r="JUG63" s="421"/>
      <c r="JUH63" s="421"/>
      <c r="JUI63" s="421"/>
      <c r="JUJ63" s="421"/>
      <c r="JUK63" s="421"/>
      <c r="JUL63" s="421"/>
      <c r="JUM63" s="421"/>
      <c r="JUN63" s="421"/>
      <c r="JUO63" s="421"/>
      <c r="JUP63" s="421"/>
      <c r="JUQ63" s="421"/>
      <c r="JUR63" s="421"/>
      <c r="JUS63" s="421"/>
      <c r="JUT63" s="421"/>
      <c r="JUU63" s="421"/>
      <c r="JUV63" s="421"/>
      <c r="JUW63" s="421"/>
      <c r="JUX63" s="421"/>
      <c r="JUY63" s="421"/>
      <c r="JUZ63" s="421"/>
      <c r="JVA63" s="421"/>
      <c r="JVB63" s="421"/>
      <c r="JVC63" s="421"/>
      <c r="JVD63" s="421"/>
      <c r="JVE63" s="421"/>
      <c r="JVF63" s="421"/>
      <c r="JVG63" s="421"/>
      <c r="JVH63" s="421"/>
      <c r="JVI63" s="421"/>
      <c r="JVJ63" s="421"/>
      <c r="JVK63" s="421"/>
      <c r="JVL63" s="421"/>
      <c r="JVM63" s="421"/>
      <c r="JVN63" s="421"/>
      <c r="JVO63" s="421"/>
      <c r="JVP63" s="421"/>
      <c r="JVQ63" s="421"/>
      <c r="JVR63" s="421"/>
      <c r="JVS63" s="421"/>
      <c r="JVT63" s="421"/>
      <c r="JVU63" s="421"/>
      <c r="JVV63" s="421"/>
      <c r="JVW63" s="421"/>
      <c r="JVX63" s="421"/>
      <c r="JVY63" s="421"/>
      <c r="JVZ63" s="421"/>
      <c r="JWA63" s="421"/>
      <c r="JWB63" s="421"/>
      <c r="JWC63" s="421"/>
      <c r="JWD63" s="421"/>
      <c r="JWE63" s="421"/>
      <c r="JWF63" s="421"/>
      <c r="JWG63" s="421"/>
      <c r="JWH63" s="421"/>
      <c r="JWI63" s="421"/>
      <c r="JWJ63" s="421"/>
      <c r="JWK63" s="421"/>
      <c r="JWL63" s="421"/>
      <c r="JWM63" s="421"/>
      <c r="JWN63" s="421"/>
      <c r="JWO63" s="421"/>
      <c r="JWP63" s="421"/>
      <c r="JWQ63" s="421"/>
      <c r="JWR63" s="421"/>
      <c r="JWS63" s="421"/>
      <c r="JWT63" s="421"/>
      <c r="JWU63" s="421"/>
      <c r="JWV63" s="421"/>
      <c r="JWW63" s="421"/>
      <c r="JWX63" s="421"/>
      <c r="JWY63" s="421"/>
      <c r="JWZ63" s="421"/>
      <c r="JXA63" s="421"/>
      <c r="JXB63" s="421"/>
      <c r="JXC63" s="421"/>
      <c r="JXD63" s="421"/>
      <c r="JXE63" s="421"/>
      <c r="JXF63" s="421"/>
      <c r="JXG63" s="421"/>
      <c r="JXH63" s="421"/>
      <c r="JXI63" s="421"/>
      <c r="JXJ63" s="421"/>
      <c r="JXK63" s="421"/>
      <c r="JXL63" s="421"/>
      <c r="JXM63" s="421"/>
      <c r="JXN63" s="421"/>
      <c r="JXO63" s="421"/>
      <c r="JXP63" s="421"/>
      <c r="JXQ63" s="421"/>
      <c r="JXR63" s="421"/>
      <c r="JXS63" s="421"/>
      <c r="JXT63" s="421"/>
      <c r="JXU63" s="421"/>
      <c r="JXV63" s="421"/>
      <c r="JXW63" s="421"/>
      <c r="JXX63" s="421"/>
      <c r="JXY63" s="421"/>
      <c r="JXZ63" s="421"/>
      <c r="JYA63" s="421"/>
      <c r="JYB63" s="421"/>
      <c r="JYC63" s="421"/>
      <c r="JYD63" s="421"/>
      <c r="JYE63" s="421"/>
      <c r="JYF63" s="421"/>
      <c r="JYG63" s="421"/>
      <c r="JYH63" s="421"/>
      <c r="JYI63" s="421"/>
      <c r="JYJ63" s="421"/>
      <c r="JYK63" s="421"/>
      <c r="JYL63" s="421"/>
      <c r="JYM63" s="421"/>
      <c r="JYN63" s="421"/>
      <c r="JYO63" s="421"/>
      <c r="JYP63" s="421"/>
      <c r="JYQ63" s="421"/>
      <c r="JYR63" s="421"/>
      <c r="JYS63" s="421"/>
      <c r="JYT63" s="421"/>
      <c r="JYU63" s="421"/>
      <c r="JYV63" s="421"/>
      <c r="JYW63" s="421"/>
      <c r="JYX63" s="421"/>
      <c r="JYY63" s="421"/>
      <c r="JYZ63" s="421"/>
      <c r="JZA63" s="421"/>
      <c r="JZB63" s="421"/>
      <c r="JZC63" s="421"/>
      <c r="JZD63" s="421"/>
      <c r="JZE63" s="421"/>
      <c r="JZF63" s="421"/>
      <c r="JZG63" s="421"/>
      <c r="JZH63" s="421"/>
      <c r="JZI63" s="421"/>
      <c r="JZJ63" s="421"/>
      <c r="JZK63" s="421"/>
      <c r="JZL63" s="421"/>
      <c r="JZM63" s="421"/>
      <c r="JZN63" s="421"/>
      <c r="JZO63" s="421"/>
      <c r="JZP63" s="421"/>
      <c r="JZQ63" s="421"/>
      <c r="JZR63" s="421"/>
      <c r="JZS63" s="421"/>
      <c r="JZT63" s="421"/>
      <c r="JZU63" s="421"/>
      <c r="JZV63" s="421"/>
      <c r="JZW63" s="421"/>
      <c r="JZX63" s="421"/>
      <c r="JZY63" s="421"/>
      <c r="JZZ63" s="421"/>
      <c r="KAA63" s="421"/>
      <c r="KAB63" s="421"/>
      <c r="KAC63" s="421"/>
      <c r="KAD63" s="421"/>
      <c r="KAE63" s="421"/>
      <c r="KAF63" s="421"/>
      <c r="KAG63" s="421"/>
      <c r="KAH63" s="421"/>
      <c r="KAI63" s="421"/>
      <c r="KAJ63" s="421"/>
      <c r="KAK63" s="421"/>
      <c r="KAL63" s="421"/>
      <c r="KAM63" s="421"/>
      <c r="KAN63" s="421"/>
      <c r="KAO63" s="421"/>
      <c r="KAP63" s="421"/>
      <c r="KAQ63" s="421"/>
      <c r="KAR63" s="421"/>
      <c r="KAS63" s="421"/>
      <c r="KAT63" s="421"/>
      <c r="KAU63" s="421"/>
      <c r="KAV63" s="421"/>
      <c r="KAW63" s="421"/>
      <c r="KAX63" s="421"/>
      <c r="KAY63" s="421"/>
      <c r="KAZ63" s="421"/>
      <c r="KBA63" s="421"/>
      <c r="KBB63" s="421"/>
      <c r="KBC63" s="421"/>
      <c r="KBD63" s="421"/>
      <c r="KBE63" s="421"/>
      <c r="KBF63" s="421"/>
      <c r="KBG63" s="421"/>
      <c r="KBH63" s="421"/>
      <c r="KBI63" s="421"/>
      <c r="KBJ63" s="421"/>
      <c r="KBK63" s="421"/>
      <c r="KBL63" s="421"/>
      <c r="KBM63" s="421"/>
      <c r="KBN63" s="421"/>
      <c r="KBO63" s="421"/>
      <c r="KBP63" s="421"/>
      <c r="KBQ63" s="421"/>
      <c r="KBR63" s="421"/>
      <c r="KBS63" s="421"/>
      <c r="KBT63" s="421"/>
      <c r="KBU63" s="421"/>
      <c r="KBV63" s="421"/>
      <c r="KBW63" s="421"/>
      <c r="KBX63" s="421"/>
      <c r="KBY63" s="421"/>
      <c r="KBZ63" s="421"/>
      <c r="KCA63" s="421"/>
      <c r="KCB63" s="421"/>
      <c r="KCC63" s="421"/>
      <c r="KCD63" s="421"/>
      <c r="KCE63" s="421"/>
      <c r="KCF63" s="421"/>
      <c r="KCG63" s="421"/>
      <c r="KCH63" s="421"/>
      <c r="KCI63" s="421"/>
      <c r="KCJ63" s="421"/>
      <c r="KCK63" s="421"/>
      <c r="KCL63" s="421"/>
      <c r="KCM63" s="421"/>
      <c r="KCN63" s="421"/>
      <c r="KCO63" s="421"/>
      <c r="KCP63" s="421"/>
      <c r="KCQ63" s="421"/>
      <c r="KCR63" s="421"/>
      <c r="KCS63" s="421"/>
      <c r="KCT63" s="421"/>
      <c r="KCU63" s="421"/>
      <c r="KCV63" s="421"/>
      <c r="KCW63" s="421"/>
      <c r="KCX63" s="421"/>
      <c r="KCY63" s="421"/>
      <c r="KCZ63" s="421"/>
      <c r="KDA63" s="421"/>
      <c r="KDB63" s="421"/>
      <c r="KDC63" s="421"/>
      <c r="KDD63" s="421"/>
      <c r="KDE63" s="421"/>
      <c r="KDF63" s="421"/>
      <c r="KDG63" s="421"/>
      <c r="KDH63" s="421"/>
      <c r="KDI63" s="421"/>
      <c r="KDJ63" s="421"/>
      <c r="KDK63" s="421"/>
      <c r="KDL63" s="421"/>
      <c r="KDM63" s="421"/>
      <c r="KDN63" s="421"/>
      <c r="KDO63" s="421"/>
      <c r="KDP63" s="421"/>
      <c r="KDQ63" s="421"/>
      <c r="KDR63" s="421"/>
      <c r="KDS63" s="421"/>
      <c r="KDT63" s="421"/>
      <c r="KDU63" s="421"/>
      <c r="KDV63" s="421"/>
      <c r="KDW63" s="421"/>
      <c r="KDX63" s="421"/>
      <c r="KDY63" s="421"/>
      <c r="KDZ63" s="421"/>
      <c r="KEA63" s="421"/>
      <c r="KEB63" s="421"/>
      <c r="KEC63" s="421"/>
      <c r="KED63" s="421"/>
      <c r="KEE63" s="421"/>
      <c r="KEF63" s="421"/>
      <c r="KEG63" s="421"/>
      <c r="KEH63" s="421"/>
      <c r="KEI63" s="421"/>
      <c r="KEJ63" s="421"/>
      <c r="KEK63" s="421"/>
      <c r="KEL63" s="421"/>
      <c r="KEM63" s="421"/>
      <c r="KEN63" s="421"/>
      <c r="KEO63" s="421"/>
      <c r="KEP63" s="421"/>
      <c r="KEQ63" s="421"/>
      <c r="KER63" s="421"/>
      <c r="KES63" s="421"/>
      <c r="KET63" s="421"/>
      <c r="KEU63" s="421"/>
      <c r="KEV63" s="421"/>
      <c r="KEW63" s="421"/>
      <c r="KEX63" s="421"/>
      <c r="KEY63" s="421"/>
      <c r="KEZ63" s="421"/>
      <c r="KFA63" s="421"/>
      <c r="KFB63" s="421"/>
      <c r="KFC63" s="421"/>
      <c r="KFD63" s="421"/>
      <c r="KFE63" s="421"/>
      <c r="KFF63" s="421"/>
      <c r="KFG63" s="421"/>
      <c r="KFH63" s="421"/>
      <c r="KFI63" s="421"/>
      <c r="KFJ63" s="421"/>
      <c r="KFK63" s="421"/>
      <c r="KFL63" s="421"/>
      <c r="KFM63" s="421"/>
      <c r="KFN63" s="421"/>
      <c r="KFO63" s="421"/>
      <c r="KFP63" s="421"/>
      <c r="KFQ63" s="421"/>
      <c r="KFR63" s="421"/>
      <c r="KFS63" s="421"/>
      <c r="KFT63" s="421"/>
      <c r="KFU63" s="421"/>
      <c r="KFV63" s="421"/>
      <c r="KFW63" s="421"/>
      <c r="KFX63" s="421"/>
      <c r="KFY63" s="421"/>
      <c r="KFZ63" s="421"/>
      <c r="KGA63" s="421"/>
      <c r="KGB63" s="421"/>
      <c r="KGC63" s="421"/>
      <c r="KGD63" s="421"/>
      <c r="KGE63" s="421"/>
      <c r="KGF63" s="421"/>
      <c r="KGG63" s="421"/>
      <c r="KGH63" s="421"/>
      <c r="KGI63" s="421"/>
      <c r="KGJ63" s="421"/>
      <c r="KGK63" s="421"/>
      <c r="KGL63" s="421"/>
      <c r="KGM63" s="421"/>
      <c r="KGN63" s="421"/>
      <c r="KGO63" s="421"/>
      <c r="KGP63" s="421"/>
      <c r="KGQ63" s="421"/>
      <c r="KGR63" s="421"/>
      <c r="KGS63" s="421"/>
      <c r="KGT63" s="421"/>
      <c r="KGU63" s="421"/>
      <c r="KGV63" s="421"/>
      <c r="KGW63" s="421"/>
      <c r="KGX63" s="421"/>
      <c r="KGY63" s="421"/>
      <c r="KGZ63" s="421"/>
      <c r="KHA63" s="421"/>
      <c r="KHB63" s="421"/>
      <c r="KHC63" s="421"/>
      <c r="KHD63" s="421"/>
      <c r="KHE63" s="421"/>
      <c r="KHF63" s="421"/>
      <c r="KHG63" s="421"/>
      <c r="KHH63" s="421"/>
      <c r="KHI63" s="421"/>
      <c r="KHJ63" s="421"/>
      <c r="KHK63" s="421"/>
      <c r="KHL63" s="421"/>
      <c r="KHM63" s="421"/>
      <c r="KHN63" s="421"/>
      <c r="KHO63" s="421"/>
      <c r="KHP63" s="421"/>
      <c r="KHQ63" s="421"/>
      <c r="KHR63" s="421"/>
      <c r="KHS63" s="421"/>
      <c r="KHT63" s="421"/>
      <c r="KHU63" s="421"/>
      <c r="KHV63" s="421"/>
      <c r="KHW63" s="421"/>
      <c r="KHX63" s="421"/>
      <c r="KHY63" s="421"/>
      <c r="KHZ63" s="421"/>
      <c r="KIA63" s="421"/>
      <c r="KIB63" s="421"/>
      <c r="KIC63" s="421"/>
      <c r="KID63" s="421"/>
      <c r="KIE63" s="421"/>
      <c r="KIF63" s="421"/>
      <c r="KIG63" s="421"/>
      <c r="KIH63" s="421"/>
      <c r="KII63" s="421"/>
      <c r="KIJ63" s="421"/>
      <c r="KIK63" s="421"/>
      <c r="KIL63" s="421"/>
      <c r="KIM63" s="421"/>
      <c r="KIN63" s="421"/>
      <c r="KIO63" s="421"/>
      <c r="KIP63" s="421"/>
      <c r="KIQ63" s="421"/>
      <c r="KIR63" s="421"/>
      <c r="KIS63" s="421"/>
      <c r="KIT63" s="421"/>
      <c r="KIU63" s="421"/>
      <c r="KIV63" s="421"/>
      <c r="KIW63" s="421"/>
      <c r="KIX63" s="421"/>
      <c r="KIY63" s="421"/>
      <c r="KIZ63" s="421"/>
      <c r="KJA63" s="421"/>
      <c r="KJB63" s="421"/>
      <c r="KJC63" s="421"/>
      <c r="KJD63" s="421"/>
      <c r="KJE63" s="421"/>
      <c r="KJF63" s="421"/>
      <c r="KJG63" s="421"/>
      <c r="KJH63" s="421"/>
      <c r="KJI63" s="421"/>
      <c r="KJJ63" s="421"/>
      <c r="KJK63" s="421"/>
      <c r="KJL63" s="421"/>
      <c r="KJM63" s="421"/>
      <c r="KJN63" s="421"/>
      <c r="KJO63" s="421"/>
      <c r="KJP63" s="421"/>
      <c r="KJQ63" s="421"/>
      <c r="KJR63" s="421"/>
      <c r="KJS63" s="421"/>
      <c r="KJT63" s="421"/>
      <c r="KJU63" s="421"/>
      <c r="KJV63" s="421"/>
      <c r="KJW63" s="421"/>
      <c r="KJX63" s="421"/>
      <c r="KJY63" s="421"/>
      <c r="KJZ63" s="421"/>
      <c r="KKA63" s="421"/>
      <c r="KKB63" s="421"/>
      <c r="KKC63" s="421"/>
      <c r="KKD63" s="421"/>
      <c r="KKE63" s="421"/>
      <c r="KKF63" s="421"/>
      <c r="KKG63" s="421"/>
      <c r="KKH63" s="421"/>
      <c r="KKI63" s="421"/>
      <c r="KKJ63" s="421"/>
      <c r="KKK63" s="421"/>
      <c r="KKL63" s="421"/>
      <c r="KKM63" s="421"/>
      <c r="KKN63" s="421"/>
      <c r="KKO63" s="421"/>
      <c r="KKP63" s="421"/>
      <c r="KKQ63" s="421"/>
      <c r="KKR63" s="421"/>
      <c r="KKS63" s="421"/>
      <c r="KKT63" s="421"/>
      <c r="KKU63" s="421"/>
      <c r="KKV63" s="421"/>
      <c r="KKW63" s="421"/>
      <c r="KKX63" s="421"/>
      <c r="KKY63" s="421"/>
      <c r="KKZ63" s="421"/>
      <c r="KLA63" s="421"/>
      <c r="KLB63" s="421"/>
      <c r="KLC63" s="421"/>
      <c r="KLD63" s="421"/>
      <c r="KLE63" s="421"/>
      <c r="KLF63" s="421"/>
      <c r="KLG63" s="421"/>
      <c r="KLH63" s="421"/>
      <c r="KLI63" s="421"/>
      <c r="KLJ63" s="421"/>
      <c r="KLK63" s="421"/>
      <c r="KLL63" s="421"/>
      <c r="KLM63" s="421"/>
      <c r="KLN63" s="421"/>
      <c r="KLO63" s="421"/>
      <c r="KLP63" s="421"/>
      <c r="KLQ63" s="421"/>
      <c r="KLR63" s="421"/>
      <c r="KLS63" s="421"/>
      <c r="KLT63" s="421"/>
      <c r="KLU63" s="421"/>
      <c r="KLV63" s="421"/>
      <c r="KLW63" s="421"/>
      <c r="KLX63" s="421"/>
      <c r="KLY63" s="421"/>
      <c r="KLZ63" s="421"/>
      <c r="KMA63" s="421"/>
      <c r="KMB63" s="421"/>
      <c r="KMC63" s="421"/>
      <c r="KMD63" s="421"/>
      <c r="KME63" s="421"/>
      <c r="KMF63" s="421"/>
      <c r="KMG63" s="421"/>
      <c r="KMH63" s="421"/>
      <c r="KMI63" s="421"/>
      <c r="KMJ63" s="421"/>
      <c r="KMK63" s="421"/>
      <c r="KML63" s="421"/>
      <c r="KMM63" s="421"/>
      <c r="KMN63" s="421"/>
      <c r="KMO63" s="421"/>
      <c r="KMP63" s="421"/>
      <c r="KMQ63" s="421"/>
      <c r="KMR63" s="421"/>
      <c r="KMS63" s="421"/>
      <c r="KMT63" s="421"/>
      <c r="KMU63" s="421"/>
      <c r="KMV63" s="421"/>
      <c r="KMW63" s="421"/>
      <c r="KMX63" s="421"/>
      <c r="KMY63" s="421"/>
      <c r="KMZ63" s="421"/>
      <c r="KNA63" s="421"/>
      <c r="KNB63" s="421"/>
      <c r="KNC63" s="421"/>
      <c r="KND63" s="421"/>
      <c r="KNE63" s="421"/>
      <c r="KNF63" s="421"/>
      <c r="KNG63" s="421"/>
      <c r="KNH63" s="421"/>
      <c r="KNI63" s="421"/>
      <c r="KNJ63" s="421"/>
      <c r="KNK63" s="421"/>
      <c r="KNL63" s="421"/>
      <c r="KNM63" s="421"/>
      <c r="KNN63" s="421"/>
      <c r="KNO63" s="421"/>
      <c r="KNP63" s="421"/>
      <c r="KNQ63" s="421"/>
      <c r="KNR63" s="421"/>
      <c r="KNS63" s="421"/>
      <c r="KNT63" s="421"/>
      <c r="KNU63" s="421"/>
      <c r="KNV63" s="421"/>
      <c r="KNW63" s="421"/>
      <c r="KNX63" s="421"/>
      <c r="KNY63" s="421"/>
      <c r="KNZ63" s="421"/>
      <c r="KOA63" s="421"/>
      <c r="KOB63" s="421"/>
      <c r="KOC63" s="421"/>
      <c r="KOD63" s="421"/>
      <c r="KOE63" s="421"/>
      <c r="KOF63" s="421"/>
      <c r="KOG63" s="421"/>
      <c r="KOH63" s="421"/>
      <c r="KOI63" s="421"/>
      <c r="KOJ63" s="421"/>
      <c r="KOK63" s="421"/>
      <c r="KOL63" s="421"/>
      <c r="KOM63" s="421"/>
      <c r="KON63" s="421"/>
      <c r="KOO63" s="421"/>
      <c r="KOP63" s="421"/>
      <c r="KOQ63" s="421"/>
      <c r="KOR63" s="421"/>
      <c r="KOS63" s="421"/>
      <c r="KOT63" s="421"/>
      <c r="KOU63" s="421"/>
      <c r="KOV63" s="421"/>
      <c r="KOW63" s="421"/>
      <c r="KOX63" s="421"/>
      <c r="KOY63" s="421"/>
      <c r="KOZ63" s="421"/>
      <c r="KPA63" s="421"/>
      <c r="KPB63" s="421"/>
      <c r="KPC63" s="421"/>
      <c r="KPD63" s="421"/>
      <c r="KPE63" s="421"/>
      <c r="KPF63" s="421"/>
      <c r="KPG63" s="421"/>
      <c r="KPH63" s="421"/>
      <c r="KPI63" s="421"/>
      <c r="KPJ63" s="421"/>
      <c r="KPK63" s="421"/>
      <c r="KPL63" s="421"/>
      <c r="KPM63" s="421"/>
      <c r="KPN63" s="421"/>
      <c r="KPO63" s="421"/>
      <c r="KPP63" s="421"/>
      <c r="KPQ63" s="421"/>
      <c r="KPR63" s="421"/>
      <c r="KPS63" s="421"/>
      <c r="KPT63" s="421"/>
      <c r="KPU63" s="421"/>
      <c r="KPV63" s="421"/>
      <c r="KPW63" s="421"/>
      <c r="KPX63" s="421"/>
      <c r="KPY63" s="421"/>
      <c r="KPZ63" s="421"/>
      <c r="KQA63" s="421"/>
      <c r="KQB63" s="421"/>
      <c r="KQC63" s="421"/>
      <c r="KQD63" s="421"/>
      <c r="KQE63" s="421"/>
      <c r="KQF63" s="421"/>
      <c r="KQG63" s="421"/>
      <c r="KQH63" s="421"/>
      <c r="KQI63" s="421"/>
      <c r="KQJ63" s="421"/>
      <c r="KQK63" s="421"/>
      <c r="KQL63" s="421"/>
      <c r="KQM63" s="421"/>
      <c r="KQN63" s="421"/>
      <c r="KQO63" s="421"/>
      <c r="KQP63" s="421"/>
      <c r="KQQ63" s="421"/>
      <c r="KQR63" s="421"/>
      <c r="KQS63" s="421"/>
      <c r="KQT63" s="421"/>
      <c r="KQU63" s="421"/>
      <c r="KQV63" s="421"/>
      <c r="KQW63" s="421"/>
      <c r="KQX63" s="421"/>
      <c r="KQY63" s="421"/>
      <c r="KQZ63" s="421"/>
      <c r="KRA63" s="421"/>
      <c r="KRB63" s="421"/>
      <c r="KRC63" s="421"/>
      <c r="KRD63" s="421"/>
      <c r="KRE63" s="421"/>
      <c r="KRF63" s="421"/>
      <c r="KRG63" s="421"/>
      <c r="KRH63" s="421"/>
      <c r="KRI63" s="421"/>
      <c r="KRJ63" s="421"/>
      <c r="KRK63" s="421"/>
      <c r="KRL63" s="421"/>
      <c r="KRM63" s="421"/>
      <c r="KRN63" s="421"/>
      <c r="KRO63" s="421"/>
      <c r="KRP63" s="421"/>
      <c r="KRQ63" s="421"/>
      <c r="KRR63" s="421"/>
      <c r="KRS63" s="421"/>
      <c r="KRT63" s="421"/>
      <c r="KRU63" s="421"/>
      <c r="KRV63" s="421"/>
      <c r="KRW63" s="421"/>
      <c r="KRX63" s="421"/>
      <c r="KRY63" s="421"/>
      <c r="KRZ63" s="421"/>
      <c r="KSA63" s="421"/>
      <c r="KSB63" s="421"/>
      <c r="KSC63" s="421"/>
      <c r="KSD63" s="421"/>
      <c r="KSE63" s="421"/>
      <c r="KSF63" s="421"/>
      <c r="KSG63" s="421"/>
      <c r="KSH63" s="421"/>
      <c r="KSI63" s="421"/>
      <c r="KSJ63" s="421"/>
      <c r="KSK63" s="421"/>
      <c r="KSL63" s="421"/>
      <c r="KSM63" s="421"/>
      <c r="KSN63" s="421"/>
      <c r="KSO63" s="421"/>
      <c r="KSP63" s="421"/>
      <c r="KSQ63" s="421"/>
      <c r="KSR63" s="421"/>
      <c r="KSS63" s="421"/>
      <c r="KST63" s="421"/>
      <c r="KSU63" s="421"/>
      <c r="KSV63" s="421"/>
      <c r="KSW63" s="421"/>
      <c r="KSX63" s="421"/>
      <c r="KSY63" s="421"/>
      <c r="KSZ63" s="421"/>
      <c r="KTA63" s="421"/>
      <c r="KTB63" s="421"/>
      <c r="KTC63" s="421"/>
      <c r="KTD63" s="421"/>
      <c r="KTE63" s="421"/>
      <c r="KTF63" s="421"/>
      <c r="KTG63" s="421"/>
      <c r="KTH63" s="421"/>
      <c r="KTI63" s="421"/>
      <c r="KTJ63" s="421"/>
      <c r="KTK63" s="421"/>
      <c r="KTL63" s="421"/>
      <c r="KTM63" s="421"/>
      <c r="KTN63" s="421"/>
      <c r="KTO63" s="421"/>
      <c r="KTP63" s="421"/>
      <c r="KTQ63" s="421"/>
      <c r="KTR63" s="421"/>
      <c r="KTS63" s="421"/>
      <c r="KTT63" s="421"/>
      <c r="KTU63" s="421"/>
      <c r="KTV63" s="421"/>
      <c r="KTW63" s="421"/>
      <c r="KTX63" s="421"/>
      <c r="KTY63" s="421"/>
      <c r="KTZ63" s="421"/>
      <c r="KUA63" s="421"/>
      <c r="KUB63" s="421"/>
      <c r="KUC63" s="421"/>
      <c r="KUD63" s="421"/>
      <c r="KUE63" s="421"/>
      <c r="KUF63" s="421"/>
      <c r="KUG63" s="421"/>
      <c r="KUH63" s="421"/>
      <c r="KUI63" s="421"/>
      <c r="KUJ63" s="421"/>
      <c r="KUK63" s="421"/>
      <c r="KUL63" s="421"/>
      <c r="KUM63" s="421"/>
      <c r="KUN63" s="421"/>
      <c r="KUO63" s="421"/>
      <c r="KUP63" s="421"/>
      <c r="KUQ63" s="421"/>
      <c r="KUR63" s="421"/>
      <c r="KUS63" s="421"/>
      <c r="KUT63" s="421"/>
      <c r="KUU63" s="421"/>
      <c r="KUV63" s="421"/>
      <c r="KUW63" s="421"/>
      <c r="KUX63" s="421"/>
      <c r="KUY63" s="421"/>
      <c r="KUZ63" s="421"/>
      <c r="KVA63" s="421"/>
      <c r="KVB63" s="421"/>
      <c r="KVC63" s="421"/>
      <c r="KVD63" s="421"/>
      <c r="KVE63" s="421"/>
      <c r="KVF63" s="421"/>
      <c r="KVG63" s="421"/>
      <c r="KVH63" s="421"/>
      <c r="KVI63" s="421"/>
      <c r="KVJ63" s="421"/>
      <c r="KVK63" s="421"/>
      <c r="KVL63" s="421"/>
      <c r="KVM63" s="421"/>
      <c r="KVN63" s="421"/>
      <c r="KVO63" s="421"/>
      <c r="KVP63" s="421"/>
      <c r="KVQ63" s="421"/>
      <c r="KVR63" s="421"/>
      <c r="KVS63" s="421"/>
      <c r="KVT63" s="421"/>
      <c r="KVU63" s="421"/>
      <c r="KVV63" s="421"/>
      <c r="KVW63" s="421"/>
      <c r="KVX63" s="421"/>
      <c r="KVY63" s="421"/>
      <c r="KVZ63" s="421"/>
      <c r="KWA63" s="421"/>
      <c r="KWB63" s="421"/>
      <c r="KWC63" s="421"/>
      <c r="KWD63" s="421"/>
      <c r="KWE63" s="421"/>
      <c r="KWF63" s="421"/>
      <c r="KWG63" s="421"/>
      <c r="KWH63" s="421"/>
      <c r="KWI63" s="421"/>
      <c r="KWJ63" s="421"/>
      <c r="KWK63" s="421"/>
      <c r="KWL63" s="421"/>
      <c r="KWM63" s="421"/>
      <c r="KWN63" s="421"/>
      <c r="KWO63" s="421"/>
      <c r="KWP63" s="421"/>
      <c r="KWQ63" s="421"/>
      <c r="KWR63" s="421"/>
      <c r="KWS63" s="421"/>
      <c r="KWT63" s="421"/>
      <c r="KWU63" s="421"/>
      <c r="KWV63" s="421"/>
      <c r="KWW63" s="421"/>
      <c r="KWX63" s="421"/>
      <c r="KWY63" s="421"/>
      <c r="KWZ63" s="421"/>
      <c r="KXA63" s="421"/>
      <c r="KXB63" s="421"/>
      <c r="KXC63" s="421"/>
      <c r="KXD63" s="421"/>
      <c r="KXE63" s="421"/>
      <c r="KXF63" s="421"/>
      <c r="KXG63" s="421"/>
      <c r="KXH63" s="421"/>
      <c r="KXI63" s="421"/>
      <c r="KXJ63" s="421"/>
      <c r="KXK63" s="421"/>
      <c r="KXL63" s="421"/>
      <c r="KXM63" s="421"/>
      <c r="KXN63" s="421"/>
      <c r="KXO63" s="421"/>
      <c r="KXP63" s="421"/>
      <c r="KXQ63" s="421"/>
      <c r="KXR63" s="421"/>
      <c r="KXS63" s="421"/>
      <c r="KXT63" s="421"/>
      <c r="KXU63" s="421"/>
      <c r="KXV63" s="421"/>
      <c r="KXW63" s="421"/>
      <c r="KXX63" s="421"/>
      <c r="KXY63" s="421"/>
      <c r="KXZ63" s="421"/>
      <c r="KYA63" s="421"/>
      <c r="KYB63" s="421"/>
      <c r="KYC63" s="421"/>
      <c r="KYD63" s="421"/>
      <c r="KYE63" s="421"/>
      <c r="KYF63" s="421"/>
      <c r="KYG63" s="421"/>
      <c r="KYH63" s="421"/>
      <c r="KYI63" s="421"/>
      <c r="KYJ63" s="421"/>
      <c r="KYK63" s="421"/>
      <c r="KYL63" s="421"/>
      <c r="KYM63" s="421"/>
      <c r="KYN63" s="421"/>
      <c r="KYO63" s="421"/>
      <c r="KYP63" s="421"/>
      <c r="KYQ63" s="421"/>
      <c r="KYR63" s="421"/>
      <c r="KYS63" s="421"/>
      <c r="KYT63" s="421"/>
      <c r="KYU63" s="421"/>
      <c r="KYV63" s="421"/>
      <c r="KYW63" s="421"/>
      <c r="KYX63" s="421"/>
      <c r="KYY63" s="421"/>
      <c r="KYZ63" s="421"/>
      <c r="KZA63" s="421"/>
      <c r="KZB63" s="421"/>
      <c r="KZC63" s="421"/>
      <c r="KZD63" s="421"/>
      <c r="KZE63" s="421"/>
      <c r="KZF63" s="421"/>
      <c r="KZG63" s="421"/>
      <c r="KZH63" s="421"/>
      <c r="KZI63" s="421"/>
      <c r="KZJ63" s="421"/>
      <c r="KZK63" s="421"/>
      <c r="KZL63" s="421"/>
      <c r="KZM63" s="421"/>
      <c r="KZN63" s="421"/>
      <c r="KZO63" s="421"/>
      <c r="KZP63" s="421"/>
      <c r="KZQ63" s="421"/>
      <c r="KZR63" s="421"/>
      <c r="KZS63" s="421"/>
      <c r="KZT63" s="421"/>
      <c r="KZU63" s="421"/>
      <c r="KZV63" s="421"/>
      <c r="KZW63" s="421"/>
      <c r="KZX63" s="421"/>
      <c r="KZY63" s="421"/>
      <c r="KZZ63" s="421"/>
      <c r="LAA63" s="421"/>
      <c r="LAB63" s="421"/>
      <c r="LAC63" s="421"/>
      <c r="LAD63" s="421"/>
      <c r="LAE63" s="421"/>
      <c r="LAF63" s="421"/>
      <c r="LAG63" s="421"/>
      <c r="LAH63" s="421"/>
      <c r="LAI63" s="421"/>
      <c r="LAJ63" s="421"/>
      <c r="LAK63" s="421"/>
      <c r="LAL63" s="421"/>
      <c r="LAM63" s="421"/>
      <c r="LAN63" s="421"/>
      <c r="LAO63" s="421"/>
      <c r="LAP63" s="421"/>
      <c r="LAQ63" s="421"/>
      <c r="LAR63" s="421"/>
      <c r="LAS63" s="421"/>
      <c r="LAT63" s="421"/>
      <c r="LAU63" s="421"/>
      <c r="LAV63" s="421"/>
      <c r="LAW63" s="421"/>
      <c r="LAX63" s="421"/>
      <c r="LAY63" s="421"/>
      <c r="LAZ63" s="421"/>
      <c r="LBA63" s="421"/>
      <c r="LBB63" s="421"/>
      <c r="LBC63" s="421"/>
      <c r="LBD63" s="421"/>
      <c r="LBE63" s="421"/>
      <c r="LBF63" s="421"/>
      <c r="LBG63" s="421"/>
      <c r="LBH63" s="421"/>
      <c r="LBI63" s="421"/>
      <c r="LBJ63" s="421"/>
      <c r="LBK63" s="421"/>
      <c r="LBL63" s="421"/>
      <c r="LBM63" s="421"/>
      <c r="LBN63" s="421"/>
      <c r="LBO63" s="421"/>
      <c r="LBP63" s="421"/>
      <c r="LBQ63" s="421"/>
      <c r="LBR63" s="421"/>
      <c r="LBS63" s="421"/>
      <c r="LBT63" s="421"/>
      <c r="LBU63" s="421"/>
      <c r="LBV63" s="421"/>
      <c r="LBW63" s="421"/>
      <c r="LBX63" s="421"/>
      <c r="LBY63" s="421"/>
      <c r="LBZ63" s="421"/>
      <c r="LCA63" s="421"/>
      <c r="LCB63" s="421"/>
      <c r="LCC63" s="421"/>
      <c r="LCD63" s="421"/>
      <c r="LCE63" s="421"/>
      <c r="LCF63" s="421"/>
      <c r="LCG63" s="421"/>
      <c r="LCH63" s="421"/>
      <c r="LCI63" s="421"/>
      <c r="LCJ63" s="421"/>
      <c r="LCK63" s="421"/>
      <c r="LCL63" s="421"/>
      <c r="LCM63" s="421"/>
      <c r="LCN63" s="421"/>
      <c r="LCO63" s="421"/>
      <c r="LCP63" s="421"/>
      <c r="LCQ63" s="421"/>
      <c r="LCR63" s="421"/>
      <c r="LCS63" s="421"/>
      <c r="LCT63" s="421"/>
      <c r="LCU63" s="421"/>
      <c r="LCV63" s="421"/>
      <c r="LCW63" s="421"/>
      <c r="LCX63" s="421"/>
      <c r="LCY63" s="421"/>
      <c r="LCZ63" s="421"/>
      <c r="LDA63" s="421"/>
      <c r="LDB63" s="421"/>
      <c r="LDC63" s="421"/>
      <c r="LDD63" s="421"/>
      <c r="LDE63" s="421"/>
      <c r="LDF63" s="421"/>
      <c r="LDG63" s="421"/>
      <c r="LDH63" s="421"/>
      <c r="LDI63" s="421"/>
      <c r="LDJ63" s="421"/>
      <c r="LDK63" s="421"/>
      <c r="LDL63" s="421"/>
      <c r="LDM63" s="421"/>
      <c r="LDN63" s="421"/>
      <c r="LDO63" s="421"/>
      <c r="LDP63" s="421"/>
      <c r="LDQ63" s="421"/>
      <c r="LDR63" s="421"/>
      <c r="LDS63" s="421"/>
      <c r="LDT63" s="421"/>
      <c r="LDU63" s="421"/>
      <c r="LDV63" s="421"/>
      <c r="LDW63" s="421"/>
      <c r="LDX63" s="421"/>
      <c r="LDY63" s="421"/>
      <c r="LDZ63" s="421"/>
      <c r="LEA63" s="421"/>
      <c r="LEB63" s="421"/>
      <c r="LEC63" s="421"/>
      <c r="LED63" s="421"/>
      <c r="LEE63" s="421"/>
      <c r="LEF63" s="421"/>
      <c r="LEG63" s="421"/>
      <c r="LEH63" s="421"/>
      <c r="LEI63" s="421"/>
      <c r="LEJ63" s="421"/>
      <c r="LEK63" s="421"/>
      <c r="LEL63" s="421"/>
      <c r="LEM63" s="421"/>
      <c r="LEN63" s="421"/>
      <c r="LEO63" s="421"/>
      <c r="LEP63" s="421"/>
      <c r="LEQ63" s="421"/>
      <c r="LER63" s="421"/>
      <c r="LES63" s="421"/>
      <c r="LET63" s="421"/>
      <c r="LEU63" s="421"/>
      <c r="LEV63" s="421"/>
      <c r="LEW63" s="421"/>
      <c r="LEX63" s="421"/>
      <c r="LEY63" s="421"/>
      <c r="LEZ63" s="421"/>
      <c r="LFA63" s="421"/>
      <c r="LFB63" s="421"/>
      <c r="LFC63" s="421"/>
      <c r="LFD63" s="421"/>
      <c r="LFE63" s="421"/>
      <c r="LFF63" s="421"/>
      <c r="LFG63" s="421"/>
      <c r="LFH63" s="421"/>
      <c r="LFI63" s="421"/>
      <c r="LFJ63" s="421"/>
      <c r="LFK63" s="421"/>
      <c r="LFL63" s="421"/>
      <c r="LFM63" s="421"/>
      <c r="LFN63" s="421"/>
      <c r="LFO63" s="421"/>
      <c r="LFP63" s="421"/>
      <c r="LFQ63" s="421"/>
      <c r="LFR63" s="421"/>
      <c r="LFS63" s="421"/>
      <c r="LFT63" s="421"/>
      <c r="LFU63" s="421"/>
      <c r="LFV63" s="421"/>
      <c r="LFW63" s="421"/>
      <c r="LFX63" s="421"/>
      <c r="LFY63" s="421"/>
      <c r="LFZ63" s="421"/>
      <c r="LGA63" s="421"/>
      <c r="LGB63" s="421"/>
      <c r="LGC63" s="421"/>
      <c r="LGD63" s="421"/>
      <c r="LGE63" s="421"/>
      <c r="LGF63" s="421"/>
      <c r="LGG63" s="421"/>
      <c r="LGH63" s="421"/>
      <c r="LGI63" s="421"/>
      <c r="LGJ63" s="421"/>
      <c r="LGK63" s="421"/>
      <c r="LGL63" s="421"/>
      <c r="LGM63" s="421"/>
      <c r="LGN63" s="421"/>
      <c r="LGO63" s="421"/>
      <c r="LGP63" s="421"/>
      <c r="LGQ63" s="421"/>
      <c r="LGR63" s="421"/>
      <c r="LGS63" s="421"/>
      <c r="LGT63" s="421"/>
      <c r="LGU63" s="421"/>
      <c r="LGV63" s="421"/>
      <c r="LGW63" s="421"/>
      <c r="LGX63" s="421"/>
      <c r="LGY63" s="421"/>
      <c r="LGZ63" s="421"/>
      <c r="LHA63" s="421"/>
      <c r="LHB63" s="421"/>
      <c r="LHC63" s="421"/>
      <c r="LHD63" s="421"/>
      <c r="LHE63" s="421"/>
      <c r="LHF63" s="421"/>
      <c r="LHG63" s="421"/>
      <c r="LHH63" s="421"/>
      <c r="LHI63" s="421"/>
      <c r="LHJ63" s="421"/>
      <c r="LHK63" s="421"/>
      <c r="LHL63" s="421"/>
      <c r="LHM63" s="421"/>
      <c r="LHN63" s="421"/>
      <c r="LHO63" s="421"/>
      <c r="LHP63" s="421"/>
      <c r="LHQ63" s="421"/>
      <c r="LHR63" s="421"/>
      <c r="LHS63" s="421"/>
      <c r="LHT63" s="421"/>
      <c r="LHU63" s="421"/>
      <c r="LHV63" s="421"/>
      <c r="LHW63" s="421"/>
      <c r="LHX63" s="421"/>
      <c r="LHY63" s="421"/>
      <c r="LHZ63" s="421"/>
      <c r="LIA63" s="421"/>
      <c r="LIB63" s="421"/>
      <c r="LIC63" s="421"/>
      <c r="LID63" s="421"/>
      <c r="LIE63" s="421"/>
      <c r="LIF63" s="421"/>
      <c r="LIG63" s="421"/>
      <c r="LIH63" s="421"/>
      <c r="LII63" s="421"/>
      <c r="LIJ63" s="421"/>
      <c r="LIK63" s="421"/>
      <c r="LIL63" s="421"/>
      <c r="LIM63" s="421"/>
      <c r="LIN63" s="421"/>
      <c r="LIO63" s="421"/>
      <c r="LIP63" s="421"/>
      <c r="LIQ63" s="421"/>
      <c r="LIR63" s="421"/>
      <c r="LIS63" s="421"/>
      <c r="LIT63" s="421"/>
      <c r="LIU63" s="421"/>
      <c r="LIV63" s="421"/>
      <c r="LIW63" s="421"/>
      <c r="LIX63" s="421"/>
      <c r="LIY63" s="421"/>
      <c r="LIZ63" s="421"/>
      <c r="LJA63" s="421"/>
      <c r="LJB63" s="421"/>
      <c r="LJC63" s="421"/>
      <c r="LJD63" s="421"/>
      <c r="LJE63" s="421"/>
      <c r="LJF63" s="421"/>
      <c r="LJG63" s="421"/>
      <c r="LJH63" s="421"/>
      <c r="LJI63" s="421"/>
      <c r="LJJ63" s="421"/>
      <c r="LJK63" s="421"/>
      <c r="LJL63" s="421"/>
      <c r="LJM63" s="421"/>
      <c r="LJN63" s="421"/>
      <c r="LJO63" s="421"/>
      <c r="LJP63" s="421"/>
      <c r="LJQ63" s="421"/>
      <c r="LJR63" s="421"/>
      <c r="LJS63" s="421"/>
      <c r="LJT63" s="421"/>
      <c r="LJU63" s="421"/>
      <c r="LJV63" s="421"/>
      <c r="LJW63" s="421"/>
      <c r="LJX63" s="421"/>
      <c r="LJY63" s="421"/>
      <c r="LJZ63" s="421"/>
      <c r="LKA63" s="421"/>
      <c r="LKB63" s="421"/>
      <c r="LKC63" s="421"/>
      <c r="LKD63" s="421"/>
      <c r="LKE63" s="421"/>
      <c r="LKF63" s="421"/>
      <c r="LKG63" s="421"/>
      <c r="LKH63" s="421"/>
      <c r="LKI63" s="421"/>
      <c r="LKJ63" s="421"/>
      <c r="LKK63" s="421"/>
      <c r="LKL63" s="421"/>
      <c r="LKM63" s="421"/>
      <c r="LKN63" s="421"/>
      <c r="LKO63" s="421"/>
      <c r="LKP63" s="421"/>
      <c r="LKQ63" s="421"/>
      <c r="LKR63" s="421"/>
      <c r="LKS63" s="421"/>
      <c r="LKT63" s="421"/>
      <c r="LKU63" s="421"/>
      <c r="LKV63" s="421"/>
      <c r="LKW63" s="421"/>
      <c r="LKX63" s="421"/>
      <c r="LKY63" s="421"/>
      <c r="LKZ63" s="421"/>
      <c r="LLA63" s="421"/>
      <c r="LLB63" s="421"/>
      <c r="LLC63" s="421"/>
      <c r="LLD63" s="421"/>
      <c r="LLE63" s="421"/>
      <c r="LLF63" s="421"/>
      <c r="LLG63" s="421"/>
      <c r="LLH63" s="421"/>
      <c r="LLI63" s="421"/>
      <c r="LLJ63" s="421"/>
      <c r="LLK63" s="421"/>
      <c r="LLL63" s="421"/>
      <c r="LLM63" s="421"/>
      <c r="LLN63" s="421"/>
      <c r="LLO63" s="421"/>
      <c r="LLP63" s="421"/>
      <c r="LLQ63" s="421"/>
      <c r="LLR63" s="421"/>
      <c r="LLS63" s="421"/>
      <c r="LLT63" s="421"/>
      <c r="LLU63" s="421"/>
      <c r="LLV63" s="421"/>
      <c r="LLW63" s="421"/>
      <c r="LLX63" s="421"/>
      <c r="LLY63" s="421"/>
      <c r="LLZ63" s="421"/>
      <c r="LMA63" s="421"/>
      <c r="LMB63" s="421"/>
      <c r="LMC63" s="421"/>
      <c r="LMD63" s="421"/>
      <c r="LME63" s="421"/>
      <c r="LMF63" s="421"/>
      <c r="LMG63" s="421"/>
      <c r="LMH63" s="421"/>
      <c r="LMI63" s="421"/>
      <c r="LMJ63" s="421"/>
      <c r="LMK63" s="421"/>
      <c r="LML63" s="421"/>
      <c r="LMM63" s="421"/>
      <c r="LMN63" s="421"/>
      <c r="LMO63" s="421"/>
      <c r="LMP63" s="421"/>
      <c r="LMQ63" s="421"/>
      <c r="LMR63" s="421"/>
      <c r="LMS63" s="421"/>
      <c r="LMT63" s="421"/>
      <c r="LMU63" s="421"/>
      <c r="LMV63" s="421"/>
      <c r="LMW63" s="421"/>
      <c r="LMX63" s="421"/>
      <c r="LMY63" s="421"/>
      <c r="LMZ63" s="421"/>
      <c r="LNA63" s="421"/>
      <c r="LNB63" s="421"/>
      <c r="LNC63" s="421"/>
      <c r="LND63" s="421"/>
      <c r="LNE63" s="421"/>
      <c r="LNF63" s="421"/>
      <c r="LNG63" s="421"/>
      <c r="LNH63" s="421"/>
      <c r="LNI63" s="421"/>
      <c r="LNJ63" s="421"/>
      <c r="LNK63" s="421"/>
      <c r="LNL63" s="421"/>
      <c r="LNM63" s="421"/>
      <c r="LNN63" s="421"/>
      <c r="LNO63" s="421"/>
      <c r="LNP63" s="421"/>
      <c r="LNQ63" s="421"/>
      <c r="LNR63" s="421"/>
      <c r="LNS63" s="421"/>
      <c r="LNT63" s="421"/>
      <c r="LNU63" s="421"/>
      <c r="LNV63" s="421"/>
      <c r="LNW63" s="421"/>
      <c r="LNX63" s="421"/>
      <c r="LNY63" s="421"/>
      <c r="LNZ63" s="421"/>
      <c r="LOA63" s="421"/>
      <c r="LOB63" s="421"/>
      <c r="LOC63" s="421"/>
      <c r="LOD63" s="421"/>
      <c r="LOE63" s="421"/>
      <c r="LOF63" s="421"/>
      <c r="LOG63" s="421"/>
      <c r="LOH63" s="421"/>
      <c r="LOI63" s="421"/>
      <c r="LOJ63" s="421"/>
      <c r="LOK63" s="421"/>
      <c r="LOL63" s="421"/>
      <c r="LOM63" s="421"/>
      <c r="LON63" s="421"/>
      <c r="LOO63" s="421"/>
      <c r="LOP63" s="421"/>
      <c r="LOQ63" s="421"/>
      <c r="LOR63" s="421"/>
      <c r="LOS63" s="421"/>
      <c r="LOT63" s="421"/>
      <c r="LOU63" s="421"/>
      <c r="LOV63" s="421"/>
      <c r="LOW63" s="421"/>
      <c r="LOX63" s="421"/>
      <c r="LOY63" s="421"/>
      <c r="LOZ63" s="421"/>
      <c r="LPA63" s="421"/>
      <c r="LPB63" s="421"/>
      <c r="LPC63" s="421"/>
      <c r="LPD63" s="421"/>
      <c r="LPE63" s="421"/>
      <c r="LPF63" s="421"/>
      <c r="LPG63" s="421"/>
      <c r="LPH63" s="421"/>
      <c r="LPI63" s="421"/>
      <c r="LPJ63" s="421"/>
      <c r="LPK63" s="421"/>
      <c r="LPL63" s="421"/>
      <c r="LPM63" s="421"/>
      <c r="LPN63" s="421"/>
      <c r="LPO63" s="421"/>
      <c r="LPP63" s="421"/>
      <c r="LPQ63" s="421"/>
      <c r="LPR63" s="421"/>
      <c r="LPS63" s="421"/>
      <c r="LPT63" s="421"/>
      <c r="LPU63" s="421"/>
      <c r="LPV63" s="421"/>
      <c r="LPW63" s="421"/>
      <c r="LPX63" s="421"/>
      <c r="LPY63" s="421"/>
      <c r="LPZ63" s="421"/>
      <c r="LQA63" s="421"/>
      <c r="LQB63" s="421"/>
      <c r="LQC63" s="421"/>
      <c r="LQD63" s="421"/>
      <c r="LQE63" s="421"/>
      <c r="LQF63" s="421"/>
      <c r="LQG63" s="421"/>
      <c r="LQH63" s="421"/>
      <c r="LQI63" s="421"/>
      <c r="LQJ63" s="421"/>
      <c r="LQK63" s="421"/>
      <c r="LQL63" s="421"/>
      <c r="LQM63" s="421"/>
      <c r="LQN63" s="421"/>
      <c r="LQO63" s="421"/>
      <c r="LQP63" s="421"/>
      <c r="LQQ63" s="421"/>
      <c r="LQR63" s="421"/>
      <c r="LQS63" s="421"/>
      <c r="LQT63" s="421"/>
      <c r="LQU63" s="421"/>
      <c r="LQV63" s="421"/>
      <c r="LQW63" s="421"/>
      <c r="LQX63" s="421"/>
      <c r="LQY63" s="421"/>
      <c r="LQZ63" s="421"/>
      <c r="LRA63" s="421"/>
      <c r="LRB63" s="421"/>
      <c r="LRC63" s="421"/>
      <c r="LRD63" s="421"/>
      <c r="LRE63" s="421"/>
      <c r="LRF63" s="421"/>
      <c r="LRG63" s="421"/>
      <c r="LRH63" s="421"/>
      <c r="LRI63" s="421"/>
      <c r="LRJ63" s="421"/>
      <c r="LRK63" s="421"/>
      <c r="LRL63" s="421"/>
      <c r="LRM63" s="421"/>
      <c r="LRN63" s="421"/>
      <c r="LRO63" s="421"/>
      <c r="LRP63" s="421"/>
      <c r="LRQ63" s="421"/>
      <c r="LRR63" s="421"/>
      <c r="LRS63" s="421"/>
      <c r="LRT63" s="421"/>
      <c r="LRU63" s="421"/>
      <c r="LRV63" s="421"/>
      <c r="LRW63" s="421"/>
      <c r="LRX63" s="421"/>
      <c r="LRY63" s="421"/>
      <c r="LRZ63" s="421"/>
      <c r="LSA63" s="421"/>
      <c r="LSB63" s="421"/>
      <c r="LSC63" s="421"/>
      <c r="LSD63" s="421"/>
      <c r="LSE63" s="421"/>
      <c r="LSF63" s="421"/>
      <c r="LSG63" s="421"/>
      <c r="LSH63" s="421"/>
      <c r="LSI63" s="421"/>
      <c r="LSJ63" s="421"/>
      <c r="LSK63" s="421"/>
      <c r="LSL63" s="421"/>
      <c r="LSM63" s="421"/>
      <c r="LSN63" s="421"/>
      <c r="LSO63" s="421"/>
      <c r="LSP63" s="421"/>
      <c r="LSQ63" s="421"/>
      <c r="LSR63" s="421"/>
      <c r="LSS63" s="421"/>
      <c r="LST63" s="421"/>
      <c r="LSU63" s="421"/>
      <c r="LSV63" s="421"/>
      <c r="LSW63" s="421"/>
      <c r="LSX63" s="421"/>
      <c r="LSY63" s="421"/>
      <c r="LSZ63" s="421"/>
      <c r="LTA63" s="421"/>
      <c r="LTB63" s="421"/>
      <c r="LTC63" s="421"/>
      <c r="LTD63" s="421"/>
      <c r="LTE63" s="421"/>
      <c r="LTF63" s="421"/>
      <c r="LTG63" s="421"/>
      <c r="LTH63" s="421"/>
      <c r="LTI63" s="421"/>
      <c r="LTJ63" s="421"/>
      <c r="LTK63" s="421"/>
      <c r="LTL63" s="421"/>
      <c r="LTM63" s="421"/>
      <c r="LTN63" s="421"/>
      <c r="LTO63" s="421"/>
      <c r="LTP63" s="421"/>
      <c r="LTQ63" s="421"/>
      <c r="LTR63" s="421"/>
      <c r="LTS63" s="421"/>
      <c r="LTT63" s="421"/>
      <c r="LTU63" s="421"/>
      <c r="LTV63" s="421"/>
      <c r="LTW63" s="421"/>
      <c r="LTX63" s="421"/>
      <c r="LTY63" s="421"/>
      <c r="LTZ63" s="421"/>
      <c r="LUA63" s="421"/>
      <c r="LUB63" s="421"/>
      <c r="LUC63" s="421"/>
      <c r="LUD63" s="421"/>
      <c r="LUE63" s="421"/>
      <c r="LUF63" s="421"/>
      <c r="LUG63" s="421"/>
      <c r="LUH63" s="421"/>
      <c r="LUI63" s="421"/>
      <c r="LUJ63" s="421"/>
      <c r="LUK63" s="421"/>
      <c r="LUL63" s="421"/>
      <c r="LUM63" s="421"/>
      <c r="LUN63" s="421"/>
      <c r="LUO63" s="421"/>
      <c r="LUP63" s="421"/>
      <c r="LUQ63" s="421"/>
      <c r="LUR63" s="421"/>
      <c r="LUS63" s="421"/>
      <c r="LUT63" s="421"/>
      <c r="LUU63" s="421"/>
      <c r="LUV63" s="421"/>
      <c r="LUW63" s="421"/>
      <c r="LUX63" s="421"/>
      <c r="LUY63" s="421"/>
      <c r="LUZ63" s="421"/>
      <c r="LVA63" s="421"/>
      <c r="LVB63" s="421"/>
      <c r="LVC63" s="421"/>
      <c r="LVD63" s="421"/>
      <c r="LVE63" s="421"/>
      <c r="LVF63" s="421"/>
      <c r="LVG63" s="421"/>
      <c r="LVH63" s="421"/>
      <c r="LVI63" s="421"/>
      <c r="LVJ63" s="421"/>
      <c r="LVK63" s="421"/>
      <c r="LVL63" s="421"/>
      <c r="LVM63" s="421"/>
      <c r="LVN63" s="421"/>
      <c r="LVO63" s="421"/>
      <c r="LVP63" s="421"/>
      <c r="LVQ63" s="421"/>
      <c r="LVR63" s="421"/>
      <c r="LVS63" s="421"/>
      <c r="LVT63" s="421"/>
      <c r="LVU63" s="421"/>
      <c r="LVV63" s="421"/>
      <c r="LVW63" s="421"/>
      <c r="LVX63" s="421"/>
      <c r="LVY63" s="421"/>
      <c r="LVZ63" s="421"/>
      <c r="LWA63" s="421"/>
      <c r="LWB63" s="421"/>
      <c r="LWC63" s="421"/>
      <c r="LWD63" s="421"/>
      <c r="LWE63" s="421"/>
      <c r="LWF63" s="421"/>
      <c r="LWG63" s="421"/>
      <c r="LWH63" s="421"/>
      <c r="LWI63" s="421"/>
      <c r="LWJ63" s="421"/>
      <c r="LWK63" s="421"/>
      <c r="LWL63" s="421"/>
      <c r="LWM63" s="421"/>
      <c r="LWN63" s="421"/>
      <c r="LWO63" s="421"/>
      <c r="LWP63" s="421"/>
      <c r="LWQ63" s="421"/>
      <c r="LWR63" s="421"/>
      <c r="LWS63" s="421"/>
      <c r="LWT63" s="421"/>
      <c r="LWU63" s="421"/>
      <c r="LWV63" s="421"/>
      <c r="LWW63" s="421"/>
      <c r="LWX63" s="421"/>
      <c r="LWY63" s="421"/>
      <c r="LWZ63" s="421"/>
      <c r="LXA63" s="421"/>
      <c r="LXB63" s="421"/>
      <c r="LXC63" s="421"/>
      <c r="LXD63" s="421"/>
      <c r="LXE63" s="421"/>
      <c r="LXF63" s="421"/>
      <c r="LXG63" s="421"/>
      <c r="LXH63" s="421"/>
      <c r="LXI63" s="421"/>
      <c r="LXJ63" s="421"/>
      <c r="LXK63" s="421"/>
      <c r="LXL63" s="421"/>
      <c r="LXM63" s="421"/>
      <c r="LXN63" s="421"/>
      <c r="LXO63" s="421"/>
      <c r="LXP63" s="421"/>
      <c r="LXQ63" s="421"/>
      <c r="LXR63" s="421"/>
      <c r="LXS63" s="421"/>
      <c r="LXT63" s="421"/>
      <c r="LXU63" s="421"/>
      <c r="LXV63" s="421"/>
      <c r="LXW63" s="421"/>
      <c r="LXX63" s="421"/>
      <c r="LXY63" s="421"/>
      <c r="LXZ63" s="421"/>
      <c r="LYA63" s="421"/>
      <c r="LYB63" s="421"/>
      <c r="LYC63" s="421"/>
      <c r="LYD63" s="421"/>
      <c r="LYE63" s="421"/>
      <c r="LYF63" s="421"/>
      <c r="LYG63" s="421"/>
      <c r="LYH63" s="421"/>
      <c r="LYI63" s="421"/>
      <c r="LYJ63" s="421"/>
      <c r="LYK63" s="421"/>
      <c r="LYL63" s="421"/>
      <c r="LYM63" s="421"/>
      <c r="LYN63" s="421"/>
      <c r="LYO63" s="421"/>
      <c r="LYP63" s="421"/>
      <c r="LYQ63" s="421"/>
      <c r="LYR63" s="421"/>
      <c r="LYS63" s="421"/>
      <c r="LYT63" s="421"/>
      <c r="LYU63" s="421"/>
      <c r="LYV63" s="421"/>
      <c r="LYW63" s="421"/>
      <c r="LYX63" s="421"/>
      <c r="LYY63" s="421"/>
      <c r="LYZ63" s="421"/>
      <c r="LZA63" s="421"/>
      <c r="LZB63" s="421"/>
      <c r="LZC63" s="421"/>
      <c r="LZD63" s="421"/>
      <c r="LZE63" s="421"/>
      <c r="LZF63" s="421"/>
      <c r="LZG63" s="421"/>
      <c r="LZH63" s="421"/>
      <c r="LZI63" s="421"/>
      <c r="LZJ63" s="421"/>
      <c r="LZK63" s="421"/>
      <c r="LZL63" s="421"/>
      <c r="LZM63" s="421"/>
      <c r="LZN63" s="421"/>
      <c r="LZO63" s="421"/>
      <c r="LZP63" s="421"/>
      <c r="LZQ63" s="421"/>
      <c r="LZR63" s="421"/>
      <c r="LZS63" s="421"/>
      <c r="LZT63" s="421"/>
      <c r="LZU63" s="421"/>
      <c r="LZV63" s="421"/>
      <c r="LZW63" s="421"/>
      <c r="LZX63" s="421"/>
      <c r="LZY63" s="421"/>
      <c r="LZZ63" s="421"/>
      <c r="MAA63" s="421"/>
      <c r="MAB63" s="421"/>
      <c r="MAC63" s="421"/>
      <c r="MAD63" s="421"/>
      <c r="MAE63" s="421"/>
      <c r="MAF63" s="421"/>
      <c r="MAG63" s="421"/>
      <c r="MAH63" s="421"/>
      <c r="MAI63" s="421"/>
      <c r="MAJ63" s="421"/>
      <c r="MAK63" s="421"/>
      <c r="MAL63" s="421"/>
      <c r="MAM63" s="421"/>
      <c r="MAN63" s="421"/>
      <c r="MAO63" s="421"/>
      <c r="MAP63" s="421"/>
      <c r="MAQ63" s="421"/>
      <c r="MAR63" s="421"/>
      <c r="MAS63" s="421"/>
      <c r="MAT63" s="421"/>
      <c r="MAU63" s="421"/>
      <c r="MAV63" s="421"/>
      <c r="MAW63" s="421"/>
      <c r="MAX63" s="421"/>
      <c r="MAY63" s="421"/>
      <c r="MAZ63" s="421"/>
      <c r="MBA63" s="421"/>
      <c r="MBB63" s="421"/>
      <c r="MBC63" s="421"/>
      <c r="MBD63" s="421"/>
      <c r="MBE63" s="421"/>
      <c r="MBF63" s="421"/>
      <c r="MBG63" s="421"/>
      <c r="MBH63" s="421"/>
      <c r="MBI63" s="421"/>
      <c r="MBJ63" s="421"/>
      <c r="MBK63" s="421"/>
      <c r="MBL63" s="421"/>
      <c r="MBM63" s="421"/>
      <c r="MBN63" s="421"/>
      <c r="MBO63" s="421"/>
      <c r="MBP63" s="421"/>
      <c r="MBQ63" s="421"/>
      <c r="MBR63" s="421"/>
      <c r="MBS63" s="421"/>
      <c r="MBT63" s="421"/>
      <c r="MBU63" s="421"/>
      <c r="MBV63" s="421"/>
      <c r="MBW63" s="421"/>
      <c r="MBX63" s="421"/>
      <c r="MBY63" s="421"/>
      <c r="MBZ63" s="421"/>
      <c r="MCA63" s="421"/>
      <c r="MCB63" s="421"/>
      <c r="MCC63" s="421"/>
      <c r="MCD63" s="421"/>
      <c r="MCE63" s="421"/>
      <c r="MCF63" s="421"/>
      <c r="MCG63" s="421"/>
      <c r="MCH63" s="421"/>
      <c r="MCI63" s="421"/>
      <c r="MCJ63" s="421"/>
      <c r="MCK63" s="421"/>
      <c r="MCL63" s="421"/>
      <c r="MCM63" s="421"/>
      <c r="MCN63" s="421"/>
      <c r="MCO63" s="421"/>
      <c r="MCP63" s="421"/>
      <c r="MCQ63" s="421"/>
      <c r="MCR63" s="421"/>
      <c r="MCS63" s="421"/>
      <c r="MCT63" s="421"/>
      <c r="MCU63" s="421"/>
      <c r="MCV63" s="421"/>
      <c r="MCW63" s="421"/>
      <c r="MCX63" s="421"/>
      <c r="MCY63" s="421"/>
      <c r="MCZ63" s="421"/>
      <c r="MDA63" s="421"/>
      <c r="MDB63" s="421"/>
      <c r="MDC63" s="421"/>
      <c r="MDD63" s="421"/>
      <c r="MDE63" s="421"/>
      <c r="MDF63" s="421"/>
      <c r="MDG63" s="421"/>
      <c r="MDH63" s="421"/>
      <c r="MDI63" s="421"/>
      <c r="MDJ63" s="421"/>
      <c r="MDK63" s="421"/>
      <c r="MDL63" s="421"/>
      <c r="MDM63" s="421"/>
      <c r="MDN63" s="421"/>
      <c r="MDO63" s="421"/>
      <c r="MDP63" s="421"/>
      <c r="MDQ63" s="421"/>
      <c r="MDR63" s="421"/>
      <c r="MDS63" s="421"/>
      <c r="MDT63" s="421"/>
      <c r="MDU63" s="421"/>
      <c r="MDV63" s="421"/>
      <c r="MDW63" s="421"/>
      <c r="MDX63" s="421"/>
      <c r="MDY63" s="421"/>
      <c r="MDZ63" s="421"/>
      <c r="MEA63" s="421"/>
      <c r="MEB63" s="421"/>
      <c r="MEC63" s="421"/>
      <c r="MED63" s="421"/>
      <c r="MEE63" s="421"/>
      <c r="MEF63" s="421"/>
      <c r="MEG63" s="421"/>
      <c r="MEH63" s="421"/>
      <c r="MEI63" s="421"/>
      <c r="MEJ63" s="421"/>
      <c r="MEK63" s="421"/>
      <c r="MEL63" s="421"/>
      <c r="MEM63" s="421"/>
      <c r="MEN63" s="421"/>
      <c r="MEO63" s="421"/>
      <c r="MEP63" s="421"/>
      <c r="MEQ63" s="421"/>
      <c r="MER63" s="421"/>
      <c r="MES63" s="421"/>
      <c r="MET63" s="421"/>
      <c r="MEU63" s="421"/>
      <c r="MEV63" s="421"/>
      <c r="MEW63" s="421"/>
      <c r="MEX63" s="421"/>
      <c r="MEY63" s="421"/>
      <c r="MEZ63" s="421"/>
      <c r="MFA63" s="421"/>
      <c r="MFB63" s="421"/>
      <c r="MFC63" s="421"/>
      <c r="MFD63" s="421"/>
      <c r="MFE63" s="421"/>
      <c r="MFF63" s="421"/>
      <c r="MFG63" s="421"/>
      <c r="MFH63" s="421"/>
      <c r="MFI63" s="421"/>
      <c r="MFJ63" s="421"/>
      <c r="MFK63" s="421"/>
      <c r="MFL63" s="421"/>
      <c r="MFM63" s="421"/>
      <c r="MFN63" s="421"/>
      <c r="MFO63" s="421"/>
      <c r="MFP63" s="421"/>
      <c r="MFQ63" s="421"/>
      <c r="MFR63" s="421"/>
      <c r="MFS63" s="421"/>
      <c r="MFT63" s="421"/>
      <c r="MFU63" s="421"/>
      <c r="MFV63" s="421"/>
      <c r="MFW63" s="421"/>
      <c r="MFX63" s="421"/>
      <c r="MFY63" s="421"/>
      <c r="MFZ63" s="421"/>
      <c r="MGA63" s="421"/>
      <c r="MGB63" s="421"/>
      <c r="MGC63" s="421"/>
      <c r="MGD63" s="421"/>
      <c r="MGE63" s="421"/>
      <c r="MGF63" s="421"/>
      <c r="MGG63" s="421"/>
      <c r="MGH63" s="421"/>
      <c r="MGI63" s="421"/>
      <c r="MGJ63" s="421"/>
      <c r="MGK63" s="421"/>
      <c r="MGL63" s="421"/>
      <c r="MGM63" s="421"/>
      <c r="MGN63" s="421"/>
      <c r="MGO63" s="421"/>
      <c r="MGP63" s="421"/>
      <c r="MGQ63" s="421"/>
      <c r="MGR63" s="421"/>
      <c r="MGS63" s="421"/>
      <c r="MGT63" s="421"/>
      <c r="MGU63" s="421"/>
      <c r="MGV63" s="421"/>
      <c r="MGW63" s="421"/>
      <c r="MGX63" s="421"/>
      <c r="MGY63" s="421"/>
      <c r="MGZ63" s="421"/>
      <c r="MHA63" s="421"/>
      <c r="MHB63" s="421"/>
      <c r="MHC63" s="421"/>
      <c r="MHD63" s="421"/>
      <c r="MHE63" s="421"/>
      <c r="MHF63" s="421"/>
      <c r="MHG63" s="421"/>
      <c r="MHH63" s="421"/>
      <c r="MHI63" s="421"/>
      <c r="MHJ63" s="421"/>
      <c r="MHK63" s="421"/>
      <c r="MHL63" s="421"/>
      <c r="MHM63" s="421"/>
      <c r="MHN63" s="421"/>
      <c r="MHO63" s="421"/>
      <c r="MHP63" s="421"/>
      <c r="MHQ63" s="421"/>
      <c r="MHR63" s="421"/>
      <c r="MHS63" s="421"/>
      <c r="MHT63" s="421"/>
      <c r="MHU63" s="421"/>
      <c r="MHV63" s="421"/>
      <c r="MHW63" s="421"/>
      <c r="MHX63" s="421"/>
      <c r="MHY63" s="421"/>
      <c r="MHZ63" s="421"/>
      <c r="MIA63" s="421"/>
      <c r="MIB63" s="421"/>
      <c r="MIC63" s="421"/>
      <c r="MID63" s="421"/>
      <c r="MIE63" s="421"/>
      <c r="MIF63" s="421"/>
      <c r="MIG63" s="421"/>
      <c r="MIH63" s="421"/>
      <c r="MII63" s="421"/>
      <c r="MIJ63" s="421"/>
      <c r="MIK63" s="421"/>
      <c r="MIL63" s="421"/>
      <c r="MIM63" s="421"/>
      <c r="MIN63" s="421"/>
      <c r="MIO63" s="421"/>
      <c r="MIP63" s="421"/>
      <c r="MIQ63" s="421"/>
      <c r="MIR63" s="421"/>
      <c r="MIS63" s="421"/>
      <c r="MIT63" s="421"/>
      <c r="MIU63" s="421"/>
      <c r="MIV63" s="421"/>
      <c r="MIW63" s="421"/>
      <c r="MIX63" s="421"/>
      <c r="MIY63" s="421"/>
      <c r="MIZ63" s="421"/>
      <c r="MJA63" s="421"/>
      <c r="MJB63" s="421"/>
      <c r="MJC63" s="421"/>
      <c r="MJD63" s="421"/>
      <c r="MJE63" s="421"/>
      <c r="MJF63" s="421"/>
      <c r="MJG63" s="421"/>
      <c r="MJH63" s="421"/>
      <c r="MJI63" s="421"/>
      <c r="MJJ63" s="421"/>
      <c r="MJK63" s="421"/>
      <c r="MJL63" s="421"/>
      <c r="MJM63" s="421"/>
      <c r="MJN63" s="421"/>
      <c r="MJO63" s="421"/>
      <c r="MJP63" s="421"/>
      <c r="MJQ63" s="421"/>
      <c r="MJR63" s="421"/>
      <c r="MJS63" s="421"/>
      <c r="MJT63" s="421"/>
      <c r="MJU63" s="421"/>
      <c r="MJV63" s="421"/>
      <c r="MJW63" s="421"/>
      <c r="MJX63" s="421"/>
      <c r="MJY63" s="421"/>
      <c r="MJZ63" s="421"/>
      <c r="MKA63" s="421"/>
      <c r="MKB63" s="421"/>
      <c r="MKC63" s="421"/>
      <c r="MKD63" s="421"/>
      <c r="MKE63" s="421"/>
      <c r="MKF63" s="421"/>
      <c r="MKG63" s="421"/>
      <c r="MKH63" s="421"/>
      <c r="MKI63" s="421"/>
      <c r="MKJ63" s="421"/>
      <c r="MKK63" s="421"/>
      <c r="MKL63" s="421"/>
      <c r="MKM63" s="421"/>
      <c r="MKN63" s="421"/>
      <c r="MKO63" s="421"/>
      <c r="MKP63" s="421"/>
      <c r="MKQ63" s="421"/>
      <c r="MKR63" s="421"/>
      <c r="MKS63" s="421"/>
      <c r="MKT63" s="421"/>
      <c r="MKU63" s="421"/>
      <c r="MKV63" s="421"/>
      <c r="MKW63" s="421"/>
      <c r="MKX63" s="421"/>
      <c r="MKY63" s="421"/>
      <c r="MKZ63" s="421"/>
      <c r="MLA63" s="421"/>
      <c r="MLB63" s="421"/>
      <c r="MLC63" s="421"/>
      <c r="MLD63" s="421"/>
      <c r="MLE63" s="421"/>
      <c r="MLF63" s="421"/>
      <c r="MLG63" s="421"/>
      <c r="MLH63" s="421"/>
      <c r="MLI63" s="421"/>
      <c r="MLJ63" s="421"/>
      <c r="MLK63" s="421"/>
      <c r="MLL63" s="421"/>
      <c r="MLM63" s="421"/>
      <c r="MLN63" s="421"/>
      <c r="MLO63" s="421"/>
      <c r="MLP63" s="421"/>
      <c r="MLQ63" s="421"/>
      <c r="MLR63" s="421"/>
      <c r="MLS63" s="421"/>
      <c r="MLT63" s="421"/>
      <c r="MLU63" s="421"/>
      <c r="MLV63" s="421"/>
      <c r="MLW63" s="421"/>
      <c r="MLX63" s="421"/>
      <c r="MLY63" s="421"/>
      <c r="MLZ63" s="421"/>
      <c r="MMA63" s="421"/>
      <c r="MMB63" s="421"/>
      <c r="MMC63" s="421"/>
      <c r="MMD63" s="421"/>
      <c r="MME63" s="421"/>
      <c r="MMF63" s="421"/>
      <c r="MMG63" s="421"/>
      <c r="MMH63" s="421"/>
      <c r="MMI63" s="421"/>
      <c r="MMJ63" s="421"/>
      <c r="MMK63" s="421"/>
      <c r="MML63" s="421"/>
      <c r="MMM63" s="421"/>
      <c r="MMN63" s="421"/>
      <c r="MMO63" s="421"/>
      <c r="MMP63" s="421"/>
      <c r="MMQ63" s="421"/>
      <c r="MMR63" s="421"/>
      <c r="MMS63" s="421"/>
      <c r="MMT63" s="421"/>
      <c r="MMU63" s="421"/>
      <c r="MMV63" s="421"/>
      <c r="MMW63" s="421"/>
      <c r="MMX63" s="421"/>
      <c r="MMY63" s="421"/>
      <c r="MMZ63" s="421"/>
      <c r="MNA63" s="421"/>
      <c r="MNB63" s="421"/>
      <c r="MNC63" s="421"/>
      <c r="MND63" s="421"/>
      <c r="MNE63" s="421"/>
      <c r="MNF63" s="421"/>
      <c r="MNG63" s="421"/>
      <c r="MNH63" s="421"/>
      <c r="MNI63" s="421"/>
      <c r="MNJ63" s="421"/>
      <c r="MNK63" s="421"/>
      <c r="MNL63" s="421"/>
      <c r="MNM63" s="421"/>
      <c r="MNN63" s="421"/>
      <c r="MNO63" s="421"/>
      <c r="MNP63" s="421"/>
      <c r="MNQ63" s="421"/>
      <c r="MNR63" s="421"/>
      <c r="MNS63" s="421"/>
      <c r="MNT63" s="421"/>
      <c r="MNU63" s="421"/>
      <c r="MNV63" s="421"/>
      <c r="MNW63" s="421"/>
      <c r="MNX63" s="421"/>
      <c r="MNY63" s="421"/>
      <c r="MNZ63" s="421"/>
      <c r="MOA63" s="421"/>
      <c r="MOB63" s="421"/>
      <c r="MOC63" s="421"/>
      <c r="MOD63" s="421"/>
      <c r="MOE63" s="421"/>
      <c r="MOF63" s="421"/>
      <c r="MOG63" s="421"/>
      <c r="MOH63" s="421"/>
      <c r="MOI63" s="421"/>
      <c r="MOJ63" s="421"/>
      <c r="MOK63" s="421"/>
      <c r="MOL63" s="421"/>
      <c r="MOM63" s="421"/>
      <c r="MON63" s="421"/>
      <c r="MOO63" s="421"/>
      <c r="MOP63" s="421"/>
      <c r="MOQ63" s="421"/>
      <c r="MOR63" s="421"/>
      <c r="MOS63" s="421"/>
      <c r="MOT63" s="421"/>
      <c r="MOU63" s="421"/>
      <c r="MOV63" s="421"/>
      <c r="MOW63" s="421"/>
      <c r="MOX63" s="421"/>
      <c r="MOY63" s="421"/>
      <c r="MOZ63" s="421"/>
      <c r="MPA63" s="421"/>
      <c r="MPB63" s="421"/>
      <c r="MPC63" s="421"/>
      <c r="MPD63" s="421"/>
      <c r="MPE63" s="421"/>
      <c r="MPF63" s="421"/>
      <c r="MPG63" s="421"/>
      <c r="MPH63" s="421"/>
      <c r="MPI63" s="421"/>
      <c r="MPJ63" s="421"/>
      <c r="MPK63" s="421"/>
      <c r="MPL63" s="421"/>
      <c r="MPM63" s="421"/>
      <c r="MPN63" s="421"/>
      <c r="MPO63" s="421"/>
      <c r="MPP63" s="421"/>
      <c r="MPQ63" s="421"/>
      <c r="MPR63" s="421"/>
      <c r="MPS63" s="421"/>
      <c r="MPT63" s="421"/>
      <c r="MPU63" s="421"/>
      <c r="MPV63" s="421"/>
      <c r="MPW63" s="421"/>
      <c r="MPX63" s="421"/>
      <c r="MPY63" s="421"/>
      <c r="MPZ63" s="421"/>
      <c r="MQA63" s="421"/>
      <c r="MQB63" s="421"/>
      <c r="MQC63" s="421"/>
      <c r="MQD63" s="421"/>
      <c r="MQE63" s="421"/>
      <c r="MQF63" s="421"/>
      <c r="MQG63" s="421"/>
      <c r="MQH63" s="421"/>
      <c r="MQI63" s="421"/>
      <c r="MQJ63" s="421"/>
      <c r="MQK63" s="421"/>
      <c r="MQL63" s="421"/>
      <c r="MQM63" s="421"/>
      <c r="MQN63" s="421"/>
      <c r="MQO63" s="421"/>
      <c r="MQP63" s="421"/>
      <c r="MQQ63" s="421"/>
      <c r="MQR63" s="421"/>
      <c r="MQS63" s="421"/>
      <c r="MQT63" s="421"/>
      <c r="MQU63" s="421"/>
      <c r="MQV63" s="421"/>
      <c r="MQW63" s="421"/>
      <c r="MQX63" s="421"/>
      <c r="MQY63" s="421"/>
      <c r="MQZ63" s="421"/>
      <c r="MRA63" s="421"/>
      <c r="MRB63" s="421"/>
      <c r="MRC63" s="421"/>
      <c r="MRD63" s="421"/>
      <c r="MRE63" s="421"/>
      <c r="MRF63" s="421"/>
      <c r="MRG63" s="421"/>
      <c r="MRH63" s="421"/>
      <c r="MRI63" s="421"/>
      <c r="MRJ63" s="421"/>
      <c r="MRK63" s="421"/>
      <c r="MRL63" s="421"/>
      <c r="MRM63" s="421"/>
      <c r="MRN63" s="421"/>
      <c r="MRO63" s="421"/>
      <c r="MRP63" s="421"/>
      <c r="MRQ63" s="421"/>
      <c r="MRR63" s="421"/>
      <c r="MRS63" s="421"/>
      <c r="MRT63" s="421"/>
      <c r="MRU63" s="421"/>
      <c r="MRV63" s="421"/>
      <c r="MRW63" s="421"/>
      <c r="MRX63" s="421"/>
      <c r="MRY63" s="421"/>
      <c r="MRZ63" s="421"/>
      <c r="MSA63" s="421"/>
      <c r="MSB63" s="421"/>
      <c r="MSC63" s="421"/>
      <c r="MSD63" s="421"/>
      <c r="MSE63" s="421"/>
      <c r="MSF63" s="421"/>
      <c r="MSG63" s="421"/>
      <c r="MSH63" s="421"/>
      <c r="MSI63" s="421"/>
      <c r="MSJ63" s="421"/>
      <c r="MSK63" s="421"/>
      <c r="MSL63" s="421"/>
      <c r="MSM63" s="421"/>
      <c r="MSN63" s="421"/>
      <c r="MSO63" s="421"/>
      <c r="MSP63" s="421"/>
      <c r="MSQ63" s="421"/>
      <c r="MSR63" s="421"/>
      <c r="MSS63" s="421"/>
      <c r="MST63" s="421"/>
      <c r="MSU63" s="421"/>
      <c r="MSV63" s="421"/>
      <c r="MSW63" s="421"/>
      <c r="MSX63" s="421"/>
      <c r="MSY63" s="421"/>
      <c r="MSZ63" s="421"/>
      <c r="MTA63" s="421"/>
      <c r="MTB63" s="421"/>
      <c r="MTC63" s="421"/>
      <c r="MTD63" s="421"/>
      <c r="MTE63" s="421"/>
      <c r="MTF63" s="421"/>
      <c r="MTG63" s="421"/>
      <c r="MTH63" s="421"/>
      <c r="MTI63" s="421"/>
      <c r="MTJ63" s="421"/>
      <c r="MTK63" s="421"/>
      <c r="MTL63" s="421"/>
      <c r="MTM63" s="421"/>
      <c r="MTN63" s="421"/>
      <c r="MTO63" s="421"/>
      <c r="MTP63" s="421"/>
      <c r="MTQ63" s="421"/>
      <c r="MTR63" s="421"/>
      <c r="MTS63" s="421"/>
      <c r="MTT63" s="421"/>
      <c r="MTU63" s="421"/>
      <c r="MTV63" s="421"/>
      <c r="MTW63" s="421"/>
      <c r="MTX63" s="421"/>
      <c r="MTY63" s="421"/>
      <c r="MTZ63" s="421"/>
      <c r="MUA63" s="421"/>
      <c r="MUB63" s="421"/>
      <c r="MUC63" s="421"/>
      <c r="MUD63" s="421"/>
      <c r="MUE63" s="421"/>
      <c r="MUF63" s="421"/>
      <c r="MUG63" s="421"/>
      <c r="MUH63" s="421"/>
      <c r="MUI63" s="421"/>
      <c r="MUJ63" s="421"/>
      <c r="MUK63" s="421"/>
      <c r="MUL63" s="421"/>
      <c r="MUM63" s="421"/>
      <c r="MUN63" s="421"/>
      <c r="MUO63" s="421"/>
      <c r="MUP63" s="421"/>
      <c r="MUQ63" s="421"/>
      <c r="MUR63" s="421"/>
      <c r="MUS63" s="421"/>
      <c r="MUT63" s="421"/>
      <c r="MUU63" s="421"/>
      <c r="MUV63" s="421"/>
      <c r="MUW63" s="421"/>
      <c r="MUX63" s="421"/>
      <c r="MUY63" s="421"/>
      <c r="MUZ63" s="421"/>
      <c r="MVA63" s="421"/>
      <c r="MVB63" s="421"/>
      <c r="MVC63" s="421"/>
      <c r="MVD63" s="421"/>
      <c r="MVE63" s="421"/>
      <c r="MVF63" s="421"/>
      <c r="MVG63" s="421"/>
      <c r="MVH63" s="421"/>
      <c r="MVI63" s="421"/>
      <c r="MVJ63" s="421"/>
      <c r="MVK63" s="421"/>
      <c r="MVL63" s="421"/>
      <c r="MVM63" s="421"/>
      <c r="MVN63" s="421"/>
      <c r="MVO63" s="421"/>
      <c r="MVP63" s="421"/>
      <c r="MVQ63" s="421"/>
      <c r="MVR63" s="421"/>
      <c r="MVS63" s="421"/>
      <c r="MVT63" s="421"/>
      <c r="MVU63" s="421"/>
      <c r="MVV63" s="421"/>
      <c r="MVW63" s="421"/>
      <c r="MVX63" s="421"/>
      <c r="MVY63" s="421"/>
      <c r="MVZ63" s="421"/>
      <c r="MWA63" s="421"/>
      <c r="MWB63" s="421"/>
      <c r="MWC63" s="421"/>
      <c r="MWD63" s="421"/>
      <c r="MWE63" s="421"/>
      <c r="MWF63" s="421"/>
      <c r="MWG63" s="421"/>
      <c r="MWH63" s="421"/>
      <c r="MWI63" s="421"/>
      <c r="MWJ63" s="421"/>
      <c r="MWK63" s="421"/>
      <c r="MWL63" s="421"/>
      <c r="MWM63" s="421"/>
      <c r="MWN63" s="421"/>
      <c r="MWO63" s="421"/>
      <c r="MWP63" s="421"/>
      <c r="MWQ63" s="421"/>
      <c r="MWR63" s="421"/>
      <c r="MWS63" s="421"/>
      <c r="MWT63" s="421"/>
      <c r="MWU63" s="421"/>
      <c r="MWV63" s="421"/>
      <c r="MWW63" s="421"/>
      <c r="MWX63" s="421"/>
      <c r="MWY63" s="421"/>
      <c r="MWZ63" s="421"/>
      <c r="MXA63" s="421"/>
      <c r="MXB63" s="421"/>
      <c r="MXC63" s="421"/>
      <c r="MXD63" s="421"/>
      <c r="MXE63" s="421"/>
      <c r="MXF63" s="421"/>
      <c r="MXG63" s="421"/>
      <c r="MXH63" s="421"/>
      <c r="MXI63" s="421"/>
      <c r="MXJ63" s="421"/>
      <c r="MXK63" s="421"/>
      <c r="MXL63" s="421"/>
      <c r="MXM63" s="421"/>
      <c r="MXN63" s="421"/>
      <c r="MXO63" s="421"/>
      <c r="MXP63" s="421"/>
      <c r="MXQ63" s="421"/>
      <c r="MXR63" s="421"/>
      <c r="MXS63" s="421"/>
      <c r="MXT63" s="421"/>
      <c r="MXU63" s="421"/>
      <c r="MXV63" s="421"/>
      <c r="MXW63" s="421"/>
      <c r="MXX63" s="421"/>
      <c r="MXY63" s="421"/>
      <c r="MXZ63" s="421"/>
      <c r="MYA63" s="421"/>
      <c r="MYB63" s="421"/>
      <c r="MYC63" s="421"/>
      <c r="MYD63" s="421"/>
      <c r="MYE63" s="421"/>
      <c r="MYF63" s="421"/>
      <c r="MYG63" s="421"/>
      <c r="MYH63" s="421"/>
      <c r="MYI63" s="421"/>
      <c r="MYJ63" s="421"/>
      <c r="MYK63" s="421"/>
      <c r="MYL63" s="421"/>
      <c r="MYM63" s="421"/>
      <c r="MYN63" s="421"/>
      <c r="MYO63" s="421"/>
      <c r="MYP63" s="421"/>
      <c r="MYQ63" s="421"/>
      <c r="MYR63" s="421"/>
      <c r="MYS63" s="421"/>
      <c r="MYT63" s="421"/>
      <c r="MYU63" s="421"/>
      <c r="MYV63" s="421"/>
      <c r="MYW63" s="421"/>
      <c r="MYX63" s="421"/>
      <c r="MYY63" s="421"/>
      <c r="MYZ63" s="421"/>
      <c r="MZA63" s="421"/>
      <c r="MZB63" s="421"/>
      <c r="MZC63" s="421"/>
      <c r="MZD63" s="421"/>
      <c r="MZE63" s="421"/>
      <c r="MZF63" s="421"/>
      <c r="MZG63" s="421"/>
      <c r="MZH63" s="421"/>
      <c r="MZI63" s="421"/>
      <c r="MZJ63" s="421"/>
      <c r="MZK63" s="421"/>
      <c r="MZL63" s="421"/>
      <c r="MZM63" s="421"/>
      <c r="MZN63" s="421"/>
      <c r="MZO63" s="421"/>
      <c r="MZP63" s="421"/>
      <c r="MZQ63" s="421"/>
      <c r="MZR63" s="421"/>
      <c r="MZS63" s="421"/>
      <c r="MZT63" s="421"/>
      <c r="MZU63" s="421"/>
      <c r="MZV63" s="421"/>
      <c r="MZW63" s="421"/>
      <c r="MZX63" s="421"/>
      <c r="MZY63" s="421"/>
      <c r="MZZ63" s="421"/>
      <c r="NAA63" s="421"/>
      <c r="NAB63" s="421"/>
      <c r="NAC63" s="421"/>
      <c r="NAD63" s="421"/>
      <c r="NAE63" s="421"/>
      <c r="NAF63" s="421"/>
      <c r="NAG63" s="421"/>
      <c r="NAH63" s="421"/>
      <c r="NAI63" s="421"/>
      <c r="NAJ63" s="421"/>
      <c r="NAK63" s="421"/>
      <c r="NAL63" s="421"/>
      <c r="NAM63" s="421"/>
      <c r="NAN63" s="421"/>
      <c r="NAO63" s="421"/>
      <c r="NAP63" s="421"/>
      <c r="NAQ63" s="421"/>
      <c r="NAR63" s="421"/>
      <c r="NAS63" s="421"/>
      <c r="NAT63" s="421"/>
      <c r="NAU63" s="421"/>
      <c r="NAV63" s="421"/>
      <c r="NAW63" s="421"/>
      <c r="NAX63" s="421"/>
      <c r="NAY63" s="421"/>
      <c r="NAZ63" s="421"/>
      <c r="NBA63" s="421"/>
      <c r="NBB63" s="421"/>
      <c r="NBC63" s="421"/>
      <c r="NBD63" s="421"/>
      <c r="NBE63" s="421"/>
      <c r="NBF63" s="421"/>
      <c r="NBG63" s="421"/>
      <c r="NBH63" s="421"/>
      <c r="NBI63" s="421"/>
      <c r="NBJ63" s="421"/>
      <c r="NBK63" s="421"/>
      <c r="NBL63" s="421"/>
      <c r="NBM63" s="421"/>
      <c r="NBN63" s="421"/>
      <c r="NBO63" s="421"/>
      <c r="NBP63" s="421"/>
      <c r="NBQ63" s="421"/>
      <c r="NBR63" s="421"/>
      <c r="NBS63" s="421"/>
      <c r="NBT63" s="421"/>
      <c r="NBU63" s="421"/>
      <c r="NBV63" s="421"/>
      <c r="NBW63" s="421"/>
      <c r="NBX63" s="421"/>
      <c r="NBY63" s="421"/>
      <c r="NBZ63" s="421"/>
      <c r="NCA63" s="421"/>
      <c r="NCB63" s="421"/>
      <c r="NCC63" s="421"/>
      <c r="NCD63" s="421"/>
      <c r="NCE63" s="421"/>
      <c r="NCF63" s="421"/>
      <c r="NCG63" s="421"/>
      <c r="NCH63" s="421"/>
      <c r="NCI63" s="421"/>
      <c r="NCJ63" s="421"/>
      <c r="NCK63" s="421"/>
      <c r="NCL63" s="421"/>
      <c r="NCM63" s="421"/>
      <c r="NCN63" s="421"/>
      <c r="NCO63" s="421"/>
      <c r="NCP63" s="421"/>
      <c r="NCQ63" s="421"/>
      <c r="NCR63" s="421"/>
      <c r="NCS63" s="421"/>
      <c r="NCT63" s="421"/>
      <c r="NCU63" s="421"/>
      <c r="NCV63" s="421"/>
      <c r="NCW63" s="421"/>
      <c r="NCX63" s="421"/>
      <c r="NCY63" s="421"/>
      <c r="NCZ63" s="421"/>
      <c r="NDA63" s="421"/>
      <c r="NDB63" s="421"/>
      <c r="NDC63" s="421"/>
      <c r="NDD63" s="421"/>
      <c r="NDE63" s="421"/>
      <c r="NDF63" s="421"/>
      <c r="NDG63" s="421"/>
      <c r="NDH63" s="421"/>
      <c r="NDI63" s="421"/>
      <c r="NDJ63" s="421"/>
      <c r="NDK63" s="421"/>
      <c r="NDL63" s="421"/>
      <c r="NDM63" s="421"/>
      <c r="NDN63" s="421"/>
      <c r="NDO63" s="421"/>
      <c r="NDP63" s="421"/>
      <c r="NDQ63" s="421"/>
      <c r="NDR63" s="421"/>
      <c r="NDS63" s="421"/>
      <c r="NDT63" s="421"/>
      <c r="NDU63" s="421"/>
      <c r="NDV63" s="421"/>
      <c r="NDW63" s="421"/>
      <c r="NDX63" s="421"/>
      <c r="NDY63" s="421"/>
      <c r="NDZ63" s="421"/>
      <c r="NEA63" s="421"/>
      <c r="NEB63" s="421"/>
      <c r="NEC63" s="421"/>
      <c r="NED63" s="421"/>
      <c r="NEE63" s="421"/>
      <c r="NEF63" s="421"/>
      <c r="NEG63" s="421"/>
      <c r="NEH63" s="421"/>
      <c r="NEI63" s="421"/>
      <c r="NEJ63" s="421"/>
      <c r="NEK63" s="421"/>
      <c r="NEL63" s="421"/>
      <c r="NEM63" s="421"/>
      <c r="NEN63" s="421"/>
      <c r="NEO63" s="421"/>
      <c r="NEP63" s="421"/>
      <c r="NEQ63" s="421"/>
      <c r="NER63" s="421"/>
      <c r="NES63" s="421"/>
      <c r="NET63" s="421"/>
      <c r="NEU63" s="421"/>
      <c r="NEV63" s="421"/>
      <c r="NEW63" s="421"/>
      <c r="NEX63" s="421"/>
      <c r="NEY63" s="421"/>
      <c r="NEZ63" s="421"/>
      <c r="NFA63" s="421"/>
      <c r="NFB63" s="421"/>
      <c r="NFC63" s="421"/>
      <c r="NFD63" s="421"/>
      <c r="NFE63" s="421"/>
      <c r="NFF63" s="421"/>
      <c r="NFG63" s="421"/>
      <c r="NFH63" s="421"/>
      <c r="NFI63" s="421"/>
      <c r="NFJ63" s="421"/>
      <c r="NFK63" s="421"/>
      <c r="NFL63" s="421"/>
      <c r="NFM63" s="421"/>
      <c r="NFN63" s="421"/>
      <c r="NFO63" s="421"/>
      <c r="NFP63" s="421"/>
      <c r="NFQ63" s="421"/>
      <c r="NFR63" s="421"/>
      <c r="NFS63" s="421"/>
      <c r="NFT63" s="421"/>
      <c r="NFU63" s="421"/>
      <c r="NFV63" s="421"/>
      <c r="NFW63" s="421"/>
      <c r="NFX63" s="421"/>
      <c r="NFY63" s="421"/>
      <c r="NFZ63" s="421"/>
      <c r="NGA63" s="421"/>
      <c r="NGB63" s="421"/>
      <c r="NGC63" s="421"/>
      <c r="NGD63" s="421"/>
      <c r="NGE63" s="421"/>
      <c r="NGF63" s="421"/>
      <c r="NGG63" s="421"/>
      <c r="NGH63" s="421"/>
      <c r="NGI63" s="421"/>
      <c r="NGJ63" s="421"/>
      <c r="NGK63" s="421"/>
      <c r="NGL63" s="421"/>
      <c r="NGM63" s="421"/>
      <c r="NGN63" s="421"/>
      <c r="NGO63" s="421"/>
      <c r="NGP63" s="421"/>
      <c r="NGQ63" s="421"/>
      <c r="NGR63" s="421"/>
      <c r="NGS63" s="421"/>
      <c r="NGT63" s="421"/>
      <c r="NGU63" s="421"/>
      <c r="NGV63" s="421"/>
      <c r="NGW63" s="421"/>
      <c r="NGX63" s="421"/>
      <c r="NGY63" s="421"/>
      <c r="NGZ63" s="421"/>
      <c r="NHA63" s="421"/>
      <c r="NHB63" s="421"/>
      <c r="NHC63" s="421"/>
      <c r="NHD63" s="421"/>
      <c r="NHE63" s="421"/>
      <c r="NHF63" s="421"/>
      <c r="NHG63" s="421"/>
      <c r="NHH63" s="421"/>
      <c r="NHI63" s="421"/>
      <c r="NHJ63" s="421"/>
      <c r="NHK63" s="421"/>
      <c r="NHL63" s="421"/>
      <c r="NHM63" s="421"/>
      <c r="NHN63" s="421"/>
      <c r="NHO63" s="421"/>
      <c r="NHP63" s="421"/>
      <c r="NHQ63" s="421"/>
      <c r="NHR63" s="421"/>
      <c r="NHS63" s="421"/>
      <c r="NHT63" s="421"/>
      <c r="NHU63" s="421"/>
      <c r="NHV63" s="421"/>
      <c r="NHW63" s="421"/>
      <c r="NHX63" s="421"/>
      <c r="NHY63" s="421"/>
      <c r="NHZ63" s="421"/>
      <c r="NIA63" s="421"/>
      <c r="NIB63" s="421"/>
      <c r="NIC63" s="421"/>
      <c r="NID63" s="421"/>
      <c r="NIE63" s="421"/>
      <c r="NIF63" s="421"/>
      <c r="NIG63" s="421"/>
      <c r="NIH63" s="421"/>
      <c r="NII63" s="421"/>
      <c r="NIJ63" s="421"/>
      <c r="NIK63" s="421"/>
      <c r="NIL63" s="421"/>
      <c r="NIM63" s="421"/>
      <c r="NIN63" s="421"/>
      <c r="NIO63" s="421"/>
      <c r="NIP63" s="421"/>
      <c r="NIQ63" s="421"/>
      <c r="NIR63" s="421"/>
      <c r="NIS63" s="421"/>
      <c r="NIT63" s="421"/>
      <c r="NIU63" s="421"/>
      <c r="NIV63" s="421"/>
      <c r="NIW63" s="421"/>
      <c r="NIX63" s="421"/>
      <c r="NIY63" s="421"/>
      <c r="NIZ63" s="421"/>
      <c r="NJA63" s="421"/>
      <c r="NJB63" s="421"/>
      <c r="NJC63" s="421"/>
      <c r="NJD63" s="421"/>
      <c r="NJE63" s="421"/>
      <c r="NJF63" s="421"/>
      <c r="NJG63" s="421"/>
      <c r="NJH63" s="421"/>
      <c r="NJI63" s="421"/>
      <c r="NJJ63" s="421"/>
      <c r="NJK63" s="421"/>
      <c r="NJL63" s="421"/>
      <c r="NJM63" s="421"/>
      <c r="NJN63" s="421"/>
      <c r="NJO63" s="421"/>
      <c r="NJP63" s="421"/>
      <c r="NJQ63" s="421"/>
      <c r="NJR63" s="421"/>
      <c r="NJS63" s="421"/>
      <c r="NJT63" s="421"/>
      <c r="NJU63" s="421"/>
      <c r="NJV63" s="421"/>
      <c r="NJW63" s="421"/>
      <c r="NJX63" s="421"/>
      <c r="NJY63" s="421"/>
      <c r="NJZ63" s="421"/>
      <c r="NKA63" s="421"/>
      <c r="NKB63" s="421"/>
      <c r="NKC63" s="421"/>
      <c r="NKD63" s="421"/>
      <c r="NKE63" s="421"/>
      <c r="NKF63" s="421"/>
      <c r="NKG63" s="421"/>
      <c r="NKH63" s="421"/>
      <c r="NKI63" s="421"/>
      <c r="NKJ63" s="421"/>
      <c r="NKK63" s="421"/>
      <c r="NKL63" s="421"/>
      <c r="NKM63" s="421"/>
      <c r="NKN63" s="421"/>
      <c r="NKO63" s="421"/>
      <c r="NKP63" s="421"/>
      <c r="NKQ63" s="421"/>
      <c r="NKR63" s="421"/>
      <c r="NKS63" s="421"/>
      <c r="NKT63" s="421"/>
      <c r="NKU63" s="421"/>
      <c r="NKV63" s="421"/>
      <c r="NKW63" s="421"/>
      <c r="NKX63" s="421"/>
      <c r="NKY63" s="421"/>
      <c r="NKZ63" s="421"/>
      <c r="NLA63" s="421"/>
      <c r="NLB63" s="421"/>
      <c r="NLC63" s="421"/>
      <c r="NLD63" s="421"/>
      <c r="NLE63" s="421"/>
      <c r="NLF63" s="421"/>
      <c r="NLG63" s="421"/>
      <c r="NLH63" s="421"/>
      <c r="NLI63" s="421"/>
      <c r="NLJ63" s="421"/>
      <c r="NLK63" s="421"/>
      <c r="NLL63" s="421"/>
      <c r="NLM63" s="421"/>
      <c r="NLN63" s="421"/>
      <c r="NLO63" s="421"/>
      <c r="NLP63" s="421"/>
      <c r="NLQ63" s="421"/>
      <c r="NLR63" s="421"/>
      <c r="NLS63" s="421"/>
      <c r="NLT63" s="421"/>
      <c r="NLU63" s="421"/>
      <c r="NLV63" s="421"/>
      <c r="NLW63" s="421"/>
      <c r="NLX63" s="421"/>
      <c r="NLY63" s="421"/>
      <c r="NLZ63" s="421"/>
      <c r="NMA63" s="421"/>
      <c r="NMB63" s="421"/>
      <c r="NMC63" s="421"/>
      <c r="NMD63" s="421"/>
      <c r="NME63" s="421"/>
      <c r="NMF63" s="421"/>
      <c r="NMG63" s="421"/>
      <c r="NMH63" s="421"/>
      <c r="NMI63" s="421"/>
      <c r="NMJ63" s="421"/>
      <c r="NMK63" s="421"/>
      <c r="NML63" s="421"/>
      <c r="NMM63" s="421"/>
      <c r="NMN63" s="421"/>
      <c r="NMO63" s="421"/>
      <c r="NMP63" s="421"/>
      <c r="NMQ63" s="421"/>
      <c r="NMR63" s="421"/>
      <c r="NMS63" s="421"/>
      <c r="NMT63" s="421"/>
      <c r="NMU63" s="421"/>
      <c r="NMV63" s="421"/>
      <c r="NMW63" s="421"/>
      <c r="NMX63" s="421"/>
      <c r="NMY63" s="421"/>
      <c r="NMZ63" s="421"/>
      <c r="NNA63" s="421"/>
      <c r="NNB63" s="421"/>
      <c r="NNC63" s="421"/>
      <c r="NND63" s="421"/>
      <c r="NNE63" s="421"/>
      <c r="NNF63" s="421"/>
      <c r="NNG63" s="421"/>
      <c r="NNH63" s="421"/>
      <c r="NNI63" s="421"/>
      <c r="NNJ63" s="421"/>
      <c r="NNK63" s="421"/>
      <c r="NNL63" s="421"/>
      <c r="NNM63" s="421"/>
      <c r="NNN63" s="421"/>
      <c r="NNO63" s="421"/>
      <c r="NNP63" s="421"/>
      <c r="NNQ63" s="421"/>
      <c r="NNR63" s="421"/>
      <c r="NNS63" s="421"/>
      <c r="NNT63" s="421"/>
      <c r="NNU63" s="421"/>
      <c r="NNV63" s="421"/>
      <c r="NNW63" s="421"/>
      <c r="NNX63" s="421"/>
      <c r="NNY63" s="421"/>
      <c r="NNZ63" s="421"/>
      <c r="NOA63" s="421"/>
      <c r="NOB63" s="421"/>
      <c r="NOC63" s="421"/>
      <c r="NOD63" s="421"/>
      <c r="NOE63" s="421"/>
      <c r="NOF63" s="421"/>
      <c r="NOG63" s="421"/>
      <c r="NOH63" s="421"/>
      <c r="NOI63" s="421"/>
      <c r="NOJ63" s="421"/>
      <c r="NOK63" s="421"/>
      <c r="NOL63" s="421"/>
      <c r="NOM63" s="421"/>
      <c r="NON63" s="421"/>
      <c r="NOO63" s="421"/>
      <c r="NOP63" s="421"/>
      <c r="NOQ63" s="421"/>
      <c r="NOR63" s="421"/>
      <c r="NOS63" s="421"/>
      <c r="NOT63" s="421"/>
      <c r="NOU63" s="421"/>
      <c r="NOV63" s="421"/>
      <c r="NOW63" s="421"/>
      <c r="NOX63" s="421"/>
      <c r="NOY63" s="421"/>
      <c r="NOZ63" s="421"/>
      <c r="NPA63" s="421"/>
      <c r="NPB63" s="421"/>
      <c r="NPC63" s="421"/>
      <c r="NPD63" s="421"/>
      <c r="NPE63" s="421"/>
      <c r="NPF63" s="421"/>
      <c r="NPG63" s="421"/>
      <c r="NPH63" s="421"/>
      <c r="NPI63" s="421"/>
      <c r="NPJ63" s="421"/>
      <c r="NPK63" s="421"/>
      <c r="NPL63" s="421"/>
      <c r="NPM63" s="421"/>
      <c r="NPN63" s="421"/>
      <c r="NPO63" s="421"/>
      <c r="NPP63" s="421"/>
      <c r="NPQ63" s="421"/>
      <c r="NPR63" s="421"/>
      <c r="NPS63" s="421"/>
      <c r="NPT63" s="421"/>
      <c r="NPU63" s="421"/>
      <c r="NPV63" s="421"/>
      <c r="NPW63" s="421"/>
      <c r="NPX63" s="421"/>
      <c r="NPY63" s="421"/>
      <c r="NPZ63" s="421"/>
      <c r="NQA63" s="421"/>
      <c r="NQB63" s="421"/>
      <c r="NQC63" s="421"/>
      <c r="NQD63" s="421"/>
      <c r="NQE63" s="421"/>
      <c r="NQF63" s="421"/>
      <c r="NQG63" s="421"/>
      <c r="NQH63" s="421"/>
      <c r="NQI63" s="421"/>
      <c r="NQJ63" s="421"/>
      <c r="NQK63" s="421"/>
      <c r="NQL63" s="421"/>
      <c r="NQM63" s="421"/>
      <c r="NQN63" s="421"/>
      <c r="NQO63" s="421"/>
      <c r="NQP63" s="421"/>
      <c r="NQQ63" s="421"/>
      <c r="NQR63" s="421"/>
      <c r="NQS63" s="421"/>
      <c r="NQT63" s="421"/>
      <c r="NQU63" s="421"/>
      <c r="NQV63" s="421"/>
      <c r="NQW63" s="421"/>
      <c r="NQX63" s="421"/>
      <c r="NQY63" s="421"/>
      <c r="NQZ63" s="421"/>
      <c r="NRA63" s="421"/>
      <c r="NRB63" s="421"/>
      <c r="NRC63" s="421"/>
      <c r="NRD63" s="421"/>
      <c r="NRE63" s="421"/>
      <c r="NRF63" s="421"/>
      <c r="NRG63" s="421"/>
      <c r="NRH63" s="421"/>
      <c r="NRI63" s="421"/>
      <c r="NRJ63" s="421"/>
      <c r="NRK63" s="421"/>
      <c r="NRL63" s="421"/>
      <c r="NRM63" s="421"/>
      <c r="NRN63" s="421"/>
      <c r="NRO63" s="421"/>
      <c r="NRP63" s="421"/>
      <c r="NRQ63" s="421"/>
      <c r="NRR63" s="421"/>
      <c r="NRS63" s="421"/>
      <c r="NRT63" s="421"/>
      <c r="NRU63" s="421"/>
      <c r="NRV63" s="421"/>
      <c r="NRW63" s="421"/>
      <c r="NRX63" s="421"/>
      <c r="NRY63" s="421"/>
      <c r="NRZ63" s="421"/>
      <c r="NSA63" s="421"/>
      <c r="NSB63" s="421"/>
      <c r="NSC63" s="421"/>
      <c r="NSD63" s="421"/>
      <c r="NSE63" s="421"/>
      <c r="NSF63" s="421"/>
      <c r="NSG63" s="421"/>
      <c r="NSH63" s="421"/>
      <c r="NSI63" s="421"/>
      <c r="NSJ63" s="421"/>
      <c r="NSK63" s="421"/>
      <c r="NSL63" s="421"/>
      <c r="NSM63" s="421"/>
      <c r="NSN63" s="421"/>
      <c r="NSO63" s="421"/>
      <c r="NSP63" s="421"/>
      <c r="NSQ63" s="421"/>
      <c r="NSR63" s="421"/>
      <c r="NSS63" s="421"/>
      <c r="NST63" s="421"/>
      <c r="NSU63" s="421"/>
      <c r="NSV63" s="421"/>
      <c r="NSW63" s="421"/>
      <c r="NSX63" s="421"/>
      <c r="NSY63" s="421"/>
      <c r="NSZ63" s="421"/>
      <c r="NTA63" s="421"/>
      <c r="NTB63" s="421"/>
      <c r="NTC63" s="421"/>
      <c r="NTD63" s="421"/>
      <c r="NTE63" s="421"/>
      <c r="NTF63" s="421"/>
      <c r="NTG63" s="421"/>
      <c r="NTH63" s="421"/>
      <c r="NTI63" s="421"/>
      <c r="NTJ63" s="421"/>
      <c r="NTK63" s="421"/>
      <c r="NTL63" s="421"/>
      <c r="NTM63" s="421"/>
      <c r="NTN63" s="421"/>
      <c r="NTO63" s="421"/>
      <c r="NTP63" s="421"/>
      <c r="NTQ63" s="421"/>
      <c r="NTR63" s="421"/>
      <c r="NTS63" s="421"/>
      <c r="NTT63" s="421"/>
      <c r="NTU63" s="421"/>
      <c r="NTV63" s="421"/>
      <c r="NTW63" s="421"/>
      <c r="NTX63" s="421"/>
      <c r="NTY63" s="421"/>
      <c r="NTZ63" s="421"/>
      <c r="NUA63" s="421"/>
      <c r="NUB63" s="421"/>
      <c r="NUC63" s="421"/>
      <c r="NUD63" s="421"/>
      <c r="NUE63" s="421"/>
      <c r="NUF63" s="421"/>
      <c r="NUG63" s="421"/>
      <c r="NUH63" s="421"/>
      <c r="NUI63" s="421"/>
      <c r="NUJ63" s="421"/>
      <c r="NUK63" s="421"/>
      <c r="NUL63" s="421"/>
      <c r="NUM63" s="421"/>
      <c r="NUN63" s="421"/>
      <c r="NUO63" s="421"/>
      <c r="NUP63" s="421"/>
      <c r="NUQ63" s="421"/>
      <c r="NUR63" s="421"/>
      <c r="NUS63" s="421"/>
      <c r="NUT63" s="421"/>
      <c r="NUU63" s="421"/>
      <c r="NUV63" s="421"/>
      <c r="NUW63" s="421"/>
      <c r="NUX63" s="421"/>
      <c r="NUY63" s="421"/>
      <c r="NUZ63" s="421"/>
      <c r="NVA63" s="421"/>
      <c r="NVB63" s="421"/>
      <c r="NVC63" s="421"/>
      <c r="NVD63" s="421"/>
      <c r="NVE63" s="421"/>
      <c r="NVF63" s="421"/>
      <c r="NVG63" s="421"/>
      <c r="NVH63" s="421"/>
      <c r="NVI63" s="421"/>
      <c r="NVJ63" s="421"/>
      <c r="NVK63" s="421"/>
      <c r="NVL63" s="421"/>
      <c r="NVM63" s="421"/>
      <c r="NVN63" s="421"/>
      <c r="NVO63" s="421"/>
      <c r="NVP63" s="421"/>
      <c r="NVQ63" s="421"/>
      <c r="NVR63" s="421"/>
      <c r="NVS63" s="421"/>
      <c r="NVT63" s="421"/>
      <c r="NVU63" s="421"/>
      <c r="NVV63" s="421"/>
      <c r="NVW63" s="421"/>
      <c r="NVX63" s="421"/>
      <c r="NVY63" s="421"/>
      <c r="NVZ63" s="421"/>
      <c r="NWA63" s="421"/>
      <c r="NWB63" s="421"/>
      <c r="NWC63" s="421"/>
      <c r="NWD63" s="421"/>
      <c r="NWE63" s="421"/>
      <c r="NWF63" s="421"/>
      <c r="NWG63" s="421"/>
      <c r="NWH63" s="421"/>
      <c r="NWI63" s="421"/>
      <c r="NWJ63" s="421"/>
      <c r="NWK63" s="421"/>
      <c r="NWL63" s="421"/>
      <c r="NWM63" s="421"/>
      <c r="NWN63" s="421"/>
      <c r="NWO63" s="421"/>
      <c r="NWP63" s="421"/>
      <c r="NWQ63" s="421"/>
      <c r="NWR63" s="421"/>
      <c r="NWS63" s="421"/>
      <c r="NWT63" s="421"/>
      <c r="NWU63" s="421"/>
      <c r="NWV63" s="421"/>
      <c r="NWW63" s="421"/>
      <c r="NWX63" s="421"/>
      <c r="NWY63" s="421"/>
      <c r="NWZ63" s="421"/>
      <c r="NXA63" s="421"/>
      <c r="NXB63" s="421"/>
      <c r="NXC63" s="421"/>
      <c r="NXD63" s="421"/>
      <c r="NXE63" s="421"/>
      <c r="NXF63" s="421"/>
      <c r="NXG63" s="421"/>
      <c r="NXH63" s="421"/>
      <c r="NXI63" s="421"/>
      <c r="NXJ63" s="421"/>
      <c r="NXK63" s="421"/>
      <c r="NXL63" s="421"/>
      <c r="NXM63" s="421"/>
      <c r="NXN63" s="421"/>
      <c r="NXO63" s="421"/>
      <c r="NXP63" s="421"/>
      <c r="NXQ63" s="421"/>
      <c r="NXR63" s="421"/>
      <c r="NXS63" s="421"/>
      <c r="NXT63" s="421"/>
      <c r="NXU63" s="421"/>
      <c r="NXV63" s="421"/>
      <c r="NXW63" s="421"/>
      <c r="NXX63" s="421"/>
      <c r="NXY63" s="421"/>
      <c r="NXZ63" s="421"/>
      <c r="NYA63" s="421"/>
      <c r="NYB63" s="421"/>
      <c r="NYC63" s="421"/>
      <c r="NYD63" s="421"/>
      <c r="NYE63" s="421"/>
      <c r="NYF63" s="421"/>
      <c r="NYG63" s="421"/>
      <c r="NYH63" s="421"/>
      <c r="NYI63" s="421"/>
      <c r="NYJ63" s="421"/>
      <c r="NYK63" s="421"/>
      <c r="NYL63" s="421"/>
      <c r="NYM63" s="421"/>
      <c r="NYN63" s="421"/>
      <c r="NYO63" s="421"/>
      <c r="NYP63" s="421"/>
      <c r="NYQ63" s="421"/>
      <c r="NYR63" s="421"/>
      <c r="NYS63" s="421"/>
      <c r="NYT63" s="421"/>
      <c r="NYU63" s="421"/>
      <c r="NYV63" s="421"/>
      <c r="NYW63" s="421"/>
      <c r="NYX63" s="421"/>
      <c r="NYY63" s="421"/>
      <c r="NYZ63" s="421"/>
      <c r="NZA63" s="421"/>
      <c r="NZB63" s="421"/>
      <c r="NZC63" s="421"/>
      <c r="NZD63" s="421"/>
      <c r="NZE63" s="421"/>
      <c r="NZF63" s="421"/>
      <c r="NZG63" s="421"/>
      <c r="NZH63" s="421"/>
      <c r="NZI63" s="421"/>
      <c r="NZJ63" s="421"/>
      <c r="NZK63" s="421"/>
      <c r="NZL63" s="421"/>
      <c r="NZM63" s="421"/>
      <c r="NZN63" s="421"/>
      <c r="NZO63" s="421"/>
      <c r="NZP63" s="421"/>
      <c r="NZQ63" s="421"/>
      <c r="NZR63" s="421"/>
      <c r="NZS63" s="421"/>
      <c r="NZT63" s="421"/>
      <c r="NZU63" s="421"/>
      <c r="NZV63" s="421"/>
      <c r="NZW63" s="421"/>
      <c r="NZX63" s="421"/>
      <c r="NZY63" s="421"/>
      <c r="NZZ63" s="421"/>
      <c r="OAA63" s="421"/>
      <c r="OAB63" s="421"/>
      <c r="OAC63" s="421"/>
      <c r="OAD63" s="421"/>
      <c r="OAE63" s="421"/>
      <c r="OAF63" s="421"/>
      <c r="OAG63" s="421"/>
      <c r="OAH63" s="421"/>
      <c r="OAI63" s="421"/>
      <c r="OAJ63" s="421"/>
      <c r="OAK63" s="421"/>
      <c r="OAL63" s="421"/>
      <c r="OAM63" s="421"/>
      <c r="OAN63" s="421"/>
      <c r="OAO63" s="421"/>
      <c r="OAP63" s="421"/>
      <c r="OAQ63" s="421"/>
      <c r="OAR63" s="421"/>
      <c r="OAS63" s="421"/>
      <c r="OAT63" s="421"/>
      <c r="OAU63" s="421"/>
      <c r="OAV63" s="421"/>
      <c r="OAW63" s="421"/>
      <c r="OAX63" s="421"/>
      <c r="OAY63" s="421"/>
      <c r="OAZ63" s="421"/>
      <c r="OBA63" s="421"/>
      <c r="OBB63" s="421"/>
      <c r="OBC63" s="421"/>
      <c r="OBD63" s="421"/>
      <c r="OBE63" s="421"/>
      <c r="OBF63" s="421"/>
      <c r="OBG63" s="421"/>
      <c r="OBH63" s="421"/>
      <c r="OBI63" s="421"/>
      <c r="OBJ63" s="421"/>
      <c r="OBK63" s="421"/>
      <c r="OBL63" s="421"/>
      <c r="OBM63" s="421"/>
      <c r="OBN63" s="421"/>
      <c r="OBO63" s="421"/>
      <c r="OBP63" s="421"/>
      <c r="OBQ63" s="421"/>
      <c r="OBR63" s="421"/>
      <c r="OBS63" s="421"/>
      <c r="OBT63" s="421"/>
      <c r="OBU63" s="421"/>
      <c r="OBV63" s="421"/>
      <c r="OBW63" s="421"/>
      <c r="OBX63" s="421"/>
      <c r="OBY63" s="421"/>
      <c r="OBZ63" s="421"/>
      <c r="OCA63" s="421"/>
      <c r="OCB63" s="421"/>
      <c r="OCC63" s="421"/>
      <c r="OCD63" s="421"/>
      <c r="OCE63" s="421"/>
      <c r="OCF63" s="421"/>
      <c r="OCG63" s="421"/>
      <c r="OCH63" s="421"/>
      <c r="OCI63" s="421"/>
      <c r="OCJ63" s="421"/>
      <c r="OCK63" s="421"/>
      <c r="OCL63" s="421"/>
      <c r="OCM63" s="421"/>
      <c r="OCN63" s="421"/>
      <c r="OCO63" s="421"/>
      <c r="OCP63" s="421"/>
      <c r="OCQ63" s="421"/>
      <c r="OCR63" s="421"/>
      <c r="OCS63" s="421"/>
      <c r="OCT63" s="421"/>
      <c r="OCU63" s="421"/>
      <c r="OCV63" s="421"/>
      <c r="OCW63" s="421"/>
      <c r="OCX63" s="421"/>
      <c r="OCY63" s="421"/>
      <c r="OCZ63" s="421"/>
      <c r="ODA63" s="421"/>
      <c r="ODB63" s="421"/>
      <c r="ODC63" s="421"/>
      <c r="ODD63" s="421"/>
      <c r="ODE63" s="421"/>
      <c r="ODF63" s="421"/>
      <c r="ODG63" s="421"/>
      <c r="ODH63" s="421"/>
      <c r="ODI63" s="421"/>
      <c r="ODJ63" s="421"/>
      <c r="ODK63" s="421"/>
      <c r="ODL63" s="421"/>
      <c r="ODM63" s="421"/>
      <c r="ODN63" s="421"/>
      <c r="ODO63" s="421"/>
      <c r="ODP63" s="421"/>
      <c r="ODQ63" s="421"/>
      <c r="ODR63" s="421"/>
      <c r="ODS63" s="421"/>
      <c r="ODT63" s="421"/>
      <c r="ODU63" s="421"/>
      <c r="ODV63" s="421"/>
      <c r="ODW63" s="421"/>
      <c r="ODX63" s="421"/>
      <c r="ODY63" s="421"/>
      <c r="ODZ63" s="421"/>
      <c r="OEA63" s="421"/>
      <c r="OEB63" s="421"/>
      <c r="OEC63" s="421"/>
      <c r="OED63" s="421"/>
      <c r="OEE63" s="421"/>
      <c r="OEF63" s="421"/>
      <c r="OEG63" s="421"/>
      <c r="OEH63" s="421"/>
      <c r="OEI63" s="421"/>
      <c r="OEJ63" s="421"/>
      <c r="OEK63" s="421"/>
      <c r="OEL63" s="421"/>
      <c r="OEM63" s="421"/>
      <c r="OEN63" s="421"/>
      <c r="OEO63" s="421"/>
      <c r="OEP63" s="421"/>
      <c r="OEQ63" s="421"/>
      <c r="OER63" s="421"/>
      <c r="OES63" s="421"/>
      <c r="OET63" s="421"/>
      <c r="OEU63" s="421"/>
      <c r="OEV63" s="421"/>
      <c r="OEW63" s="421"/>
      <c r="OEX63" s="421"/>
      <c r="OEY63" s="421"/>
      <c r="OEZ63" s="421"/>
      <c r="OFA63" s="421"/>
      <c r="OFB63" s="421"/>
      <c r="OFC63" s="421"/>
      <c r="OFD63" s="421"/>
      <c r="OFE63" s="421"/>
      <c r="OFF63" s="421"/>
      <c r="OFG63" s="421"/>
      <c r="OFH63" s="421"/>
      <c r="OFI63" s="421"/>
      <c r="OFJ63" s="421"/>
      <c r="OFK63" s="421"/>
      <c r="OFL63" s="421"/>
      <c r="OFM63" s="421"/>
      <c r="OFN63" s="421"/>
      <c r="OFO63" s="421"/>
      <c r="OFP63" s="421"/>
      <c r="OFQ63" s="421"/>
      <c r="OFR63" s="421"/>
      <c r="OFS63" s="421"/>
      <c r="OFT63" s="421"/>
      <c r="OFU63" s="421"/>
      <c r="OFV63" s="421"/>
      <c r="OFW63" s="421"/>
      <c r="OFX63" s="421"/>
      <c r="OFY63" s="421"/>
      <c r="OFZ63" s="421"/>
      <c r="OGA63" s="421"/>
      <c r="OGB63" s="421"/>
      <c r="OGC63" s="421"/>
      <c r="OGD63" s="421"/>
      <c r="OGE63" s="421"/>
      <c r="OGF63" s="421"/>
      <c r="OGG63" s="421"/>
      <c r="OGH63" s="421"/>
      <c r="OGI63" s="421"/>
      <c r="OGJ63" s="421"/>
      <c r="OGK63" s="421"/>
      <c r="OGL63" s="421"/>
      <c r="OGM63" s="421"/>
      <c r="OGN63" s="421"/>
      <c r="OGO63" s="421"/>
      <c r="OGP63" s="421"/>
      <c r="OGQ63" s="421"/>
      <c r="OGR63" s="421"/>
      <c r="OGS63" s="421"/>
      <c r="OGT63" s="421"/>
      <c r="OGU63" s="421"/>
      <c r="OGV63" s="421"/>
      <c r="OGW63" s="421"/>
      <c r="OGX63" s="421"/>
      <c r="OGY63" s="421"/>
      <c r="OGZ63" s="421"/>
      <c r="OHA63" s="421"/>
      <c r="OHB63" s="421"/>
      <c r="OHC63" s="421"/>
      <c r="OHD63" s="421"/>
      <c r="OHE63" s="421"/>
      <c r="OHF63" s="421"/>
      <c r="OHG63" s="421"/>
      <c r="OHH63" s="421"/>
      <c r="OHI63" s="421"/>
      <c r="OHJ63" s="421"/>
      <c r="OHK63" s="421"/>
      <c r="OHL63" s="421"/>
      <c r="OHM63" s="421"/>
      <c r="OHN63" s="421"/>
      <c r="OHO63" s="421"/>
      <c r="OHP63" s="421"/>
      <c r="OHQ63" s="421"/>
      <c r="OHR63" s="421"/>
      <c r="OHS63" s="421"/>
      <c r="OHT63" s="421"/>
      <c r="OHU63" s="421"/>
      <c r="OHV63" s="421"/>
      <c r="OHW63" s="421"/>
      <c r="OHX63" s="421"/>
      <c r="OHY63" s="421"/>
      <c r="OHZ63" s="421"/>
      <c r="OIA63" s="421"/>
      <c r="OIB63" s="421"/>
      <c r="OIC63" s="421"/>
      <c r="OID63" s="421"/>
      <c r="OIE63" s="421"/>
      <c r="OIF63" s="421"/>
      <c r="OIG63" s="421"/>
      <c r="OIH63" s="421"/>
      <c r="OII63" s="421"/>
      <c r="OIJ63" s="421"/>
      <c r="OIK63" s="421"/>
      <c r="OIL63" s="421"/>
      <c r="OIM63" s="421"/>
      <c r="OIN63" s="421"/>
      <c r="OIO63" s="421"/>
      <c r="OIP63" s="421"/>
      <c r="OIQ63" s="421"/>
      <c r="OIR63" s="421"/>
      <c r="OIS63" s="421"/>
      <c r="OIT63" s="421"/>
      <c r="OIU63" s="421"/>
      <c r="OIV63" s="421"/>
      <c r="OIW63" s="421"/>
      <c r="OIX63" s="421"/>
      <c r="OIY63" s="421"/>
      <c r="OIZ63" s="421"/>
      <c r="OJA63" s="421"/>
      <c r="OJB63" s="421"/>
      <c r="OJC63" s="421"/>
      <c r="OJD63" s="421"/>
      <c r="OJE63" s="421"/>
      <c r="OJF63" s="421"/>
      <c r="OJG63" s="421"/>
      <c r="OJH63" s="421"/>
      <c r="OJI63" s="421"/>
      <c r="OJJ63" s="421"/>
      <c r="OJK63" s="421"/>
      <c r="OJL63" s="421"/>
      <c r="OJM63" s="421"/>
      <c r="OJN63" s="421"/>
      <c r="OJO63" s="421"/>
      <c r="OJP63" s="421"/>
      <c r="OJQ63" s="421"/>
      <c r="OJR63" s="421"/>
      <c r="OJS63" s="421"/>
      <c r="OJT63" s="421"/>
      <c r="OJU63" s="421"/>
      <c r="OJV63" s="421"/>
      <c r="OJW63" s="421"/>
      <c r="OJX63" s="421"/>
      <c r="OJY63" s="421"/>
      <c r="OJZ63" s="421"/>
      <c r="OKA63" s="421"/>
      <c r="OKB63" s="421"/>
      <c r="OKC63" s="421"/>
      <c r="OKD63" s="421"/>
      <c r="OKE63" s="421"/>
      <c r="OKF63" s="421"/>
      <c r="OKG63" s="421"/>
      <c r="OKH63" s="421"/>
      <c r="OKI63" s="421"/>
      <c r="OKJ63" s="421"/>
      <c r="OKK63" s="421"/>
      <c r="OKL63" s="421"/>
      <c r="OKM63" s="421"/>
      <c r="OKN63" s="421"/>
      <c r="OKO63" s="421"/>
      <c r="OKP63" s="421"/>
      <c r="OKQ63" s="421"/>
      <c r="OKR63" s="421"/>
      <c r="OKS63" s="421"/>
      <c r="OKT63" s="421"/>
      <c r="OKU63" s="421"/>
      <c r="OKV63" s="421"/>
      <c r="OKW63" s="421"/>
      <c r="OKX63" s="421"/>
      <c r="OKY63" s="421"/>
      <c r="OKZ63" s="421"/>
      <c r="OLA63" s="421"/>
      <c r="OLB63" s="421"/>
      <c r="OLC63" s="421"/>
      <c r="OLD63" s="421"/>
      <c r="OLE63" s="421"/>
      <c r="OLF63" s="421"/>
      <c r="OLG63" s="421"/>
      <c r="OLH63" s="421"/>
      <c r="OLI63" s="421"/>
      <c r="OLJ63" s="421"/>
      <c r="OLK63" s="421"/>
      <c r="OLL63" s="421"/>
      <c r="OLM63" s="421"/>
      <c r="OLN63" s="421"/>
      <c r="OLO63" s="421"/>
      <c r="OLP63" s="421"/>
      <c r="OLQ63" s="421"/>
      <c r="OLR63" s="421"/>
      <c r="OLS63" s="421"/>
      <c r="OLT63" s="421"/>
      <c r="OLU63" s="421"/>
      <c r="OLV63" s="421"/>
      <c r="OLW63" s="421"/>
      <c r="OLX63" s="421"/>
      <c r="OLY63" s="421"/>
      <c r="OLZ63" s="421"/>
      <c r="OMA63" s="421"/>
      <c r="OMB63" s="421"/>
      <c r="OMC63" s="421"/>
      <c r="OMD63" s="421"/>
      <c r="OME63" s="421"/>
      <c r="OMF63" s="421"/>
      <c r="OMG63" s="421"/>
      <c r="OMH63" s="421"/>
      <c r="OMI63" s="421"/>
      <c r="OMJ63" s="421"/>
      <c r="OMK63" s="421"/>
      <c r="OML63" s="421"/>
      <c r="OMM63" s="421"/>
      <c r="OMN63" s="421"/>
      <c r="OMO63" s="421"/>
      <c r="OMP63" s="421"/>
      <c r="OMQ63" s="421"/>
      <c r="OMR63" s="421"/>
      <c r="OMS63" s="421"/>
      <c r="OMT63" s="421"/>
      <c r="OMU63" s="421"/>
      <c r="OMV63" s="421"/>
      <c r="OMW63" s="421"/>
      <c r="OMX63" s="421"/>
      <c r="OMY63" s="421"/>
      <c r="OMZ63" s="421"/>
      <c r="ONA63" s="421"/>
      <c r="ONB63" s="421"/>
      <c r="ONC63" s="421"/>
      <c r="OND63" s="421"/>
      <c r="ONE63" s="421"/>
      <c r="ONF63" s="421"/>
      <c r="ONG63" s="421"/>
      <c r="ONH63" s="421"/>
      <c r="ONI63" s="421"/>
      <c r="ONJ63" s="421"/>
      <c r="ONK63" s="421"/>
      <c r="ONL63" s="421"/>
      <c r="ONM63" s="421"/>
      <c r="ONN63" s="421"/>
      <c r="ONO63" s="421"/>
      <c r="ONP63" s="421"/>
      <c r="ONQ63" s="421"/>
      <c r="ONR63" s="421"/>
      <c r="ONS63" s="421"/>
      <c r="ONT63" s="421"/>
      <c r="ONU63" s="421"/>
      <c r="ONV63" s="421"/>
      <c r="ONW63" s="421"/>
      <c r="ONX63" s="421"/>
      <c r="ONY63" s="421"/>
      <c r="ONZ63" s="421"/>
      <c r="OOA63" s="421"/>
      <c r="OOB63" s="421"/>
      <c r="OOC63" s="421"/>
      <c r="OOD63" s="421"/>
      <c r="OOE63" s="421"/>
      <c r="OOF63" s="421"/>
      <c r="OOG63" s="421"/>
      <c r="OOH63" s="421"/>
      <c r="OOI63" s="421"/>
      <c r="OOJ63" s="421"/>
      <c r="OOK63" s="421"/>
      <c r="OOL63" s="421"/>
      <c r="OOM63" s="421"/>
      <c r="OON63" s="421"/>
      <c r="OOO63" s="421"/>
      <c r="OOP63" s="421"/>
      <c r="OOQ63" s="421"/>
      <c r="OOR63" s="421"/>
      <c r="OOS63" s="421"/>
      <c r="OOT63" s="421"/>
      <c r="OOU63" s="421"/>
      <c r="OOV63" s="421"/>
      <c r="OOW63" s="421"/>
      <c r="OOX63" s="421"/>
      <c r="OOY63" s="421"/>
      <c r="OOZ63" s="421"/>
      <c r="OPA63" s="421"/>
      <c r="OPB63" s="421"/>
      <c r="OPC63" s="421"/>
      <c r="OPD63" s="421"/>
      <c r="OPE63" s="421"/>
      <c r="OPF63" s="421"/>
      <c r="OPG63" s="421"/>
      <c r="OPH63" s="421"/>
      <c r="OPI63" s="421"/>
      <c r="OPJ63" s="421"/>
      <c r="OPK63" s="421"/>
      <c r="OPL63" s="421"/>
      <c r="OPM63" s="421"/>
      <c r="OPN63" s="421"/>
      <c r="OPO63" s="421"/>
      <c r="OPP63" s="421"/>
      <c r="OPQ63" s="421"/>
      <c r="OPR63" s="421"/>
      <c r="OPS63" s="421"/>
      <c r="OPT63" s="421"/>
      <c r="OPU63" s="421"/>
      <c r="OPV63" s="421"/>
      <c r="OPW63" s="421"/>
      <c r="OPX63" s="421"/>
      <c r="OPY63" s="421"/>
      <c r="OPZ63" s="421"/>
      <c r="OQA63" s="421"/>
      <c r="OQB63" s="421"/>
      <c r="OQC63" s="421"/>
      <c r="OQD63" s="421"/>
      <c r="OQE63" s="421"/>
      <c r="OQF63" s="421"/>
      <c r="OQG63" s="421"/>
      <c r="OQH63" s="421"/>
      <c r="OQI63" s="421"/>
      <c r="OQJ63" s="421"/>
      <c r="OQK63" s="421"/>
      <c r="OQL63" s="421"/>
      <c r="OQM63" s="421"/>
      <c r="OQN63" s="421"/>
      <c r="OQO63" s="421"/>
      <c r="OQP63" s="421"/>
      <c r="OQQ63" s="421"/>
      <c r="OQR63" s="421"/>
      <c r="OQS63" s="421"/>
      <c r="OQT63" s="421"/>
      <c r="OQU63" s="421"/>
      <c r="OQV63" s="421"/>
      <c r="OQW63" s="421"/>
      <c r="OQX63" s="421"/>
      <c r="OQY63" s="421"/>
      <c r="OQZ63" s="421"/>
      <c r="ORA63" s="421"/>
      <c r="ORB63" s="421"/>
      <c r="ORC63" s="421"/>
      <c r="ORD63" s="421"/>
      <c r="ORE63" s="421"/>
      <c r="ORF63" s="421"/>
      <c r="ORG63" s="421"/>
      <c r="ORH63" s="421"/>
      <c r="ORI63" s="421"/>
      <c r="ORJ63" s="421"/>
      <c r="ORK63" s="421"/>
      <c r="ORL63" s="421"/>
      <c r="ORM63" s="421"/>
      <c r="ORN63" s="421"/>
      <c r="ORO63" s="421"/>
      <c r="ORP63" s="421"/>
      <c r="ORQ63" s="421"/>
      <c r="ORR63" s="421"/>
      <c r="ORS63" s="421"/>
      <c r="ORT63" s="421"/>
      <c r="ORU63" s="421"/>
      <c r="ORV63" s="421"/>
      <c r="ORW63" s="421"/>
      <c r="ORX63" s="421"/>
      <c r="ORY63" s="421"/>
      <c r="ORZ63" s="421"/>
      <c r="OSA63" s="421"/>
      <c r="OSB63" s="421"/>
      <c r="OSC63" s="421"/>
      <c r="OSD63" s="421"/>
      <c r="OSE63" s="421"/>
      <c r="OSF63" s="421"/>
      <c r="OSG63" s="421"/>
      <c r="OSH63" s="421"/>
      <c r="OSI63" s="421"/>
      <c r="OSJ63" s="421"/>
      <c r="OSK63" s="421"/>
      <c r="OSL63" s="421"/>
      <c r="OSM63" s="421"/>
      <c r="OSN63" s="421"/>
      <c r="OSO63" s="421"/>
      <c r="OSP63" s="421"/>
      <c r="OSQ63" s="421"/>
      <c r="OSR63" s="421"/>
      <c r="OSS63" s="421"/>
      <c r="OST63" s="421"/>
      <c r="OSU63" s="421"/>
      <c r="OSV63" s="421"/>
      <c r="OSW63" s="421"/>
      <c r="OSX63" s="421"/>
      <c r="OSY63" s="421"/>
      <c r="OSZ63" s="421"/>
      <c r="OTA63" s="421"/>
      <c r="OTB63" s="421"/>
      <c r="OTC63" s="421"/>
      <c r="OTD63" s="421"/>
      <c r="OTE63" s="421"/>
      <c r="OTF63" s="421"/>
      <c r="OTG63" s="421"/>
      <c r="OTH63" s="421"/>
      <c r="OTI63" s="421"/>
      <c r="OTJ63" s="421"/>
      <c r="OTK63" s="421"/>
      <c r="OTL63" s="421"/>
      <c r="OTM63" s="421"/>
      <c r="OTN63" s="421"/>
      <c r="OTO63" s="421"/>
      <c r="OTP63" s="421"/>
      <c r="OTQ63" s="421"/>
      <c r="OTR63" s="421"/>
      <c r="OTS63" s="421"/>
      <c r="OTT63" s="421"/>
      <c r="OTU63" s="421"/>
      <c r="OTV63" s="421"/>
      <c r="OTW63" s="421"/>
      <c r="OTX63" s="421"/>
      <c r="OTY63" s="421"/>
      <c r="OTZ63" s="421"/>
      <c r="OUA63" s="421"/>
      <c r="OUB63" s="421"/>
      <c r="OUC63" s="421"/>
      <c r="OUD63" s="421"/>
      <c r="OUE63" s="421"/>
      <c r="OUF63" s="421"/>
      <c r="OUG63" s="421"/>
      <c r="OUH63" s="421"/>
      <c r="OUI63" s="421"/>
      <c r="OUJ63" s="421"/>
      <c r="OUK63" s="421"/>
      <c r="OUL63" s="421"/>
      <c r="OUM63" s="421"/>
      <c r="OUN63" s="421"/>
      <c r="OUO63" s="421"/>
      <c r="OUP63" s="421"/>
      <c r="OUQ63" s="421"/>
      <c r="OUR63" s="421"/>
      <c r="OUS63" s="421"/>
      <c r="OUT63" s="421"/>
      <c r="OUU63" s="421"/>
      <c r="OUV63" s="421"/>
      <c r="OUW63" s="421"/>
      <c r="OUX63" s="421"/>
      <c r="OUY63" s="421"/>
      <c r="OUZ63" s="421"/>
      <c r="OVA63" s="421"/>
      <c r="OVB63" s="421"/>
      <c r="OVC63" s="421"/>
      <c r="OVD63" s="421"/>
      <c r="OVE63" s="421"/>
      <c r="OVF63" s="421"/>
      <c r="OVG63" s="421"/>
      <c r="OVH63" s="421"/>
      <c r="OVI63" s="421"/>
      <c r="OVJ63" s="421"/>
      <c r="OVK63" s="421"/>
      <c r="OVL63" s="421"/>
      <c r="OVM63" s="421"/>
      <c r="OVN63" s="421"/>
      <c r="OVO63" s="421"/>
      <c r="OVP63" s="421"/>
      <c r="OVQ63" s="421"/>
      <c r="OVR63" s="421"/>
      <c r="OVS63" s="421"/>
      <c r="OVT63" s="421"/>
      <c r="OVU63" s="421"/>
      <c r="OVV63" s="421"/>
      <c r="OVW63" s="421"/>
      <c r="OVX63" s="421"/>
      <c r="OVY63" s="421"/>
      <c r="OVZ63" s="421"/>
      <c r="OWA63" s="421"/>
      <c r="OWB63" s="421"/>
      <c r="OWC63" s="421"/>
      <c r="OWD63" s="421"/>
      <c r="OWE63" s="421"/>
      <c r="OWF63" s="421"/>
      <c r="OWG63" s="421"/>
      <c r="OWH63" s="421"/>
      <c r="OWI63" s="421"/>
      <c r="OWJ63" s="421"/>
      <c r="OWK63" s="421"/>
      <c r="OWL63" s="421"/>
      <c r="OWM63" s="421"/>
      <c r="OWN63" s="421"/>
      <c r="OWO63" s="421"/>
      <c r="OWP63" s="421"/>
      <c r="OWQ63" s="421"/>
      <c r="OWR63" s="421"/>
      <c r="OWS63" s="421"/>
      <c r="OWT63" s="421"/>
      <c r="OWU63" s="421"/>
      <c r="OWV63" s="421"/>
      <c r="OWW63" s="421"/>
      <c r="OWX63" s="421"/>
      <c r="OWY63" s="421"/>
      <c r="OWZ63" s="421"/>
      <c r="OXA63" s="421"/>
      <c r="OXB63" s="421"/>
      <c r="OXC63" s="421"/>
      <c r="OXD63" s="421"/>
      <c r="OXE63" s="421"/>
      <c r="OXF63" s="421"/>
      <c r="OXG63" s="421"/>
      <c r="OXH63" s="421"/>
      <c r="OXI63" s="421"/>
      <c r="OXJ63" s="421"/>
      <c r="OXK63" s="421"/>
      <c r="OXL63" s="421"/>
      <c r="OXM63" s="421"/>
      <c r="OXN63" s="421"/>
      <c r="OXO63" s="421"/>
      <c r="OXP63" s="421"/>
      <c r="OXQ63" s="421"/>
      <c r="OXR63" s="421"/>
      <c r="OXS63" s="421"/>
      <c r="OXT63" s="421"/>
      <c r="OXU63" s="421"/>
      <c r="OXV63" s="421"/>
      <c r="OXW63" s="421"/>
      <c r="OXX63" s="421"/>
      <c r="OXY63" s="421"/>
      <c r="OXZ63" s="421"/>
      <c r="OYA63" s="421"/>
      <c r="OYB63" s="421"/>
      <c r="OYC63" s="421"/>
      <c r="OYD63" s="421"/>
      <c r="OYE63" s="421"/>
      <c r="OYF63" s="421"/>
      <c r="OYG63" s="421"/>
      <c r="OYH63" s="421"/>
      <c r="OYI63" s="421"/>
      <c r="OYJ63" s="421"/>
      <c r="OYK63" s="421"/>
      <c r="OYL63" s="421"/>
      <c r="OYM63" s="421"/>
      <c r="OYN63" s="421"/>
      <c r="OYO63" s="421"/>
      <c r="OYP63" s="421"/>
      <c r="OYQ63" s="421"/>
      <c r="OYR63" s="421"/>
      <c r="OYS63" s="421"/>
      <c r="OYT63" s="421"/>
      <c r="OYU63" s="421"/>
      <c r="OYV63" s="421"/>
      <c r="OYW63" s="421"/>
      <c r="OYX63" s="421"/>
      <c r="OYY63" s="421"/>
      <c r="OYZ63" s="421"/>
      <c r="OZA63" s="421"/>
      <c r="OZB63" s="421"/>
      <c r="OZC63" s="421"/>
      <c r="OZD63" s="421"/>
      <c r="OZE63" s="421"/>
      <c r="OZF63" s="421"/>
      <c r="OZG63" s="421"/>
      <c r="OZH63" s="421"/>
      <c r="OZI63" s="421"/>
      <c r="OZJ63" s="421"/>
      <c r="OZK63" s="421"/>
      <c r="OZL63" s="421"/>
      <c r="OZM63" s="421"/>
      <c r="OZN63" s="421"/>
      <c r="OZO63" s="421"/>
      <c r="OZP63" s="421"/>
      <c r="OZQ63" s="421"/>
      <c r="OZR63" s="421"/>
      <c r="OZS63" s="421"/>
      <c r="OZT63" s="421"/>
      <c r="OZU63" s="421"/>
      <c r="OZV63" s="421"/>
      <c r="OZW63" s="421"/>
      <c r="OZX63" s="421"/>
      <c r="OZY63" s="421"/>
      <c r="OZZ63" s="421"/>
      <c r="PAA63" s="421"/>
      <c r="PAB63" s="421"/>
      <c r="PAC63" s="421"/>
      <c r="PAD63" s="421"/>
      <c r="PAE63" s="421"/>
      <c r="PAF63" s="421"/>
      <c r="PAG63" s="421"/>
      <c r="PAH63" s="421"/>
      <c r="PAI63" s="421"/>
      <c r="PAJ63" s="421"/>
      <c r="PAK63" s="421"/>
      <c r="PAL63" s="421"/>
      <c r="PAM63" s="421"/>
      <c r="PAN63" s="421"/>
      <c r="PAO63" s="421"/>
      <c r="PAP63" s="421"/>
      <c r="PAQ63" s="421"/>
      <c r="PAR63" s="421"/>
      <c r="PAS63" s="421"/>
      <c r="PAT63" s="421"/>
      <c r="PAU63" s="421"/>
      <c r="PAV63" s="421"/>
      <c r="PAW63" s="421"/>
      <c r="PAX63" s="421"/>
      <c r="PAY63" s="421"/>
      <c r="PAZ63" s="421"/>
      <c r="PBA63" s="421"/>
      <c r="PBB63" s="421"/>
      <c r="PBC63" s="421"/>
      <c r="PBD63" s="421"/>
      <c r="PBE63" s="421"/>
      <c r="PBF63" s="421"/>
      <c r="PBG63" s="421"/>
      <c r="PBH63" s="421"/>
      <c r="PBI63" s="421"/>
      <c r="PBJ63" s="421"/>
      <c r="PBK63" s="421"/>
      <c r="PBL63" s="421"/>
      <c r="PBM63" s="421"/>
      <c r="PBN63" s="421"/>
      <c r="PBO63" s="421"/>
      <c r="PBP63" s="421"/>
      <c r="PBQ63" s="421"/>
      <c r="PBR63" s="421"/>
      <c r="PBS63" s="421"/>
      <c r="PBT63" s="421"/>
      <c r="PBU63" s="421"/>
      <c r="PBV63" s="421"/>
      <c r="PBW63" s="421"/>
      <c r="PBX63" s="421"/>
      <c r="PBY63" s="421"/>
      <c r="PBZ63" s="421"/>
      <c r="PCA63" s="421"/>
      <c r="PCB63" s="421"/>
      <c r="PCC63" s="421"/>
      <c r="PCD63" s="421"/>
      <c r="PCE63" s="421"/>
      <c r="PCF63" s="421"/>
      <c r="PCG63" s="421"/>
      <c r="PCH63" s="421"/>
      <c r="PCI63" s="421"/>
      <c r="PCJ63" s="421"/>
      <c r="PCK63" s="421"/>
      <c r="PCL63" s="421"/>
      <c r="PCM63" s="421"/>
      <c r="PCN63" s="421"/>
      <c r="PCO63" s="421"/>
      <c r="PCP63" s="421"/>
      <c r="PCQ63" s="421"/>
      <c r="PCR63" s="421"/>
      <c r="PCS63" s="421"/>
      <c r="PCT63" s="421"/>
      <c r="PCU63" s="421"/>
      <c r="PCV63" s="421"/>
      <c r="PCW63" s="421"/>
      <c r="PCX63" s="421"/>
      <c r="PCY63" s="421"/>
      <c r="PCZ63" s="421"/>
      <c r="PDA63" s="421"/>
      <c r="PDB63" s="421"/>
      <c r="PDC63" s="421"/>
      <c r="PDD63" s="421"/>
      <c r="PDE63" s="421"/>
      <c r="PDF63" s="421"/>
      <c r="PDG63" s="421"/>
      <c r="PDH63" s="421"/>
      <c r="PDI63" s="421"/>
      <c r="PDJ63" s="421"/>
      <c r="PDK63" s="421"/>
      <c r="PDL63" s="421"/>
      <c r="PDM63" s="421"/>
      <c r="PDN63" s="421"/>
      <c r="PDO63" s="421"/>
      <c r="PDP63" s="421"/>
      <c r="PDQ63" s="421"/>
      <c r="PDR63" s="421"/>
      <c r="PDS63" s="421"/>
      <c r="PDT63" s="421"/>
      <c r="PDU63" s="421"/>
      <c r="PDV63" s="421"/>
      <c r="PDW63" s="421"/>
      <c r="PDX63" s="421"/>
      <c r="PDY63" s="421"/>
      <c r="PDZ63" s="421"/>
      <c r="PEA63" s="421"/>
      <c r="PEB63" s="421"/>
      <c r="PEC63" s="421"/>
      <c r="PED63" s="421"/>
      <c r="PEE63" s="421"/>
      <c r="PEF63" s="421"/>
      <c r="PEG63" s="421"/>
      <c r="PEH63" s="421"/>
      <c r="PEI63" s="421"/>
      <c r="PEJ63" s="421"/>
      <c r="PEK63" s="421"/>
      <c r="PEL63" s="421"/>
      <c r="PEM63" s="421"/>
      <c r="PEN63" s="421"/>
      <c r="PEO63" s="421"/>
      <c r="PEP63" s="421"/>
      <c r="PEQ63" s="421"/>
      <c r="PER63" s="421"/>
      <c r="PES63" s="421"/>
      <c r="PET63" s="421"/>
      <c r="PEU63" s="421"/>
      <c r="PEV63" s="421"/>
      <c r="PEW63" s="421"/>
      <c r="PEX63" s="421"/>
      <c r="PEY63" s="421"/>
      <c r="PEZ63" s="421"/>
      <c r="PFA63" s="421"/>
      <c r="PFB63" s="421"/>
      <c r="PFC63" s="421"/>
      <c r="PFD63" s="421"/>
      <c r="PFE63" s="421"/>
      <c r="PFF63" s="421"/>
      <c r="PFG63" s="421"/>
      <c r="PFH63" s="421"/>
      <c r="PFI63" s="421"/>
      <c r="PFJ63" s="421"/>
      <c r="PFK63" s="421"/>
      <c r="PFL63" s="421"/>
      <c r="PFM63" s="421"/>
      <c r="PFN63" s="421"/>
      <c r="PFO63" s="421"/>
      <c r="PFP63" s="421"/>
      <c r="PFQ63" s="421"/>
      <c r="PFR63" s="421"/>
      <c r="PFS63" s="421"/>
      <c r="PFT63" s="421"/>
      <c r="PFU63" s="421"/>
      <c r="PFV63" s="421"/>
      <c r="PFW63" s="421"/>
      <c r="PFX63" s="421"/>
      <c r="PFY63" s="421"/>
      <c r="PFZ63" s="421"/>
      <c r="PGA63" s="421"/>
      <c r="PGB63" s="421"/>
      <c r="PGC63" s="421"/>
      <c r="PGD63" s="421"/>
      <c r="PGE63" s="421"/>
      <c r="PGF63" s="421"/>
      <c r="PGG63" s="421"/>
      <c r="PGH63" s="421"/>
      <c r="PGI63" s="421"/>
      <c r="PGJ63" s="421"/>
      <c r="PGK63" s="421"/>
      <c r="PGL63" s="421"/>
      <c r="PGM63" s="421"/>
      <c r="PGN63" s="421"/>
      <c r="PGO63" s="421"/>
      <c r="PGP63" s="421"/>
      <c r="PGQ63" s="421"/>
      <c r="PGR63" s="421"/>
      <c r="PGS63" s="421"/>
      <c r="PGT63" s="421"/>
      <c r="PGU63" s="421"/>
      <c r="PGV63" s="421"/>
      <c r="PGW63" s="421"/>
      <c r="PGX63" s="421"/>
      <c r="PGY63" s="421"/>
      <c r="PGZ63" s="421"/>
      <c r="PHA63" s="421"/>
      <c r="PHB63" s="421"/>
      <c r="PHC63" s="421"/>
      <c r="PHD63" s="421"/>
      <c r="PHE63" s="421"/>
      <c r="PHF63" s="421"/>
      <c r="PHG63" s="421"/>
      <c r="PHH63" s="421"/>
      <c r="PHI63" s="421"/>
      <c r="PHJ63" s="421"/>
      <c r="PHK63" s="421"/>
      <c r="PHL63" s="421"/>
      <c r="PHM63" s="421"/>
      <c r="PHN63" s="421"/>
      <c r="PHO63" s="421"/>
      <c r="PHP63" s="421"/>
      <c r="PHQ63" s="421"/>
      <c r="PHR63" s="421"/>
      <c r="PHS63" s="421"/>
      <c r="PHT63" s="421"/>
      <c r="PHU63" s="421"/>
      <c r="PHV63" s="421"/>
      <c r="PHW63" s="421"/>
      <c r="PHX63" s="421"/>
      <c r="PHY63" s="421"/>
      <c r="PHZ63" s="421"/>
      <c r="PIA63" s="421"/>
      <c r="PIB63" s="421"/>
      <c r="PIC63" s="421"/>
      <c r="PID63" s="421"/>
      <c r="PIE63" s="421"/>
      <c r="PIF63" s="421"/>
      <c r="PIG63" s="421"/>
      <c r="PIH63" s="421"/>
      <c r="PII63" s="421"/>
      <c r="PIJ63" s="421"/>
      <c r="PIK63" s="421"/>
      <c r="PIL63" s="421"/>
      <c r="PIM63" s="421"/>
      <c r="PIN63" s="421"/>
      <c r="PIO63" s="421"/>
      <c r="PIP63" s="421"/>
      <c r="PIQ63" s="421"/>
      <c r="PIR63" s="421"/>
      <c r="PIS63" s="421"/>
      <c r="PIT63" s="421"/>
      <c r="PIU63" s="421"/>
      <c r="PIV63" s="421"/>
      <c r="PIW63" s="421"/>
      <c r="PIX63" s="421"/>
      <c r="PIY63" s="421"/>
      <c r="PIZ63" s="421"/>
      <c r="PJA63" s="421"/>
      <c r="PJB63" s="421"/>
      <c r="PJC63" s="421"/>
      <c r="PJD63" s="421"/>
      <c r="PJE63" s="421"/>
      <c r="PJF63" s="421"/>
      <c r="PJG63" s="421"/>
      <c r="PJH63" s="421"/>
      <c r="PJI63" s="421"/>
      <c r="PJJ63" s="421"/>
      <c r="PJK63" s="421"/>
      <c r="PJL63" s="421"/>
      <c r="PJM63" s="421"/>
      <c r="PJN63" s="421"/>
      <c r="PJO63" s="421"/>
      <c r="PJP63" s="421"/>
      <c r="PJQ63" s="421"/>
      <c r="PJR63" s="421"/>
      <c r="PJS63" s="421"/>
      <c r="PJT63" s="421"/>
      <c r="PJU63" s="421"/>
      <c r="PJV63" s="421"/>
      <c r="PJW63" s="421"/>
      <c r="PJX63" s="421"/>
      <c r="PJY63" s="421"/>
      <c r="PJZ63" s="421"/>
      <c r="PKA63" s="421"/>
      <c r="PKB63" s="421"/>
      <c r="PKC63" s="421"/>
      <c r="PKD63" s="421"/>
      <c r="PKE63" s="421"/>
      <c r="PKF63" s="421"/>
      <c r="PKG63" s="421"/>
      <c r="PKH63" s="421"/>
      <c r="PKI63" s="421"/>
      <c r="PKJ63" s="421"/>
      <c r="PKK63" s="421"/>
      <c r="PKL63" s="421"/>
      <c r="PKM63" s="421"/>
      <c r="PKN63" s="421"/>
      <c r="PKO63" s="421"/>
      <c r="PKP63" s="421"/>
      <c r="PKQ63" s="421"/>
      <c r="PKR63" s="421"/>
      <c r="PKS63" s="421"/>
      <c r="PKT63" s="421"/>
      <c r="PKU63" s="421"/>
      <c r="PKV63" s="421"/>
      <c r="PKW63" s="421"/>
      <c r="PKX63" s="421"/>
      <c r="PKY63" s="421"/>
      <c r="PKZ63" s="421"/>
      <c r="PLA63" s="421"/>
      <c r="PLB63" s="421"/>
      <c r="PLC63" s="421"/>
      <c r="PLD63" s="421"/>
      <c r="PLE63" s="421"/>
      <c r="PLF63" s="421"/>
      <c r="PLG63" s="421"/>
      <c r="PLH63" s="421"/>
      <c r="PLI63" s="421"/>
      <c r="PLJ63" s="421"/>
      <c r="PLK63" s="421"/>
      <c r="PLL63" s="421"/>
      <c r="PLM63" s="421"/>
      <c r="PLN63" s="421"/>
      <c r="PLO63" s="421"/>
      <c r="PLP63" s="421"/>
      <c r="PLQ63" s="421"/>
      <c r="PLR63" s="421"/>
      <c r="PLS63" s="421"/>
      <c r="PLT63" s="421"/>
      <c r="PLU63" s="421"/>
      <c r="PLV63" s="421"/>
      <c r="PLW63" s="421"/>
      <c r="PLX63" s="421"/>
      <c r="PLY63" s="421"/>
      <c r="PLZ63" s="421"/>
      <c r="PMA63" s="421"/>
      <c r="PMB63" s="421"/>
      <c r="PMC63" s="421"/>
      <c r="PMD63" s="421"/>
      <c r="PME63" s="421"/>
      <c r="PMF63" s="421"/>
      <c r="PMG63" s="421"/>
      <c r="PMH63" s="421"/>
      <c r="PMI63" s="421"/>
      <c r="PMJ63" s="421"/>
      <c r="PMK63" s="421"/>
      <c r="PML63" s="421"/>
      <c r="PMM63" s="421"/>
      <c r="PMN63" s="421"/>
      <c r="PMO63" s="421"/>
      <c r="PMP63" s="421"/>
      <c r="PMQ63" s="421"/>
      <c r="PMR63" s="421"/>
      <c r="PMS63" s="421"/>
      <c r="PMT63" s="421"/>
      <c r="PMU63" s="421"/>
      <c r="PMV63" s="421"/>
      <c r="PMW63" s="421"/>
      <c r="PMX63" s="421"/>
      <c r="PMY63" s="421"/>
      <c r="PMZ63" s="421"/>
      <c r="PNA63" s="421"/>
      <c r="PNB63" s="421"/>
      <c r="PNC63" s="421"/>
      <c r="PND63" s="421"/>
      <c r="PNE63" s="421"/>
      <c r="PNF63" s="421"/>
      <c r="PNG63" s="421"/>
      <c r="PNH63" s="421"/>
      <c r="PNI63" s="421"/>
      <c r="PNJ63" s="421"/>
      <c r="PNK63" s="421"/>
      <c r="PNL63" s="421"/>
      <c r="PNM63" s="421"/>
      <c r="PNN63" s="421"/>
      <c r="PNO63" s="421"/>
      <c r="PNP63" s="421"/>
      <c r="PNQ63" s="421"/>
      <c r="PNR63" s="421"/>
      <c r="PNS63" s="421"/>
      <c r="PNT63" s="421"/>
      <c r="PNU63" s="421"/>
      <c r="PNV63" s="421"/>
      <c r="PNW63" s="421"/>
      <c r="PNX63" s="421"/>
      <c r="PNY63" s="421"/>
      <c r="PNZ63" s="421"/>
      <c r="POA63" s="421"/>
      <c r="POB63" s="421"/>
      <c r="POC63" s="421"/>
      <c r="POD63" s="421"/>
      <c r="POE63" s="421"/>
      <c r="POF63" s="421"/>
      <c r="POG63" s="421"/>
      <c r="POH63" s="421"/>
      <c r="POI63" s="421"/>
      <c r="POJ63" s="421"/>
      <c r="POK63" s="421"/>
      <c r="POL63" s="421"/>
      <c r="POM63" s="421"/>
      <c r="PON63" s="421"/>
      <c r="POO63" s="421"/>
      <c r="POP63" s="421"/>
      <c r="POQ63" s="421"/>
      <c r="POR63" s="421"/>
      <c r="POS63" s="421"/>
      <c r="POT63" s="421"/>
      <c r="POU63" s="421"/>
      <c r="POV63" s="421"/>
      <c r="POW63" s="421"/>
      <c r="POX63" s="421"/>
      <c r="POY63" s="421"/>
      <c r="POZ63" s="421"/>
      <c r="PPA63" s="421"/>
      <c r="PPB63" s="421"/>
      <c r="PPC63" s="421"/>
      <c r="PPD63" s="421"/>
      <c r="PPE63" s="421"/>
      <c r="PPF63" s="421"/>
      <c r="PPG63" s="421"/>
      <c r="PPH63" s="421"/>
      <c r="PPI63" s="421"/>
      <c r="PPJ63" s="421"/>
      <c r="PPK63" s="421"/>
      <c r="PPL63" s="421"/>
      <c r="PPM63" s="421"/>
      <c r="PPN63" s="421"/>
      <c r="PPO63" s="421"/>
      <c r="PPP63" s="421"/>
      <c r="PPQ63" s="421"/>
      <c r="PPR63" s="421"/>
      <c r="PPS63" s="421"/>
      <c r="PPT63" s="421"/>
      <c r="PPU63" s="421"/>
      <c r="PPV63" s="421"/>
      <c r="PPW63" s="421"/>
      <c r="PPX63" s="421"/>
      <c r="PPY63" s="421"/>
      <c r="PPZ63" s="421"/>
      <c r="PQA63" s="421"/>
      <c r="PQB63" s="421"/>
      <c r="PQC63" s="421"/>
      <c r="PQD63" s="421"/>
      <c r="PQE63" s="421"/>
      <c r="PQF63" s="421"/>
      <c r="PQG63" s="421"/>
      <c r="PQH63" s="421"/>
      <c r="PQI63" s="421"/>
      <c r="PQJ63" s="421"/>
      <c r="PQK63" s="421"/>
      <c r="PQL63" s="421"/>
      <c r="PQM63" s="421"/>
      <c r="PQN63" s="421"/>
      <c r="PQO63" s="421"/>
      <c r="PQP63" s="421"/>
      <c r="PQQ63" s="421"/>
      <c r="PQR63" s="421"/>
      <c r="PQS63" s="421"/>
      <c r="PQT63" s="421"/>
      <c r="PQU63" s="421"/>
      <c r="PQV63" s="421"/>
      <c r="PQW63" s="421"/>
      <c r="PQX63" s="421"/>
      <c r="PQY63" s="421"/>
      <c r="PQZ63" s="421"/>
      <c r="PRA63" s="421"/>
      <c r="PRB63" s="421"/>
      <c r="PRC63" s="421"/>
      <c r="PRD63" s="421"/>
      <c r="PRE63" s="421"/>
      <c r="PRF63" s="421"/>
      <c r="PRG63" s="421"/>
      <c r="PRH63" s="421"/>
      <c r="PRI63" s="421"/>
      <c r="PRJ63" s="421"/>
      <c r="PRK63" s="421"/>
      <c r="PRL63" s="421"/>
      <c r="PRM63" s="421"/>
      <c r="PRN63" s="421"/>
      <c r="PRO63" s="421"/>
      <c r="PRP63" s="421"/>
      <c r="PRQ63" s="421"/>
      <c r="PRR63" s="421"/>
      <c r="PRS63" s="421"/>
      <c r="PRT63" s="421"/>
      <c r="PRU63" s="421"/>
      <c r="PRV63" s="421"/>
      <c r="PRW63" s="421"/>
      <c r="PRX63" s="421"/>
      <c r="PRY63" s="421"/>
      <c r="PRZ63" s="421"/>
      <c r="PSA63" s="421"/>
      <c r="PSB63" s="421"/>
      <c r="PSC63" s="421"/>
      <c r="PSD63" s="421"/>
      <c r="PSE63" s="421"/>
      <c r="PSF63" s="421"/>
      <c r="PSG63" s="421"/>
      <c r="PSH63" s="421"/>
      <c r="PSI63" s="421"/>
      <c r="PSJ63" s="421"/>
      <c r="PSK63" s="421"/>
      <c r="PSL63" s="421"/>
      <c r="PSM63" s="421"/>
      <c r="PSN63" s="421"/>
      <c r="PSO63" s="421"/>
      <c r="PSP63" s="421"/>
      <c r="PSQ63" s="421"/>
      <c r="PSR63" s="421"/>
      <c r="PSS63" s="421"/>
      <c r="PST63" s="421"/>
      <c r="PSU63" s="421"/>
      <c r="PSV63" s="421"/>
      <c r="PSW63" s="421"/>
      <c r="PSX63" s="421"/>
      <c r="PSY63" s="421"/>
      <c r="PSZ63" s="421"/>
      <c r="PTA63" s="421"/>
      <c r="PTB63" s="421"/>
      <c r="PTC63" s="421"/>
      <c r="PTD63" s="421"/>
      <c r="PTE63" s="421"/>
      <c r="PTF63" s="421"/>
      <c r="PTG63" s="421"/>
      <c r="PTH63" s="421"/>
      <c r="PTI63" s="421"/>
      <c r="PTJ63" s="421"/>
      <c r="PTK63" s="421"/>
      <c r="PTL63" s="421"/>
      <c r="PTM63" s="421"/>
      <c r="PTN63" s="421"/>
      <c r="PTO63" s="421"/>
      <c r="PTP63" s="421"/>
      <c r="PTQ63" s="421"/>
      <c r="PTR63" s="421"/>
      <c r="PTS63" s="421"/>
      <c r="PTT63" s="421"/>
      <c r="PTU63" s="421"/>
      <c r="PTV63" s="421"/>
      <c r="PTW63" s="421"/>
      <c r="PTX63" s="421"/>
      <c r="PTY63" s="421"/>
      <c r="PTZ63" s="421"/>
      <c r="PUA63" s="421"/>
      <c r="PUB63" s="421"/>
      <c r="PUC63" s="421"/>
      <c r="PUD63" s="421"/>
      <c r="PUE63" s="421"/>
      <c r="PUF63" s="421"/>
      <c r="PUG63" s="421"/>
      <c r="PUH63" s="421"/>
      <c r="PUI63" s="421"/>
      <c r="PUJ63" s="421"/>
      <c r="PUK63" s="421"/>
      <c r="PUL63" s="421"/>
      <c r="PUM63" s="421"/>
      <c r="PUN63" s="421"/>
      <c r="PUO63" s="421"/>
      <c r="PUP63" s="421"/>
      <c r="PUQ63" s="421"/>
      <c r="PUR63" s="421"/>
      <c r="PUS63" s="421"/>
      <c r="PUT63" s="421"/>
      <c r="PUU63" s="421"/>
      <c r="PUV63" s="421"/>
      <c r="PUW63" s="421"/>
      <c r="PUX63" s="421"/>
      <c r="PUY63" s="421"/>
      <c r="PUZ63" s="421"/>
      <c r="PVA63" s="421"/>
      <c r="PVB63" s="421"/>
      <c r="PVC63" s="421"/>
      <c r="PVD63" s="421"/>
      <c r="PVE63" s="421"/>
      <c r="PVF63" s="421"/>
      <c r="PVG63" s="421"/>
      <c r="PVH63" s="421"/>
      <c r="PVI63" s="421"/>
      <c r="PVJ63" s="421"/>
      <c r="PVK63" s="421"/>
      <c r="PVL63" s="421"/>
      <c r="PVM63" s="421"/>
      <c r="PVN63" s="421"/>
      <c r="PVO63" s="421"/>
      <c r="PVP63" s="421"/>
      <c r="PVQ63" s="421"/>
      <c r="PVR63" s="421"/>
      <c r="PVS63" s="421"/>
      <c r="PVT63" s="421"/>
      <c r="PVU63" s="421"/>
      <c r="PVV63" s="421"/>
      <c r="PVW63" s="421"/>
      <c r="PVX63" s="421"/>
      <c r="PVY63" s="421"/>
      <c r="PVZ63" s="421"/>
      <c r="PWA63" s="421"/>
      <c r="PWB63" s="421"/>
      <c r="PWC63" s="421"/>
      <c r="PWD63" s="421"/>
      <c r="PWE63" s="421"/>
      <c r="PWF63" s="421"/>
      <c r="PWG63" s="421"/>
      <c r="PWH63" s="421"/>
      <c r="PWI63" s="421"/>
      <c r="PWJ63" s="421"/>
      <c r="PWK63" s="421"/>
      <c r="PWL63" s="421"/>
      <c r="PWM63" s="421"/>
      <c r="PWN63" s="421"/>
      <c r="PWO63" s="421"/>
      <c r="PWP63" s="421"/>
      <c r="PWQ63" s="421"/>
      <c r="PWR63" s="421"/>
      <c r="PWS63" s="421"/>
      <c r="PWT63" s="421"/>
      <c r="PWU63" s="421"/>
      <c r="PWV63" s="421"/>
      <c r="PWW63" s="421"/>
      <c r="PWX63" s="421"/>
      <c r="PWY63" s="421"/>
      <c r="PWZ63" s="421"/>
      <c r="PXA63" s="421"/>
      <c r="PXB63" s="421"/>
      <c r="PXC63" s="421"/>
      <c r="PXD63" s="421"/>
      <c r="PXE63" s="421"/>
      <c r="PXF63" s="421"/>
      <c r="PXG63" s="421"/>
      <c r="PXH63" s="421"/>
      <c r="PXI63" s="421"/>
      <c r="PXJ63" s="421"/>
      <c r="PXK63" s="421"/>
      <c r="PXL63" s="421"/>
      <c r="PXM63" s="421"/>
      <c r="PXN63" s="421"/>
      <c r="PXO63" s="421"/>
      <c r="PXP63" s="421"/>
      <c r="PXQ63" s="421"/>
      <c r="PXR63" s="421"/>
      <c r="PXS63" s="421"/>
      <c r="PXT63" s="421"/>
      <c r="PXU63" s="421"/>
      <c r="PXV63" s="421"/>
      <c r="PXW63" s="421"/>
      <c r="PXX63" s="421"/>
      <c r="PXY63" s="421"/>
      <c r="PXZ63" s="421"/>
      <c r="PYA63" s="421"/>
      <c r="PYB63" s="421"/>
      <c r="PYC63" s="421"/>
      <c r="PYD63" s="421"/>
      <c r="PYE63" s="421"/>
      <c r="PYF63" s="421"/>
      <c r="PYG63" s="421"/>
      <c r="PYH63" s="421"/>
      <c r="PYI63" s="421"/>
      <c r="PYJ63" s="421"/>
      <c r="PYK63" s="421"/>
      <c r="PYL63" s="421"/>
      <c r="PYM63" s="421"/>
      <c r="PYN63" s="421"/>
      <c r="PYO63" s="421"/>
      <c r="PYP63" s="421"/>
      <c r="PYQ63" s="421"/>
      <c r="PYR63" s="421"/>
      <c r="PYS63" s="421"/>
      <c r="PYT63" s="421"/>
      <c r="PYU63" s="421"/>
      <c r="PYV63" s="421"/>
      <c r="PYW63" s="421"/>
      <c r="PYX63" s="421"/>
      <c r="PYY63" s="421"/>
      <c r="PYZ63" s="421"/>
      <c r="PZA63" s="421"/>
      <c r="PZB63" s="421"/>
      <c r="PZC63" s="421"/>
      <c r="PZD63" s="421"/>
      <c r="PZE63" s="421"/>
      <c r="PZF63" s="421"/>
      <c r="PZG63" s="421"/>
      <c r="PZH63" s="421"/>
      <c r="PZI63" s="421"/>
      <c r="PZJ63" s="421"/>
      <c r="PZK63" s="421"/>
      <c r="PZL63" s="421"/>
      <c r="PZM63" s="421"/>
      <c r="PZN63" s="421"/>
      <c r="PZO63" s="421"/>
      <c r="PZP63" s="421"/>
      <c r="PZQ63" s="421"/>
      <c r="PZR63" s="421"/>
      <c r="PZS63" s="421"/>
      <c r="PZT63" s="421"/>
      <c r="PZU63" s="421"/>
      <c r="PZV63" s="421"/>
      <c r="PZW63" s="421"/>
      <c r="PZX63" s="421"/>
      <c r="PZY63" s="421"/>
      <c r="PZZ63" s="421"/>
      <c r="QAA63" s="421"/>
      <c r="QAB63" s="421"/>
      <c r="QAC63" s="421"/>
      <c r="QAD63" s="421"/>
      <c r="QAE63" s="421"/>
      <c r="QAF63" s="421"/>
      <c r="QAG63" s="421"/>
      <c r="QAH63" s="421"/>
      <c r="QAI63" s="421"/>
      <c r="QAJ63" s="421"/>
      <c r="QAK63" s="421"/>
      <c r="QAL63" s="421"/>
      <c r="QAM63" s="421"/>
      <c r="QAN63" s="421"/>
      <c r="QAO63" s="421"/>
      <c r="QAP63" s="421"/>
      <c r="QAQ63" s="421"/>
      <c r="QAR63" s="421"/>
      <c r="QAS63" s="421"/>
      <c r="QAT63" s="421"/>
      <c r="QAU63" s="421"/>
      <c r="QAV63" s="421"/>
      <c r="QAW63" s="421"/>
      <c r="QAX63" s="421"/>
      <c r="QAY63" s="421"/>
      <c r="QAZ63" s="421"/>
      <c r="QBA63" s="421"/>
      <c r="QBB63" s="421"/>
      <c r="QBC63" s="421"/>
      <c r="QBD63" s="421"/>
      <c r="QBE63" s="421"/>
      <c r="QBF63" s="421"/>
      <c r="QBG63" s="421"/>
      <c r="QBH63" s="421"/>
      <c r="QBI63" s="421"/>
      <c r="QBJ63" s="421"/>
      <c r="QBK63" s="421"/>
      <c r="QBL63" s="421"/>
      <c r="QBM63" s="421"/>
      <c r="QBN63" s="421"/>
      <c r="QBO63" s="421"/>
      <c r="QBP63" s="421"/>
      <c r="QBQ63" s="421"/>
      <c r="QBR63" s="421"/>
      <c r="QBS63" s="421"/>
      <c r="QBT63" s="421"/>
      <c r="QBU63" s="421"/>
      <c r="QBV63" s="421"/>
      <c r="QBW63" s="421"/>
      <c r="QBX63" s="421"/>
      <c r="QBY63" s="421"/>
      <c r="QBZ63" s="421"/>
      <c r="QCA63" s="421"/>
      <c r="QCB63" s="421"/>
      <c r="QCC63" s="421"/>
      <c r="QCD63" s="421"/>
      <c r="QCE63" s="421"/>
      <c r="QCF63" s="421"/>
      <c r="QCG63" s="421"/>
      <c r="QCH63" s="421"/>
      <c r="QCI63" s="421"/>
      <c r="QCJ63" s="421"/>
      <c r="QCK63" s="421"/>
      <c r="QCL63" s="421"/>
      <c r="QCM63" s="421"/>
      <c r="QCN63" s="421"/>
      <c r="QCO63" s="421"/>
      <c r="QCP63" s="421"/>
      <c r="QCQ63" s="421"/>
      <c r="QCR63" s="421"/>
      <c r="QCS63" s="421"/>
      <c r="QCT63" s="421"/>
      <c r="QCU63" s="421"/>
      <c r="QCV63" s="421"/>
      <c r="QCW63" s="421"/>
      <c r="QCX63" s="421"/>
      <c r="QCY63" s="421"/>
      <c r="QCZ63" s="421"/>
      <c r="QDA63" s="421"/>
      <c r="QDB63" s="421"/>
      <c r="QDC63" s="421"/>
      <c r="QDD63" s="421"/>
      <c r="QDE63" s="421"/>
      <c r="QDF63" s="421"/>
      <c r="QDG63" s="421"/>
      <c r="QDH63" s="421"/>
      <c r="QDI63" s="421"/>
      <c r="QDJ63" s="421"/>
      <c r="QDK63" s="421"/>
      <c r="QDL63" s="421"/>
      <c r="QDM63" s="421"/>
      <c r="QDN63" s="421"/>
      <c r="QDO63" s="421"/>
      <c r="QDP63" s="421"/>
      <c r="QDQ63" s="421"/>
      <c r="QDR63" s="421"/>
      <c r="QDS63" s="421"/>
      <c r="QDT63" s="421"/>
      <c r="QDU63" s="421"/>
      <c r="QDV63" s="421"/>
      <c r="QDW63" s="421"/>
      <c r="QDX63" s="421"/>
      <c r="QDY63" s="421"/>
      <c r="QDZ63" s="421"/>
      <c r="QEA63" s="421"/>
      <c r="QEB63" s="421"/>
      <c r="QEC63" s="421"/>
      <c r="QED63" s="421"/>
      <c r="QEE63" s="421"/>
      <c r="QEF63" s="421"/>
      <c r="QEG63" s="421"/>
      <c r="QEH63" s="421"/>
      <c r="QEI63" s="421"/>
      <c r="QEJ63" s="421"/>
      <c r="QEK63" s="421"/>
      <c r="QEL63" s="421"/>
      <c r="QEM63" s="421"/>
      <c r="QEN63" s="421"/>
      <c r="QEO63" s="421"/>
      <c r="QEP63" s="421"/>
      <c r="QEQ63" s="421"/>
      <c r="QER63" s="421"/>
      <c r="QES63" s="421"/>
      <c r="QET63" s="421"/>
      <c r="QEU63" s="421"/>
      <c r="QEV63" s="421"/>
      <c r="QEW63" s="421"/>
      <c r="QEX63" s="421"/>
      <c r="QEY63" s="421"/>
      <c r="QEZ63" s="421"/>
      <c r="QFA63" s="421"/>
      <c r="QFB63" s="421"/>
      <c r="QFC63" s="421"/>
      <c r="QFD63" s="421"/>
      <c r="QFE63" s="421"/>
      <c r="QFF63" s="421"/>
      <c r="QFG63" s="421"/>
      <c r="QFH63" s="421"/>
      <c r="QFI63" s="421"/>
      <c r="QFJ63" s="421"/>
      <c r="QFK63" s="421"/>
      <c r="QFL63" s="421"/>
      <c r="QFM63" s="421"/>
      <c r="QFN63" s="421"/>
      <c r="QFO63" s="421"/>
      <c r="QFP63" s="421"/>
      <c r="QFQ63" s="421"/>
      <c r="QFR63" s="421"/>
      <c r="QFS63" s="421"/>
      <c r="QFT63" s="421"/>
      <c r="QFU63" s="421"/>
      <c r="QFV63" s="421"/>
      <c r="QFW63" s="421"/>
      <c r="QFX63" s="421"/>
      <c r="QFY63" s="421"/>
      <c r="QFZ63" s="421"/>
      <c r="QGA63" s="421"/>
      <c r="QGB63" s="421"/>
      <c r="QGC63" s="421"/>
      <c r="QGD63" s="421"/>
      <c r="QGE63" s="421"/>
      <c r="QGF63" s="421"/>
      <c r="QGG63" s="421"/>
      <c r="QGH63" s="421"/>
      <c r="QGI63" s="421"/>
      <c r="QGJ63" s="421"/>
      <c r="QGK63" s="421"/>
      <c r="QGL63" s="421"/>
      <c r="QGM63" s="421"/>
      <c r="QGN63" s="421"/>
      <c r="QGO63" s="421"/>
      <c r="QGP63" s="421"/>
      <c r="QGQ63" s="421"/>
      <c r="QGR63" s="421"/>
      <c r="QGS63" s="421"/>
      <c r="QGT63" s="421"/>
      <c r="QGU63" s="421"/>
      <c r="QGV63" s="421"/>
      <c r="QGW63" s="421"/>
      <c r="QGX63" s="421"/>
      <c r="QGY63" s="421"/>
      <c r="QGZ63" s="421"/>
      <c r="QHA63" s="421"/>
      <c r="QHB63" s="421"/>
      <c r="QHC63" s="421"/>
      <c r="QHD63" s="421"/>
      <c r="QHE63" s="421"/>
      <c r="QHF63" s="421"/>
      <c r="QHG63" s="421"/>
      <c r="QHH63" s="421"/>
      <c r="QHI63" s="421"/>
      <c r="QHJ63" s="421"/>
      <c r="QHK63" s="421"/>
      <c r="QHL63" s="421"/>
      <c r="QHM63" s="421"/>
      <c r="QHN63" s="421"/>
      <c r="QHO63" s="421"/>
      <c r="QHP63" s="421"/>
      <c r="QHQ63" s="421"/>
      <c r="QHR63" s="421"/>
      <c r="QHS63" s="421"/>
      <c r="QHT63" s="421"/>
      <c r="QHU63" s="421"/>
      <c r="QHV63" s="421"/>
      <c r="QHW63" s="421"/>
      <c r="QHX63" s="421"/>
      <c r="QHY63" s="421"/>
      <c r="QHZ63" s="421"/>
      <c r="QIA63" s="421"/>
      <c r="QIB63" s="421"/>
      <c r="QIC63" s="421"/>
      <c r="QID63" s="421"/>
      <c r="QIE63" s="421"/>
      <c r="QIF63" s="421"/>
      <c r="QIG63" s="421"/>
      <c r="QIH63" s="421"/>
      <c r="QII63" s="421"/>
      <c r="QIJ63" s="421"/>
      <c r="QIK63" s="421"/>
      <c r="QIL63" s="421"/>
      <c r="QIM63" s="421"/>
      <c r="QIN63" s="421"/>
      <c r="QIO63" s="421"/>
      <c r="QIP63" s="421"/>
      <c r="QIQ63" s="421"/>
      <c r="QIR63" s="421"/>
      <c r="QIS63" s="421"/>
      <c r="QIT63" s="421"/>
      <c r="QIU63" s="421"/>
      <c r="QIV63" s="421"/>
      <c r="QIW63" s="421"/>
      <c r="QIX63" s="421"/>
      <c r="QIY63" s="421"/>
      <c r="QIZ63" s="421"/>
      <c r="QJA63" s="421"/>
      <c r="QJB63" s="421"/>
      <c r="QJC63" s="421"/>
      <c r="QJD63" s="421"/>
      <c r="QJE63" s="421"/>
      <c r="QJF63" s="421"/>
      <c r="QJG63" s="421"/>
      <c r="QJH63" s="421"/>
      <c r="QJI63" s="421"/>
      <c r="QJJ63" s="421"/>
      <c r="QJK63" s="421"/>
      <c r="QJL63" s="421"/>
      <c r="QJM63" s="421"/>
      <c r="QJN63" s="421"/>
      <c r="QJO63" s="421"/>
      <c r="QJP63" s="421"/>
      <c r="QJQ63" s="421"/>
      <c r="QJR63" s="421"/>
      <c r="QJS63" s="421"/>
      <c r="QJT63" s="421"/>
      <c r="QJU63" s="421"/>
      <c r="QJV63" s="421"/>
      <c r="QJW63" s="421"/>
      <c r="QJX63" s="421"/>
      <c r="QJY63" s="421"/>
      <c r="QJZ63" s="421"/>
      <c r="QKA63" s="421"/>
      <c r="QKB63" s="421"/>
      <c r="QKC63" s="421"/>
      <c r="QKD63" s="421"/>
      <c r="QKE63" s="421"/>
      <c r="QKF63" s="421"/>
      <c r="QKG63" s="421"/>
      <c r="QKH63" s="421"/>
      <c r="QKI63" s="421"/>
      <c r="QKJ63" s="421"/>
      <c r="QKK63" s="421"/>
      <c r="QKL63" s="421"/>
      <c r="QKM63" s="421"/>
      <c r="QKN63" s="421"/>
      <c r="QKO63" s="421"/>
      <c r="QKP63" s="421"/>
      <c r="QKQ63" s="421"/>
      <c r="QKR63" s="421"/>
      <c r="QKS63" s="421"/>
      <c r="QKT63" s="421"/>
      <c r="QKU63" s="421"/>
      <c r="QKV63" s="421"/>
      <c r="QKW63" s="421"/>
      <c r="QKX63" s="421"/>
      <c r="QKY63" s="421"/>
      <c r="QKZ63" s="421"/>
      <c r="QLA63" s="421"/>
      <c r="QLB63" s="421"/>
      <c r="QLC63" s="421"/>
      <c r="QLD63" s="421"/>
      <c r="QLE63" s="421"/>
      <c r="QLF63" s="421"/>
      <c r="QLG63" s="421"/>
      <c r="QLH63" s="421"/>
      <c r="QLI63" s="421"/>
      <c r="QLJ63" s="421"/>
      <c r="QLK63" s="421"/>
      <c r="QLL63" s="421"/>
      <c r="QLM63" s="421"/>
      <c r="QLN63" s="421"/>
      <c r="QLO63" s="421"/>
      <c r="QLP63" s="421"/>
      <c r="QLQ63" s="421"/>
      <c r="QLR63" s="421"/>
      <c r="QLS63" s="421"/>
      <c r="QLT63" s="421"/>
      <c r="QLU63" s="421"/>
      <c r="QLV63" s="421"/>
      <c r="QLW63" s="421"/>
      <c r="QLX63" s="421"/>
      <c r="QLY63" s="421"/>
      <c r="QLZ63" s="421"/>
      <c r="QMA63" s="421"/>
      <c r="QMB63" s="421"/>
      <c r="QMC63" s="421"/>
      <c r="QMD63" s="421"/>
      <c r="QME63" s="421"/>
      <c r="QMF63" s="421"/>
      <c r="QMG63" s="421"/>
      <c r="QMH63" s="421"/>
      <c r="QMI63" s="421"/>
      <c r="QMJ63" s="421"/>
      <c r="QMK63" s="421"/>
      <c r="QML63" s="421"/>
      <c r="QMM63" s="421"/>
      <c r="QMN63" s="421"/>
      <c r="QMO63" s="421"/>
      <c r="QMP63" s="421"/>
      <c r="QMQ63" s="421"/>
      <c r="QMR63" s="421"/>
      <c r="QMS63" s="421"/>
      <c r="QMT63" s="421"/>
      <c r="QMU63" s="421"/>
      <c r="QMV63" s="421"/>
      <c r="QMW63" s="421"/>
      <c r="QMX63" s="421"/>
      <c r="QMY63" s="421"/>
      <c r="QMZ63" s="421"/>
      <c r="QNA63" s="421"/>
      <c r="QNB63" s="421"/>
      <c r="QNC63" s="421"/>
      <c r="QND63" s="421"/>
      <c r="QNE63" s="421"/>
      <c r="QNF63" s="421"/>
      <c r="QNG63" s="421"/>
      <c r="QNH63" s="421"/>
      <c r="QNI63" s="421"/>
      <c r="QNJ63" s="421"/>
      <c r="QNK63" s="421"/>
      <c r="QNL63" s="421"/>
      <c r="QNM63" s="421"/>
      <c r="QNN63" s="421"/>
      <c r="QNO63" s="421"/>
      <c r="QNP63" s="421"/>
      <c r="QNQ63" s="421"/>
      <c r="QNR63" s="421"/>
      <c r="QNS63" s="421"/>
      <c r="QNT63" s="421"/>
      <c r="QNU63" s="421"/>
      <c r="QNV63" s="421"/>
      <c r="QNW63" s="421"/>
      <c r="QNX63" s="421"/>
      <c r="QNY63" s="421"/>
      <c r="QNZ63" s="421"/>
      <c r="QOA63" s="421"/>
      <c r="QOB63" s="421"/>
      <c r="QOC63" s="421"/>
      <c r="QOD63" s="421"/>
      <c r="QOE63" s="421"/>
      <c r="QOF63" s="421"/>
      <c r="QOG63" s="421"/>
      <c r="QOH63" s="421"/>
      <c r="QOI63" s="421"/>
      <c r="QOJ63" s="421"/>
      <c r="QOK63" s="421"/>
      <c r="QOL63" s="421"/>
      <c r="QOM63" s="421"/>
      <c r="QON63" s="421"/>
      <c r="QOO63" s="421"/>
      <c r="QOP63" s="421"/>
      <c r="QOQ63" s="421"/>
      <c r="QOR63" s="421"/>
      <c r="QOS63" s="421"/>
      <c r="QOT63" s="421"/>
      <c r="QOU63" s="421"/>
      <c r="QOV63" s="421"/>
      <c r="QOW63" s="421"/>
      <c r="QOX63" s="421"/>
      <c r="QOY63" s="421"/>
      <c r="QOZ63" s="421"/>
      <c r="QPA63" s="421"/>
      <c r="QPB63" s="421"/>
      <c r="QPC63" s="421"/>
      <c r="QPD63" s="421"/>
      <c r="QPE63" s="421"/>
      <c r="QPF63" s="421"/>
      <c r="QPG63" s="421"/>
      <c r="QPH63" s="421"/>
      <c r="QPI63" s="421"/>
      <c r="QPJ63" s="421"/>
      <c r="QPK63" s="421"/>
      <c r="QPL63" s="421"/>
      <c r="QPM63" s="421"/>
      <c r="QPN63" s="421"/>
      <c r="QPO63" s="421"/>
      <c r="QPP63" s="421"/>
      <c r="QPQ63" s="421"/>
      <c r="QPR63" s="421"/>
      <c r="QPS63" s="421"/>
      <c r="QPT63" s="421"/>
      <c r="QPU63" s="421"/>
      <c r="QPV63" s="421"/>
      <c r="QPW63" s="421"/>
      <c r="QPX63" s="421"/>
      <c r="QPY63" s="421"/>
      <c r="QPZ63" s="421"/>
      <c r="QQA63" s="421"/>
      <c r="QQB63" s="421"/>
      <c r="QQC63" s="421"/>
      <c r="QQD63" s="421"/>
      <c r="QQE63" s="421"/>
      <c r="QQF63" s="421"/>
      <c r="QQG63" s="421"/>
      <c r="QQH63" s="421"/>
      <c r="QQI63" s="421"/>
      <c r="QQJ63" s="421"/>
      <c r="QQK63" s="421"/>
      <c r="QQL63" s="421"/>
      <c r="QQM63" s="421"/>
      <c r="QQN63" s="421"/>
      <c r="QQO63" s="421"/>
      <c r="QQP63" s="421"/>
      <c r="QQQ63" s="421"/>
      <c r="QQR63" s="421"/>
      <c r="QQS63" s="421"/>
      <c r="QQT63" s="421"/>
      <c r="QQU63" s="421"/>
      <c r="QQV63" s="421"/>
      <c r="QQW63" s="421"/>
      <c r="QQX63" s="421"/>
      <c r="QQY63" s="421"/>
      <c r="QQZ63" s="421"/>
      <c r="QRA63" s="421"/>
      <c r="QRB63" s="421"/>
      <c r="QRC63" s="421"/>
      <c r="QRD63" s="421"/>
      <c r="QRE63" s="421"/>
      <c r="QRF63" s="421"/>
      <c r="QRG63" s="421"/>
      <c r="QRH63" s="421"/>
      <c r="QRI63" s="421"/>
      <c r="QRJ63" s="421"/>
      <c r="QRK63" s="421"/>
      <c r="QRL63" s="421"/>
      <c r="QRM63" s="421"/>
      <c r="QRN63" s="421"/>
      <c r="QRO63" s="421"/>
      <c r="QRP63" s="421"/>
      <c r="QRQ63" s="421"/>
      <c r="QRR63" s="421"/>
      <c r="QRS63" s="421"/>
      <c r="QRT63" s="421"/>
      <c r="QRU63" s="421"/>
      <c r="QRV63" s="421"/>
      <c r="QRW63" s="421"/>
      <c r="QRX63" s="421"/>
      <c r="QRY63" s="421"/>
      <c r="QRZ63" s="421"/>
      <c r="QSA63" s="421"/>
      <c r="QSB63" s="421"/>
      <c r="QSC63" s="421"/>
      <c r="QSD63" s="421"/>
      <c r="QSE63" s="421"/>
      <c r="QSF63" s="421"/>
      <c r="QSG63" s="421"/>
      <c r="QSH63" s="421"/>
      <c r="QSI63" s="421"/>
      <c r="QSJ63" s="421"/>
      <c r="QSK63" s="421"/>
      <c r="QSL63" s="421"/>
      <c r="QSM63" s="421"/>
      <c r="QSN63" s="421"/>
      <c r="QSO63" s="421"/>
      <c r="QSP63" s="421"/>
      <c r="QSQ63" s="421"/>
      <c r="QSR63" s="421"/>
      <c r="QSS63" s="421"/>
      <c r="QST63" s="421"/>
      <c r="QSU63" s="421"/>
      <c r="QSV63" s="421"/>
      <c r="QSW63" s="421"/>
      <c r="QSX63" s="421"/>
      <c r="QSY63" s="421"/>
      <c r="QSZ63" s="421"/>
      <c r="QTA63" s="421"/>
      <c r="QTB63" s="421"/>
      <c r="QTC63" s="421"/>
      <c r="QTD63" s="421"/>
      <c r="QTE63" s="421"/>
      <c r="QTF63" s="421"/>
      <c r="QTG63" s="421"/>
      <c r="QTH63" s="421"/>
      <c r="QTI63" s="421"/>
      <c r="QTJ63" s="421"/>
      <c r="QTK63" s="421"/>
      <c r="QTL63" s="421"/>
      <c r="QTM63" s="421"/>
      <c r="QTN63" s="421"/>
      <c r="QTO63" s="421"/>
      <c r="QTP63" s="421"/>
      <c r="QTQ63" s="421"/>
      <c r="QTR63" s="421"/>
      <c r="QTS63" s="421"/>
      <c r="QTT63" s="421"/>
      <c r="QTU63" s="421"/>
      <c r="QTV63" s="421"/>
      <c r="QTW63" s="421"/>
      <c r="QTX63" s="421"/>
      <c r="QTY63" s="421"/>
      <c r="QTZ63" s="421"/>
      <c r="QUA63" s="421"/>
      <c r="QUB63" s="421"/>
      <c r="QUC63" s="421"/>
      <c r="QUD63" s="421"/>
      <c r="QUE63" s="421"/>
      <c r="QUF63" s="421"/>
      <c r="QUG63" s="421"/>
      <c r="QUH63" s="421"/>
      <c r="QUI63" s="421"/>
      <c r="QUJ63" s="421"/>
      <c r="QUK63" s="421"/>
      <c r="QUL63" s="421"/>
      <c r="QUM63" s="421"/>
      <c r="QUN63" s="421"/>
      <c r="QUO63" s="421"/>
      <c r="QUP63" s="421"/>
      <c r="QUQ63" s="421"/>
      <c r="QUR63" s="421"/>
      <c r="QUS63" s="421"/>
      <c r="QUT63" s="421"/>
      <c r="QUU63" s="421"/>
      <c r="QUV63" s="421"/>
      <c r="QUW63" s="421"/>
      <c r="QUX63" s="421"/>
      <c r="QUY63" s="421"/>
      <c r="QUZ63" s="421"/>
      <c r="QVA63" s="421"/>
      <c r="QVB63" s="421"/>
      <c r="QVC63" s="421"/>
      <c r="QVD63" s="421"/>
      <c r="QVE63" s="421"/>
      <c r="QVF63" s="421"/>
      <c r="QVG63" s="421"/>
      <c r="QVH63" s="421"/>
      <c r="QVI63" s="421"/>
      <c r="QVJ63" s="421"/>
      <c r="QVK63" s="421"/>
      <c r="QVL63" s="421"/>
      <c r="QVM63" s="421"/>
      <c r="QVN63" s="421"/>
      <c r="QVO63" s="421"/>
      <c r="QVP63" s="421"/>
      <c r="QVQ63" s="421"/>
      <c r="QVR63" s="421"/>
      <c r="QVS63" s="421"/>
      <c r="QVT63" s="421"/>
      <c r="QVU63" s="421"/>
      <c r="QVV63" s="421"/>
      <c r="QVW63" s="421"/>
      <c r="QVX63" s="421"/>
      <c r="QVY63" s="421"/>
      <c r="QVZ63" s="421"/>
      <c r="QWA63" s="421"/>
      <c r="QWB63" s="421"/>
      <c r="QWC63" s="421"/>
      <c r="QWD63" s="421"/>
      <c r="QWE63" s="421"/>
      <c r="QWF63" s="421"/>
      <c r="QWG63" s="421"/>
      <c r="QWH63" s="421"/>
      <c r="QWI63" s="421"/>
      <c r="QWJ63" s="421"/>
      <c r="QWK63" s="421"/>
      <c r="QWL63" s="421"/>
      <c r="QWM63" s="421"/>
      <c r="QWN63" s="421"/>
      <c r="QWO63" s="421"/>
      <c r="QWP63" s="421"/>
      <c r="QWQ63" s="421"/>
      <c r="QWR63" s="421"/>
      <c r="QWS63" s="421"/>
      <c r="QWT63" s="421"/>
      <c r="QWU63" s="421"/>
      <c r="QWV63" s="421"/>
      <c r="QWW63" s="421"/>
      <c r="QWX63" s="421"/>
      <c r="QWY63" s="421"/>
      <c r="QWZ63" s="421"/>
      <c r="QXA63" s="421"/>
      <c r="QXB63" s="421"/>
      <c r="QXC63" s="421"/>
      <c r="QXD63" s="421"/>
      <c r="QXE63" s="421"/>
      <c r="QXF63" s="421"/>
      <c r="QXG63" s="421"/>
      <c r="QXH63" s="421"/>
      <c r="QXI63" s="421"/>
      <c r="QXJ63" s="421"/>
      <c r="QXK63" s="421"/>
      <c r="QXL63" s="421"/>
      <c r="QXM63" s="421"/>
      <c r="QXN63" s="421"/>
      <c r="QXO63" s="421"/>
      <c r="QXP63" s="421"/>
      <c r="QXQ63" s="421"/>
      <c r="QXR63" s="421"/>
      <c r="QXS63" s="421"/>
      <c r="QXT63" s="421"/>
      <c r="QXU63" s="421"/>
      <c r="QXV63" s="421"/>
      <c r="QXW63" s="421"/>
      <c r="QXX63" s="421"/>
      <c r="QXY63" s="421"/>
      <c r="QXZ63" s="421"/>
      <c r="QYA63" s="421"/>
      <c r="QYB63" s="421"/>
      <c r="QYC63" s="421"/>
      <c r="QYD63" s="421"/>
      <c r="QYE63" s="421"/>
      <c r="QYF63" s="421"/>
      <c r="QYG63" s="421"/>
      <c r="QYH63" s="421"/>
      <c r="QYI63" s="421"/>
      <c r="QYJ63" s="421"/>
      <c r="QYK63" s="421"/>
      <c r="QYL63" s="421"/>
      <c r="QYM63" s="421"/>
      <c r="QYN63" s="421"/>
      <c r="QYO63" s="421"/>
      <c r="QYP63" s="421"/>
      <c r="QYQ63" s="421"/>
      <c r="QYR63" s="421"/>
      <c r="QYS63" s="421"/>
      <c r="QYT63" s="421"/>
      <c r="QYU63" s="421"/>
      <c r="QYV63" s="421"/>
      <c r="QYW63" s="421"/>
      <c r="QYX63" s="421"/>
      <c r="QYY63" s="421"/>
      <c r="QYZ63" s="421"/>
      <c r="QZA63" s="421"/>
      <c r="QZB63" s="421"/>
      <c r="QZC63" s="421"/>
      <c r="QZD63" s="421"/>
      <c r="QZE63" s="421"/>
      <c r="QZF63" s="421"/>
      <c r="QZG63" s="421"/>
      <c r="QZH63" s="421"/>
      <c r="QZI63" s="421"/>
      <c r="QZJ63" s="421"/>
      <c r="QZK63" s="421"/>
      <c r="QZL63" s="421"/>
      <c r="QZM63" s="421"/>
      <c r="QZN63" s="421"/>
      <c r="QZO63" s="421"/>
      <c r="QZP63" s="421"/>
      <c r="QZQ63" s="421"/>
      <c r="QZR63" s="421"/>
      <c r="QZS63" s="421"/>
      <c r="QZT63" s="421"/>
      <c r="QZU63" s="421"/>
      <c r="QZV63" s="421"/>
      <c r="QZW63" s="421"/>
      <c r="QZX63" s="421"/>
      <c r="QZY63" s="421"/>
      <c r="QZZ63" s="421"/>
      <c r="RAA63" s="421"/>
      <c r="RAB63" s="421"/>
      <c r="RAC63" s="421"/>
      <c r="RAD63" s="421"/>
      <c r="RAE63" s="421"/>
      <c r="RAF63" s="421"/>
      <c r="RAG63" s="421"/>
      <c r="RAH63" s="421"/>
      <c r="RAI63" s="421"/>
      <c r="RAJ63" s="421"/>
      <c r="RAK63" s="421"/>
      <c r="RAL63" s="421"/>
      <c r="RAM63" s="421"/>
      <c r="RAN63" s="421"/>
      <c r="RAO63" s="421"/>
      <c r="RAP63" s="421"/>
      <c r="RAQ63" s="421"/>
      <c r="RAR63" s="421"/>
      <c r="RAS63" s="421"/>
      <c r="RAT63" s="421"/>
      <c r="RAU63" s="421"/>
      <c r="RAV63" s="421"/>
      <c r="RAW63" s="421"/>
      <c r="RAX63" s="421"/>
      <c r="RAY63" s="421"/>
      <c r="RAZ63" s="421"/>
      <c r="RBA63" s="421"/>
      <c r="RBB63" s="421"/>
      <c r="RBC63" s="421"/>
      <c r="RBD63" s="421"/>
      <c r="RBE63" s="421"/>
      <c r="RBF63" s="421"/>
      <c r="RBG63" s="421"/>
      <c r="RBH63" s="421"/>
      <c r="RBI63" s="421"/>
      <c r="RBJ63" s="421"/>
      <c r="RBK63" s="421"/>
      <c r="RBL63" s="421"/>
      <c r="RBM63" s="421"/>
      <c r="RBN63" s="421"/>
      <c r="RBO63" s="421"/>
      <c r="RBP63" s="421"/>
      <c r="RBQ63" s="421"/>
      <c r="RBR63" s="421"/>
      <c r="RBS63" s="421"/>
      <c r="RBT63" s="421"/>
      <c r="RBU63" s="421"/>
      <c r="RBV63" s="421"/>
      <c r="RBW63" s="421"/>
      <c r="RBX63" s="421"/>
      <c r="RBY63" s="421"/>
      <c r="RBZ63" s="421"/>
      <c r="RCA63" s="421"/>
      <c r="RCB63" s="421"/>
      <c r="RCC63" s="421"/>
      <c r="RCD63" s="421"/>
      <c r="RCE63" s="421"/>
      <c r="RCF63" s="421"/>
      <c r="RCG63" s="421"/>
      <c r="RCH63" s="421"/>
      <c r="RCI63" s="421"/>
      <c r="RCJ63" s="421"/>
      <c r="RCK63" s="421"/>
      <c r="RCL63" s="421"/>
      <c r="RCM63" s="421"/>
      <c r="RCN63" s="421"/>
      <c r="RCO63" s="421"/>
      <c r="RCP63" s="421"/>
      <c r="RCQ63" s="421"/>
      <c r="RCR63" s="421"/>
      <c r="RCS63" s="421"/>
      <c r="RCT63" s="421"/>
      <c r="RCU63" s="421"/>
      <c r="RCV63" s="421"/>
      <c r="RCW63" s="421"/>
      <c r="RCX63" s="421"/>
      <c r="RCY63" s="421"/>
      <c r="RCZ63" s="421"/>
      <c r="RDA63" s="421"/>
      <c r="RDB63" s="421"/>
      <c r="RDC63" s="421"/>
      <c r="RDD63" s="421"/>
      <c r="RDE63" s="421"/>
      <c r="RDF63" s="421"/>
      <c r="RDG63" s="421"/>
      <c r="RDH63" s="421"/>
      <c r="RDI63" s="421"/>
      <c r="RDJ63" s="421"/>
      <c r="RDK63" s="421"/>
      <c r="RDL63" s="421"/>
      <c r="RDM63" s="421"/>
      <c r="RDN63" s="421"/>
      <c r="RDO63" s="421"/>
      <c r="RDP63" s="421"/>
      <c r="RDQ63" s="421"/>
      <c r="RDR63" s="421"/>
      <c r="RDS63" s="421"/>
      <c r="RDT63" s="421"/>
      <c r="RDU63" s="421"/>
      <c r="RDV63" s="421"/>
      <c r="RDW63" s="421"/>
      <c r="RDX63" s="421"/>
      <c r="RDY63" s="421"/>
      <c r="RDZ63" s="421"/>
      <c r="REA63" s="421"/>
      <c r="REB63" s="421"/>
      <c r="REC63" s="421"/>
      <c r="RED63" s="421"/>
      <c r="REE63" s="421"/>
      <c r="REF63" s="421"/>
      <c r="REG63" s="421"/>
      <c r="REH63" s="421"/>
      <c r="REI63" s="421"/>
      <c r="REJ63" s="421"/>
      <c r="REK63" s="421"/>
      <c r="REL63" s="421"/>
      <c r="REM63" s="421"/>
      <c r="REN63" s="421"/>
      <c r="REO63" s="421"/>
      <c r="REP63" s="421"/>
      <c r="REQ63" s="421"/>
      <c r="RER63" s="421"/>
      <c r="RES63" s="421"/>
      <c r="RET63" s="421"/>
      <c r="REU63" s="421"/>
      <c r="REV63" s="421"/>
      <c r="REW63" s="421"/>
      <c r="REX63" s="421"/>
      <c r="REY63" s="421"/>
      <c r="REZ63" s="421"/>
      <c r="RFA63" s="421"/>
      <c r="RFB63" s="421"/>
      <c r="RFC63" s="421"/>
      <c r="RFD63" s="421"/>
      <c r="RFE63" s="421"/>
      <c r="RFF63" s="421"/>
      <c r="RFG63" s="421"/>
      <c r="RFH63" s="421"/>
      <c r="RFI63" s="421"/>
      <c r="RFJ63" s="421"/>
      <c r="RFK63" s="421"/>
      <c r="RFL63" s="421"/>
      <c r="RFM63" s="421"/>
      <c r="RFN63" s="421"/>
      <c r="RFO63" s="421"/>
      <c r="RFP63" s="421"/>
      <c r="RFQ63" s="421"/>
      <c r="RFR63" s="421"/>
      <c r="RFS63" s="421"/>
      <c r="RFT63" s="421"/>
      <c r="RFU63" s="421"/>
      <c r="RFV63" s="421"/>
      <c r="RFW63" s="421"/>
      <c r="RFX63" s="421"/>
      <c r="RFY63" s="421"/>
      <c r="RFZ63" s="421"/>
      <c r="RGA63" s="421"/>
      <c r="RGB63" s="421"/>
      <c r="RGC63" s="421"/>
      <c r="RGD63" s="421"/>
      <c r="RGE63" s="421"/>
      <c r="RGF63" s="421"/>
      <c r="RGG63" s="421"/>
      <c r="RGH63" s="421"/>
      <c r="RGI63" s="421"/>
      <c r="RGJ63" s="421"/>
      <c r="RGK63" s="421"/>
      <c r="RGL63" s="421"/>
      <c r="RGM63" s="421"/>
      <c r="RGN63" s="421"/>
      <c r="RGO63" s="421"/>
      <c r="RGP63" s="421"/>
      <c r="RGQ63" s="421"/>
      <c r="RGR63" s="421"/>
      <c r="RGS63" s="421"/>
      <c r="RGT63" s="421"/>
      <c r="RGU63" s="421"/>
      <c r="RGV63" s="421"/>
      <c r="RGW63" s="421"/>
      <c r="RGX63" s="421"/>
      <c r="RGY63" s="421"/>
      <c r="RGZ63" s="421"/>
      <c r="RHA63" s="421"/>
      <c r="RHB63" s="421"/>
      <c r="RHC63" s="421"/>
      <c r="RHD63" s="421"/>
      <c r="RHE63" s="421"/>
      <c r="RHF63" s="421"/>
      <c r="RHG63" s="421"/>
      <c r="RHH63" s="421"/>
      <c r="RHI63" s="421"/>
      <c r="RHJ63" s="421"/>
      <c r="RHK63" s="421"/>
      <c r="RHL63" s="421"/>
      <c r="RHM63" s="421"/>
      <c r="RHN63" s="421"/>
      <c r="RHO63" s="421"/>
      <c r="RHP63" s="421"/>
      <c r="RHQ63" s="421"/>
      <c r="RHR63" s="421"/>
      <c r="RHS63" s="421"/>
      <c r="RHT63" s="421"/>
      <c r="RHU63" s="421"/>
      <c r="RHV63" s="421"/>
      <c r="RHW63" s="421"/>
      <c r="RHX63" s="421"/>
      <c r="RHY63" s="421"/>
      <c r="RHZ63" s="421"/>
      <c r="RIA63" s="421"/>
      <c r="RIB63" s="421"/>
      <c r="RIC63" s="421"/>
      <c r="RID63" s="421"/>
      <c r="RIE63" s="421"/>
      <c r="RIF63" s="421"/>
      <c r="RIG63" s="421"/>
      <c r="RIH63" s="421"/>
      <c r="RII63" s="421"/>
      <c r="RIJ63" s="421"/>
      <c r="RIK63" s="421"/>
      <c r="RIL63" s="421"/>
      <c r="RIM63" s="421"/>
      <c r="RIN63" s="421"/>
      <c r="RIO63" s="421"/>
      <c r="RIP63" s="421"/>
      <c r="RIQ63" s="421"/>
      <c r="RIR63" s="421"/>
      <c r="RIS63" s="421"/>
      <c r="RIT63" s="421"/>
      <c r="RIU63" s="421"/>
      <c r="RIV63" s="421"/>
      <c r="RIW63" s="421"/>
      <c r="RIX63" s="421"/>
      <c r="RIY63" s="421"/>
      <c r="RIZ63" s="421"/>
      <c r="RJA63" s="421"/>
      <c r="RJB63" s="421"/>
      <c r="RJC63" s="421"/>
      <c r="RJD63" s="421"/>
      <c r="RJE63" s="421"/>
      <c r="RJF63" s="421"/>
      <c r="RJG63" s="421"/>
      <c r="RJH63" s="421"/>
      <c r="RJI63" s="421"/>
      <c r="RJJ63" s="421"/>
      <c r="RJK63" s="421"/>
      <c r="RJL63" s="421"/>
      <c r="RJM63" s="421"/>
      <c r="RJN63" s="421"/>
      <c r="RJO63" s="421"/>
      <c r="RJP63" s="421"/>
      <c r="RJQ63" s="421"/>
      <c r="RJR63" s="421"/>
      <c r="RJS63" s="421"/>
      <c r="RJT63" s="421"/>
      <c r="RJU63" s="421"/>
      <c r="RJV63" s="421"/>
      <c r="RJW63" s="421"/>
      <c r="RJX63" s="421"/>
      <c r="RJY63" s="421"/>
      <c r="RJZ63" s="421"/>
      <c r="RKA63" s="421"/>
      <c r="RKB63" s="421"/>
      <c r="RKC63" s="421"/>
      <c r="RKD63" s="421"/>
      <c r="RKE63" s="421"/>
      <c r="RKF63" s="421"/>
      <c r="RKG63" s="421"/>
      <c r="RKH63" s="421"/>
      <c r="RKI63" s="421"/>
      <c r="RKJ63" s="421"/>
      <c r="RKK63" s="421"/>
      <c r="RKL63" s="421"/>
      <c r="RKM63" s="421"/>
      <c r="RKN63" s="421"/>
      <c r="RKO63" s="421"/>
      <c r="RKP63" s="421"/>
      <c r="RKQ63" s="421"/>
      <c r="RKR63" s="421"/>
      <c r="RKS63" s="421"/>
      <c r="RKT63" s="421"/>
      <c r="RKU63" s="421"/>
      <c r="RKV63" s="421"/>
      <c r="RKW63" s="421"/>
      <c r="RKX63" s="421"/>
      <c r="RKY63" s="421"/>
      <c r="RKZ63" s="421"/>
      <c r="RLA63" s="421"/>
      <c r="RLB63" s="421"/>
      <c r="RLC63" s="421"/>
      <c r="RLD63" s="421"/>
      <c r="RLE63" s="421"/>
      <c r="RLF63" s="421"/>
      <c r="RLG63" s="421"/>
      <c r="RLH63" s="421"/>
      <c r="RLI63" s="421"/>
      <c r="RLJ63" s="421"/>
      <c r="RLK63" s="421"/>
      <c r="RLL63" s="421"/>
      <c r="RLM63" s="421"/>
      <c r="RLN63" s="421"/>
      <c r="RLO63" s="421"/>
      <c r="RLP63" s="421"/>
      <c r="RLQ63" s="421"/>
      <c r="RLR63" s="421"/>
      <c r="RLS63" s="421"/>
      <c r="RLT63" s="421"/>
      <c r="RLU63" s="421"/>
      <c r="RLV63" s="421"/>
      <c r="RLW63" s="421"/>
      <c r="RLX63" s="421"/>
      <c r="RLY63" s="421"/>
      <c r="RLZ63" s="421"/>
      <c r="RMA63" s="421"/>
      <c r="RMB63" s="421"/>
      <c r="RMC63" s="421"/>
      <c r="RMD63" s="421"/>
      <c r="RME63" s="421"/>
      <c r="RMF63" s="421"/>
      <c r="RMG63" s="421"/>
      <c r="RMH63" s="421"/>
      <c r="RMI63" s="421"/>
      <c r="RMJ63" s="421"/>
      <c r="RMK63" s="421"/>
      <c r="RML63" s="421"/>
      <c r="RMM63" s="421"/>
      <c r="RMN63" s="421"/>
      <c r="RMO63" s="421"/>
      <c r="RMP63" s="421"/>
      <c r="RMQ63" s="421"/>
      <c r="RMR63" s="421"/>
      <c r="RMS63" s="421"/>
      <c r="RMT63" s="421"/>
      <c r="RMU63" s="421"/>
      <c r="RMV63" s="421"/>
      <c r="RMW63" s="421"/>
      <c r="RMX63" s="421"/>
      <c r="RMY63" s="421"/>
      <c r="RMZ63" s="421"/>
      <c r="RNA63" s="421"/>
      <c r="RNB63" s="421"/>
      <c r="RNC63" s="421"/>
      <c r="RND63" s="421"/>
      <c r="RNE63" s="421"/>
      <c r="RNF63" s="421"/>
      <c r="RNG63" s="421"/>
      <c r="RNH63" s="421"/>
      <c r="RNI63" s="421"/>
      <c r="RNJ63" s="421"/>
      <c r="RNK63" s="421"/>
      <c r="RNL63" s="421"/>
      <c r="RNM63" s="421"/>
      <c r="RNN63" s="421"/>
      <c r="RNO63" s="421"/>
      <c r="RNP63" s="421"/>
      <c r="RNQ63" s="421"/>
      <c r="RNR63" s="421"/>
      <c r="RNS63" s="421"/>
      <c r="RNT63" s="421"/>
      <c r="RNU63" s="421"/>
      <c r="RNV63" s="421"/>
      <c r="RNW63" s="421"/>
      <c r="RNX63" s="421"/>
      <c r="RNY63" s="421"/>
      <c r="RNZ63" s="421"/>
      <c r="ROA63" s="421"/>
      <c r="ROB63" s="421"/>
      <c r="ROC63" s="421"/>
      <c r="ROD63" s="421"/>
      <c r="ROE63" s="421"/>
      <c r="ROF63" s="421"/>
      <c r="ROG63" s="421"/>
      <c r="ROH63" s="421"/>
      <c r="ROI63" s="421"/>
      <c r="ROJ63" s="421"/>
      <c r="ROK63" s="421"/>
      <c r="ROL63" s="421"/>
      <c r="ROM63" s="421"/>
      <c r="RON63" s="421"/>
      <c r="ROO63" s="421"/>
      <c r="ROP63" s="421"/>
      <c r="ROQ63" s="421"/>
      <c r="ROR63" s="421"/>
      <c r="ROS63" s="421"/>
      <c r="ROT63" s="421"/>
      <c r="ROU63" s="421"/>
      <c r="ROV63" s="421"/>
      <c r="ROW63" s="421"/>
      <c r="ROX63" s="421"/>
      <c r="ROY63" s="421"/>
      <c r="ROZ63" s="421"/>
      <c r="RPA63" s="421"/>
      <c r="RPB63" s="421"/>
      <c r="RPC63" s="421"/>
      <c r="RPD63" s="421"/>
      <c r="RPE63" s="421"/>
      <c r="RPF63" s="421"/>
      <c r="RPG63" s="421"/>
      <c r="RPH63" s="421"/>
      <c r="RPI63" s="421"/>
      <c r="RPJ63" s="421"/>
      <c r="RPK63" s="421"/>
      <c r="RPL63" s="421"/>
      <c r="RPM63" s="421"/>
      <c r="RPN63" s="421"/>
      <c r="RPO63" s="421"/>
      <c r="RPP63" s="421"/>
      <c r="RPQ63" s="421"/>
      <c r="RPR63" s="421"/>
      <c r="RPS63" s="421"/>
      <c r="RPT63" s="421"/>
      <c r="RPU63" s="421"/>
      <c r="RPV63" s="421"/>
      <c r="RPW63" s="421"/>
      <c r="RPX63" s="421"/>
      <c r="RPY63" s="421"/>
      <c r="RPZ63" s="421"/>
      <c r="RQA63" s="421"/>
      <c r="RQB63" s="421"/>
      <c r="RQC63" s="421"/>
      <c r="RQD63" s="421"/>
      <c r="RQE63" s="421"/>
      <c r="RQF63" s="421"/>
      <c r="RQG63" s="421"/>
      <c r="RQH63" s="421"/>
      <c r="RQI63" s="421"/>
      <c r="RQJ63" s="421"/>
      <c r="RQK63" s="421"/>
      <c r="RQL63" s="421"/>
      <c r="RQM63" s="421"/>
      <c r="RQN63" s="421"/>
      <c r="RQO63" s="421"/>
      <c r="RQP63" s="421"/>
      <c r="RQQ63" s="421"/>
      <c r="RQR63" s="421"/>
      <c r="RQS63" s="421"/>
      <c r="RQT63" s="421"/>
      <c r="RQU63" s="421"/>
      <c r="RQV63" s="421"/>
      <c r="RQW63" s="421"/>
      <c r="RQX63" s="421"/>
      <c r="RQY63" s="421"/>
      <c r="RQZ63" s="421"/>
      <c r="RRA63" s="421"/>
      <c r="RRB63" s="421"/>
      <c r="RRC63" s="421"/>
      <c r="RRD63" s="421"/>
      <c r="RRE63" s="421"/>
      <c r="RRF63" s="421"/>
      <c r="RRG63" s="421"/>
      <c r="RRH63" s="421"/>
      <c r="RRI63" s="421"/>
      <c r="RRJ63" s="421"/>
      <c r="RRK63" s="421"/>
      <c r="RRL63" s="421"/>
      <c r="RRM63" s="421"/>
      <c r="RRN63" s="421"/>
      <c r="RRO63" s="421"/>
      <c r="RRP63" s="421"/>
      <c r="RRQ63" s="421"/>
      <c r="RRR63" s="421"/>
      <c r="RRS63" s="421"/>
      <c r="RRT63" s="421"/>
      <c r="RRU63" s="421"/>
      <c r="RRV63" s="421"/>
      <c r="RRW63" s="421"/>
      <c r="RRX63" s="421"/>
      <c r="RRY63" s="421"/>
      <c r="RRZ63" s="421"/>
      <c r="RSA63" s="421"/>
      <c r="RSB63" s="421"/>
      <c r="RSC63" s="421"/>
      <c r="RSD63" s="421"/>
      <c r="RSE63" s="421"/>
      <c r="RSF63" s="421"/>
      <c r="RSG63" s="421"/>
      <c r="RSH63" s="421"/>
      <c r="RSI63" s="421"/>
      <c r="RSJ63" s="421"/>
      <c r="RSK63" s="421"/>
      <c r="RSL63" s="421"/>
      <c r="RSM63" s="421"/>
      <c r="RSN63" s="421"/>
      <c r="RSO63" s="421"/>
      <c r="RSP63" s="421"/>
      <c r="RSQ63" s="421"/>
      <c r="RSR63" s="421"/>
      <c r="RSS63" s="421"/>
      <c r="RST63" s="421"/>
      <c r="RSU63" s="421"/>
      <c r="RSV63" s="421"/>
      <c r="RSW63" s="421"/>
      <c r="RSX63" s="421"/>
      <c r="RSY63" s="421"/>
      <c r="RSZ63" s="421"/>
      <c r="RTA63" s="421"/>
      <c r="RTB63" s="421"/>
      <c r="RTC63" s="421"/>
      <c r="RTD63" s="421"/>
      <c r="RTE63" s="421"/>
      <c r="RTF63" s="421"/>
      <c r="RTG63" s="421"/>
      <c r="RTH63" s="421"/>
      <c r="RTI63" s="421"/>
      <c r="RTJ63" s="421"/>
      <c r="RTK63" s="421"/>
      <c r="RTL63" s="421"/>
      <c r="RTM63" s="421"/>
      <c r="RTN63" s="421"/>
      <c r="RTO63" s="421"/>
      <c r="RTP63" s="421"/>
      <c r="RTQ63" s="421"/>
      <c r="RTR63" s="421"/>
      <c r="RTS63" s="421"/>
      <c r="RTT63" s="421"/>
      <c r="RTU63" s="421"/>
      <c r="RTV63" s="421"/>
      <c r="RTW63" s="421"/>
      <c r="RTX63" s="421"/>
      <c r="RTY63" s="421"/>
      <c r="RTZ63" s="421"/>
      <c r="RUA63" s="421"/>
      <c r="RUB63" s="421"/>
      <c r="RUC63" s="421"/>
      <c r="RUD63" s="421"/>
      <c r="RUE63" s="421"/>
      <c r="RUF63" s="421"/>
      <c r="RUG63" s="421"/>
      <c r="RUH63" s="421"/>
      <c r="RUI63" s="421"/>
      <c r="RUJ63" s="421"/>
      <c r="RUK63" s="421"/>
      <c r="RUL63" s="421"/>
      <c r="RUM63" s="421"/>
      <c r="RUN63" s="421"/>
      <c r="RUO63" s="421"/>
      <c r="RUP63" s="421"/>
      <c r="RUQ63" s="421"/>
      <c r="RUR63" s="421"/>
      <c r="RUS63" s="421"/>
      <c r="RUT63" s="421"/>
      <c r="RUU63" s="421"/>
      <c r="RUV63" s="421"/>
      <c r="RUW63" s="421"/>
      <c r="RUX63" s="421"/>
      <c r="RUY63" s="421"/>
      <c r="RUZ63" s="421"/>
      <c r="RVA63" s="421"/>
      <c r="RVB63" s="421"/>
      <c r="RVC63" s="421"/>
      <c r="RVD63" s="421"/>
      <c r="RVE63" s="421"/>
      <c r="RVF63" s="421"/>
      <c r="RVG63" s="421"/>
      <c r="RVH63" s="421"/>
      <c r="RVI63" s="421"/>
      <c r="RVJ63" s="421"/>
      <c r="RVK63" s="421"/>
      <c r="RVL63" s="421"/>
      <c r="RVM63" s="421"/>
      <c r="RVN63" s="421"/>
      <c r="RVO63" s="421"/>
      <c r="RVP63" s="421"/>
      <c r="RVQ63" s="421"/>
      <c r="RVR63" s="421"/>
      <c r="RVS63" s="421"/>
      <c r="RVT63" s="421"/>
      <c r="RVU63" s="421"/>
      <c r="RVV63" s="421"/>
      <c r="RVW63" s="421"/>
      <c r="RVX63" s="421"/>
      <c r="RVY63" s="421"/>
      <c r="RVZ63" s="421"/>
      <c r="RWA63" s="421"/>
      <c r="RWB63" s="421"/>
      <c r="RWC63" s="421"/>
      <c r="RWD63" s="421"/>
      <c r="RWE63" s="421"/>
      <c r="RWF63" s="421"/>
      <c r="RWG63" s="421"/>
      <c r="RWH63" s="421"/>
      <c r="RWI63" s="421"/>
      <c r="RWJ63" s="421"/>
      <c r="RWK63" s="421"/>
      <c r="RWL63" s="421"/>
      <c r="RWM63" s="421"/>
      <c r="RWN63" s="421"/>
      <c r="RWO63" s="421"/>
      <c r="RWP63" s="421"/>
      <c r="RWQ63" s="421"/>
      <c r="RWR63" s="421"/>
      <c r="RWS63" s="421"/>
      <c r="RWT63" s="421"/>
      <c r="RWU63" s="421"/>
      <c r="RWV63" s="421"/>
      <c r="RWW63" s="421"/>
      <c r="RWX63" s="421"/>
      <c r="RWY63" s="421"/>
      <c r="RWZ63" s="421"/>
      <c r="RXA63" s="421"/>
      <c r="RXB63" s="421"/>
      <c r="RXC63" s="421"/>
      <c r="RXD63" s="421"/>
      <c r="RXE63" s="421"/>
      <c r="RXF63" s="421"/>
      <c r="RXG63" s="421"/>
      <c r="RXH63" s="421"/>
      <c r="RXI63" s="421"/>
      <c r="RXJ63" s="421"/>
      <c r="RXK63" s="421"/>
      <c r="RXL63" s="421"/>
      <c r="RXM63" s="421"/>
      <c r="RXN63" s="421"/>
      <c r="RXO63" s="421"/>
      <c r="RXP63" s="421"/>
      <c r="RXQ63" s="421"/>
      <c r="RXR63" s="421"/>
      <c r="RXS63" s="421"/>
      <c r="RXT63" s="421"/>
      <c r="RXU63" s="421"/>
      <c r="RXV63" s="421"/>
      <c r="RXW63" s="421"/>
      <c r="RXX63" s="421"/>
      <c r="RXY63" s="421"/>
      <c r="RXZ63" s="421"/>
      <c r="RYA63" s="421"/>
      <c r="RYB63" s="421"/>
      <c r="RYC63" s="421"/>
      <c r="RYD63" s="421"/>
      <c r="RYE63" s="421"/>
      <c r="RYF63" s="421"/>
      <c r="RYG63" s="421"/>
      <c r="RYH63" s="421"/>
      <c r="RYI63" s="421"/>
      <c r="RYJ63" s="421"/>
      <c r="RYK63" s="421"/>
      <c r="RYL63" s="421"/>
      <c r="RYM63" s="421"/>
      <c r="RYN63" s="421"/>
      <c r="RYO63" s="421"/>
      <c r="RYP63" s="421"/>
      <c r="RYQ63" s="421"/>
      <c r="RYR63" s="421"/>
      <c r="RYS63" s="421"/>
      <c r="RYT63" s="421"/>
      <c r="RYU63" s="421"/>
      <c r="RYV63" s="421"/>
      <c r="RYW63" s="421"/>
      <c r="RYX63" s="421"/>
      <c r="RYY63" s="421"/>
      <c r="RYZ63" s="421"/>
      <c r="RZA63" s="421"/>
      <c r="RZB63" s="421"/>
      <c r="RZC63" s="421"/>
      <c r="RZD63" s="421"/>
      <c r="RZE63" s="421"/>
      <c r="RZF63" s="421"/>
      <c r="RZG63" s="421"/>
      <c r="RZH63" s="421"/>
      <c r="RZI63" s="421"/>
      <c r="RZJ63" s="421"/>
      <c r="RZK63" s="421"/>
      <c r="RZL63" s="421"/>
      <c r="RZM63" s="421"/>
      <c r="RZN63" s="421"/>
      <c r="RZO63" s="421"/>
      <c r="RZP63" s="421"/>
      <c r="RZQ63" s="421"/>
      <c r="RZR63" s="421"/>
      <c r="RZS63" s="421"/>
      <c r="RZT63" s="421"/>
      <c r="RZU63" s="421"/>
      <c r="RZV63" s="421"/>
      <c r="RZW63" s="421"/>
      <c r="RZX63" s="421"/>
      <c r="RZY63" s="421"/>
      <c r="RZZ63" s="421"/>
      <c r="SAA63" s="421"/>
      <c r="SAB63" s="421"/>
      <c r="SAC63" s="421"/>
      <c r="SAD63" s="421"/>
      <c r="SAE63" s="421"/>
      <c r="SAF63" s="421"/>
      <c r="SAG63" s="421"/>
      <c r="SAH63" s="421"/>
      <c r="SAI63" s="421"/>
      <c r="SAJ63" s="421"/>
      <c r="SAK63" s="421"/>
      <c r="SAL63" s="421"/>
      <c r="SAM63" s="421"/>
      <c r="SAN63" s="421"/>
      <c r="SAO63" s="421"/>
      <c r="SAP63" s="421"/>
      <c r="SAQ63" s="421"/>
      <c r="SAR63" s="421"/>
      <c r="SAS63" s="421"/>
      <c r="SAT63" s="421"/>
      <c r="SAU63" s="421"/>
      <c r="SAV63" s="421"/>
      <c r="SAW63" s="421"/>
      <c r="SAX63" s="421"/>
      <c r="SAY63" s="421"/>
      <c r="SAZ63" s="421"/>
      <c r="SBA63" s="421"/>
      <c r="SBB63" s="421"/>
      <c r="SBC63" s="421"/>
      <c r="SBD63" s="421"/>
      <c r="SBE63" s="421"/>
      <c r="SBF63" s="421"/>
      <c r="SBG63" s="421"/>
      <c r="SBH63" s="421"/>
      <c r="SBI63" s="421"/>
      <c r="SBJ63" s="421"/>
      <c r="SBK63" s="421"/>
      <c r="SBL63" s="421"/>
      <c r="SBM63" s="421"/>
      <c r="SBN63" s="421"/>
      <c r="SBO63" s="421"/>
      <c r="SBP63" s="421"/>
      <c r="SBQ63" s="421"/>
      <c r="SBR63" s="421"/>
      <c r="SBS63" s="421"/>
      <c r="SBT63" s="421"/>
      <c r="SBU63" s="421"/>
      <c r="SBV63" s="421"/>
      <c r="SBW63" s="421"/>
      <c r="SBX63" s="421"/>
      <c r="SBY63" s="421"/>
      <c r="SBZ63" s="421"/>
      <c r="SCA63" s="421"/>
      <c r="SCB63" s="421"/>
      <c r="SCC63" s="421"/>
      <c r="SCD63" s="421"/>
      <c r="SCE63" s="421"/>
      <c r="SCF63" s="421"/>
      <c r="SCG63" s="421"/>
      <c r="SCH63" s="421"/>
      <c r="SCI63" s="421"/>
      <c r="SCJ63" s="421"/>
      <c r="SCK63" s="421"/>
      <c r="SCL63" s="421"/>
      <c r="SCM63" s="421"/>
      <c r="SCN63" s="421"/>
      <c r="SCO63" s="421"/>
      <c r="SCP63" s="421"/>
      <c r="SCQ63" s="421"/>
      <c r="SCR63" s="421"/>
      <c r="SCS63" s="421"/>
      <c r="SCT63" s="421"/>
      <c r="SCU63" s="421"/>
      <c r="SCV63" s="421"/>
      <c r="SCW63" s="421"/>
      <c r="SCX63" s="421"/>
      <c r="SCY63" s="421"/>
      <c r="SCZ63" s="421"/>
      <c r="SDA63" s="421"/>
      <c r="SDB63" s="421"/>
      <c r="SDC63" s="421"/>
      <c r="SDD63" s="421"/>
      <c r="SDE63" s="421"/>
      <c r="SDF63" s="421"/>
      <c r="SDG63" s="421"/>
      <c r="SDH63" s="421"/>
      <c r="SDI63" s="421"/>
      <c r="SDJ63" s="421"/>
      <c r="SDK63" s="421"/>
      <c r="SDL63" s="421"/>
      <c r="SDM63" s="421"/>
      <c r="SDN63" s="421"/>
      <c r="SDO63" s="421"/>
      <c r="SDP63" s="421"/>
      <c r="SDQ63" s="421"/>
      <c r="SDR63" s="421"/>
      <c r="SDS63" s="421"/>
      <c r="SDT63" s="421"/>
      <c r="SDU63" s="421"/>
      <c r="SDV63" s="421"/>
      <c r="SDW63" s="421"/>
      <c r="SDX63" s="421"/>
      <c r="SDY63" s="421"/>
      <c r="SDZ63" s="421"/>
      <c r="SEA63" s="421"/>
      <c r="SEB63" s="421"/>
      <c r="SEC63" s="421"/>
      <c r="SED63" s="421"/>
      <c r="SEE63" s="421"/>
      <c r="SEF63" s="421"/>
      <c r="SEG63" s="421"/>
      <c r="SEH63" s="421"/>
      <c r="SEI63" s="421"/>
      <c r="SEJ63" s="421"/>
      <c r="SEK63" s="421"/>
      <c r="SEL63" s="421"/>
      <c r="SEM63" s="421"/>
      <c r="SEN63" s="421"/>
      <c r="SEO63" s="421"/>
      <c r="SEP63" s="421"/>
      <c r="SEQ63" s="421"/>
      <c r="SER63" s="421"/>
      <c r="SES63" s="421"/>
      <c r="SET63" s="421"/>
      <c r="SEU63" s="421"/>
      <c r="SEV63" s="421"/>
      <c r="SEW63" s="421"/>
      <c r="SEX63" s="421"/>
      <c r="SEY63" s="421"/>
      <c r="SEZ63" s="421"/>
      <c r="SFA63" s="421"/>
      <c r="SFB63" s="421"/>
      <c r="SFC63" s="421"/>
      <c r="SFD63" s="421"/>
      <c r="SFE63" s="421"/>
      <c r="SFF63" s="421"/>
      <c r="SFG63" s="421"/>
      <c r="SFH63" s="421"/>
      <c r="SFI63" s="421"/>
      <c r="SFJ63" s="421"/>
      <c r="SFK63" s="421"/>
      <c r="SFL63" s="421"/>
      <c r="SFM63" s="421"/>
      <c r="SFN63" s="421"/>
      <c r="SFO63" s="421"/>
      <c r="SFP63" s="421"/>
      <c r="SFQ63" s="421"/>
      <c r="SFR63" s="421"/>
      <c r="SFS63" s="421"/>
      <c r="SFT63" s="421"/>
      <c r="SFU63" s="421"/>
      <c r="SFV63" s="421"/>
      <c r="SFW63" s="421"/>
      <c r="SFX63" s="421"/>
      <c r="SFY63" s="421"/>
      <c r="SFZ63" s="421"/>
      <c r="SGA63" s="421"/>
      <c r="SGB63" s="421"/>
      <c r="SGC63" s="421"/>
      <c r="SGD63" s="421"/>
      <c r="SGE63" s="421"/>
      <c r="SGF63" s="421"/>
      <c r="SGG63" s="421"/>
      <c r="SGH63" s="421"/>
      <c r="SGI63" s="421"/>
      <c r="SGJ63" s="421"/>
      <c r="SGK63" s="421"/>
      <c r="SGL63" s="421"/>
      <c r="SGM63" s="421"/>
      <c r="SGN63" s="421"/>
      <c r="SGO63" s="421"/>
      <c r="SGP63" s="421"/>
      <c r="SGQ63" s="421"/>
      <c r="SGR63" s="421"/>
      <c r="SGS63" s="421"/>
      <c r="SGT63" s="421"/>
      <c r="SGU63" s="421"/>
      <c r="SGV63" s="421"/>
      <c r="SGW63" s="421"/>
      <c r="SGX63" s="421"/>
      <c r="SGY63" s="421"/>
      <c r="SGZ63" s="421"/>
      <c r="SHA63" s="421"/>
      <c r="SHB63" s="421"/>
      <c r="SHC63" s="421"/>
      <c r="SHD63" s="421"/>
      <c r="SHE63" s="421"/>
      <c r="SHF63" s="421"/>
      <c r="SHG63" s="421"/>
      <c r="SHH63" s="421"/>
      <c r="SHI63" s="421"/>
      <c r="SHJ63" s="421"/>
      <c r="SHK63" s="421"/>
      <c r="SHL63" s="421"/>
      <c r="SHM63" s="421"/>
      <c r="SHN63" s="421"/>
      <c r="SHO63" s="421"/>
      <c r="SHP63" s="421"/>
      <c r="SHQ63" s="421"/>
      <c r="SHR63" s="421"/>
      <c r="SHS63" s="421"/>
      <c r="SHT63" s="421"/>
      <c r="SHU63" s="421"/>
      <c r="SHV63" s="421"/>
      <c r="SHW63" s="421"/>
      <c r="SHX63" s="421"/>
      <c r="SHY63" s="421"/>
      <c r="SHZ63" s="421"/>
      <c r="SIA63" s="421"/>
      <c r="SIB63" s="421"/>
      <c r="SIC63" s="421"/>
      <c r="SID63" s="421"/>
      <c r="SIE63" s="421"/>
      <c r="SIF63" s="421"/>
      <c r="SIG63" s="421"/>
      <c r="SIH63" s="421"/>
      <c r="SII63" s="421"/>
      <c r="SIJ63" s="421"/>
      <c r="SIK63" s="421"/>
      <c r="SIL63" s="421"/>
      <c r="SIM63" s="421"/>
      <c r="SIN63" s="421"/>
      <c r="SIO63" s="421"/>
      <c r="SIP63" s="421"/>
      <c r="SIQ63" s="421"/>
      <c r="SIR63" s="421"/>
      <c r="SIS63" s="421"/>
      <c r="SIT63" s="421"/>
      <c r="SIU63" s="421"/>
      <c r="SIV63" s="421"/>
      <c r="SIW63" s="421"/>
      <c r="SIX63" s="421"/>
      <c r="SIY63" s="421"/>
      <c r="SIZ63" s="421"/>
      <c r="SJA63" s="421"/>
      <c r="SJB63" s="421"/>
      <c r="SJC63" s="421"/>
      <c r="SJD63" s="421"/>
      <c r="SJE63" s="421"/>
      <c r="SJF63" s="421"/>
      <c r="SJG63" s="421"/>
      <c r="SJH63" s="421"/>
      <c r="SJI63" s="421"/>
      <c r="SJJ63" s="421"/>
      <c r="SJK63" s="421"/>
      <c r="SJL63" s="421"/>
      <c r="SJM63" s="421"/>
      <c r="SJN63" s="421"/>
      <c r="SJO63" s="421"/>
      <c r="SJP63" s="421"/>
      <c r="SJQ63" s="421"/>
      <c r="SJR63" s="421"/>
      <c r="SJS63" s="421"/>
      <c r="SJT63" s="421"/>
      <c r="SJU63" s="421"/>
      <c r="SJV63" s="421"/>
      <c r="SJW63" s="421"/>
      <c r="SJX63" s="421"/>
      <c r="SJY63" s="421"/>
      <c r="SJZ63" s="421"/>
      <c r="SKA63" s="421"/>
      <c r="SKB63" s="421"/>
      <c r="SKC63" s="421"/>
      <c r="SKD63" s="421"/>
      <c r="SKE63" s="421"/>
      <c r="SKF63" s="421"/>
      <c r="SKG63" s="421"/>
      <c r="SKH63" s="421"/>
      <c r="SKI63" s="421"/>
      <c r="SKJ63" s="421"/>
      <c r="SKK63" s="421"/>
      <c r="SKL63" s="421"/>
      <c r="SKM63" s="421"/>
      <c r="SKN63" s="421"/>
      <c r="SKO63" s="421"/>
      <c r="SKP63" s="421"/>
      <c r="SKQ63" s="421"/>
      <c r="SKR63" s="421"/>
      <c r="SKS63" s="421"/>
      <c r="SKT63" s="421"/>
      <c r="SKU63" s="421"/>
      <c r="SKV63" s="421"/>
      <c r="SKW63" s="421"/>
      <c r="SKX63" s="421"/>
      <c r="SKY63" s="421"/>
      <c r="SKZ63" s="421"/>
      <c r="SLA63" s="421"/>
      <c r="SLB63" s="421"/>
      <c r="SLC63" s="421"/>
      <c r="SLD63" s="421"/>
      <c r="SLE63" s="421"/>
      <c r="SLF63" s="421"/>
      <c r="SLG63" s="421"/>
      <c r="SLH63" s="421"/>
      <c r="SLI63" s="421"/>
      <c r="SLJ63" s="421"/>
      <c r="SLK63" s="421"/>
      <c r="SLL63" s="421"/>
      <c r="SLM63" s="421"/>
      <c r="SLN63" s="421"/>
      <c r="SLO63" s="421"/>
      <c r="SLP63" s="421"/>
      <c r="SLQ63" s="421"/>
      <c r="SLR63" s="421"/>
      <c r="SLS63" s="421"/>
      <c r="SLT63" s="421"/>
      <c r="SLU63" s="421"/>
      <c r="SLV63" s="421"/>
      <c r="SLW63" s="421"/>
      <c r="SLX63" s="421"/>
      <c r="SLY63" s="421"/>
      <c r="SLZ63" s="421"/>
      <c r="SMA63" s="421"/>
      <c r="SMB63" s="421"/>
      <c r="SMC63" s="421"/>
      <c r="SMD63" s="421"/>
      <c r="SME63" s="421"/>
      <c r="SMF63" s="421"/>
      <c r="SMG63" s="421"/>
      <c r="SMH63" s="421"/>
      <c r="SMI63" s="421"/>
      <c r="SMJ63" s="421"/>
      <c r="SMK63" s="421"/>
      <c r="SML63" s="421"/>
      <c r="SMM63" s="421"/>
      <c r="SMN63" s="421"/>
      <c r="SMO63" s="421"/>
      <c r="SMP63" s="421"/>
      <c r="SMQ63" s="421"/>
      <c r="SMR63" s="421"/>
      <c r="SMS63" s="421"/>
      <c r="SMT63" s="421"/>
      <c r="SMU63" s="421"/>
      <c r="SMV63" s="421"/>
      <c r="SMW63" s="421"/>
      <c r="SMX63" s="421"/>
      <c r="SMY63" s="421"/>
      <c r="SMZ63" s="421"/>
      <c r="SNA63" s="421"/>
      <c r="SNB63" s="421"/>
      <c r="SNC63" s="421"/>
      <c r="SND63" s="421"/>
      <c r="SNE63" s="421"/>
      <c r="SNF63" s="421"/>
      <c r="SNG63" s="421"/>
      <c r="SNH63" s="421"/>
      <c r="SNI63" s="421"/>
      <c r="SNJ63" s="421"/>
      <c r="SNK63" s="421"/>
      <c r="SNL63" s="421"/>
      <c r="SNM63" s="421"/>
      <c r="SNN63" s="421"/>
      <c r="SNO63" s="421"/>
      <c r="SNP63" s="421"/>
      <c r="SNQ63" s="421"/>
      <c r="SNR63" s="421"/>
      <c r="SNS63" s="421"/>
      <c r="SNT63" s="421"/>
      <c r="SNU63" s="421"/>
      <c r="SNV63" s="421"/>
      <c r="SNW63" s="421"/>
      <c r="SNX63" s="421"/>
      <c r="SNY63" s="421"/>
      <c r="SNZ63" s="421"/>
      <c r="SOA63" s="421"/>
      <c r="SOB63" s="421"/>
      <c r="SOC63" s="421"/>
      <c r="SOD63" s="421"/>
      <c r="SOE63" s="421"/>
      <c r="SOF63" s="421"/>
      <c r="SOG63" s="421"/>
      <c r="SOH63" s="421"/>
      <c r="SOI63" s="421"/>
      <c r="SOJ63" s="421"/>
      <c r="SOK63" s="421"/>
      <c r="SOL63" s="421"/>
      <c r="SOM63" s="421"/>
      <c r="SON63" s="421"/>
      <c r="SOO63" s="421"/>
      <c r="SOP63" s="421"/>
      <c r="SOQ63" s="421"/>
      <c r="SOR63" s="421"/>
      <c r="SOS63" s="421"/>
      <c r="SOT63" s="421"/>
      <c r="SOU63" s="421"/>
      <c r="SOV63" s="421"/>
      <c r="SOW63" s="421"/>
      <c r="SOX63" s="421"/>
      <c r="SOY63" s="421"/>
      <c r="SOZ63" s="421"/>
      <c r="SPA63" s="421"/>
      <c r="SPB63" s="421"/>
      <c r="SPC63" s="421"/>
      <c r="SPD63" s="421"/>
      <c r="SPE63" s="421"/>
      <c r="SPF63" s="421"/>
      <c r="SPG63" s="421"/>
      <c r="SPH63" s="421"/>
      <c r="SPI63" s="421"/>
      <c r="SPJ63" s="421"/>
      <c r="SPK63" s="421"/>
      <c r="SPL63" s="421"/>
      <c r="SPM63" s="421"/>
      <c r="SPN63" s="421"/>
      <c r="SPO63" s="421"/>
      <c r="SPP63" s="421"/>
      <c r="SPQ63" s="421"/>
      <c r="SPR63" s="421"/>
      <c r="SPS63" s="421"/>
      <c r="SPT63" s="421"/>
      <c r="SPU63" s="421"/>
      <c r="SPV63" s="421"/>
      <c r="SPW63" s="421"/>
      <c r="SPX63" s="421"/>
      <c r="SPY63" s="421"/>
      <c r="SPZ63" s="421"/>
      <c r="SQA63" s="421"/>
      <c r="SQB63" s="421"/>
      <c r="SQC63" s="421"/>
      <c r="SQD63" s="421"/>
      <c r="SQE63" s="421"/>
      <c r="SQF63" s="421"/>
      <c r="SQG63" s="421"/>
      <c r="SQH63" s="421"/>
      <c r="SQI63" s="421"/>
      <c r="SQJ63" s="421"/>
      <c r="SQK63" s="421"/>
      <c r="SQL63" s="421"/>
      <c r="SQM63" s="421"/>
      <c r="SQN63" s="421"/>
      <c r="SQO63" s="421"/>
      <c r="SQP63" s="421"/>
      <c r="SQQ63" s="421"/>
      <c r="SQR63" s="421"/>
      <c r="SQS63" s="421"/>
      <c r="SQT63" s="421"/>
      <c r="SQU63" s="421"/>
      <c r="SQV63" s="421"/>
      <c r="SQW63" s="421"/>
      <c r="SQX63" s="421"/>
      <c r="SQY63" s="421"/>
      <c r="SQZ63" s="421"/>
      <c r="SRA63" s="421"/>
      <c r="SRB63" s="421"/>
      <c r="SRC63" s="421"/>
      <c r="SRD63" s="421"/>
      <c r="SRE63" s="421"/>
      <c r="SRF63" s="421"/>
      <c r="SRG63" s="421"/>
      <c r="SRH63" s="421"/>
      <c r="SRI63" s="421"/>
      <c r="SRJ63" s="421"/>
      <c r="SRK63" s="421"/>
      <c r="SRL63" s="421"/>
      <c r="SRM63" s="421"/>
      <c r="SRN63" s="421"/>
      <c r="SRO63" s="421"/>
      <c r="SRP63" s="421"/>
      <c r="SRQ63" s="421"/>
      <c r="SRR63" s="421"/>
      <c r="SRS63" s="421"/>
      <c r="SRT63" s="421"/>
      <c r="SRU63" s="421"/>
      <c r="SRV63" s="421"/>
      <c r="SRW63" s="421"/>
      <c r="SRX63" s="421"/>
      <c r="SRY63" s="421"/>
      <c r="SRZ63" s="421"/>
      <c r="SSA63" s="421"/>
      <c r="SSB63" s="421"/>
      <c r="SSC63" s="421"/>
      <c r="SSD63" s="421"/>
      <c r="SSE63" s="421"/>
      <c r="SSF63" s="421"/>
      <c r="SSG63" s="421"/>
      <c r="SSH63" s="421"/>
      <c r="SSI63" s="421"/>
      <c r="SSJ63" s="421"/>
      <c r="SSK63" s="421"/>
      <c r="SSL63" s="421"/>
      <c r="SSM63" s="421"/>
      <c r="SSN63" s="421"/>
      <c r="SSO63" s="421"/>
      <c r="SSP63" s="421"/>
      <c r="SSQ63" s="421"/>
      <c r="SSR63" s="421"/>
      <c r="SSS63" s="421"/>
      <c r="SST63" s="421"/>
      <c r="SSU63" s="421"/>
      <c r="SSV63" s="421"/>
      <c r="SSW63" s="421"/>
      <c r="SSX63" s="421"/>
      <c r="SSY63" s="421"/>
      <c r="SSZ63" s="421"/>
      <c r="STA63" s="421"/>
      <c r="STB63" s="421"/>
      <c r="STC63" s="421"/>
      <c r="STD63" s="421"/>
      <c r="STE63" s="421"/>
      <c r="STF63" s="421"/>
      <c r="STG63" s="421"/>
      <c r="STH63" s="421"/>
      <c r="STI63" s="421"/>
      <c r="STJ63" s="421"/>
      <c r="STK63" s="421"/>
      <c r="STL63" s="421"/>
      <c r="STM63" s="421"/>
      <c r="STN63" s="421"/>
      <c r="STO63" s="421"/>
      <c r="STP63" s="421"/>
      <c r="STQ63" s="421"/>
      <c r="STR63" s="421"/>
      <c r="STS63" s="421"/>
      <c r="STT63" s="421"/>
      <c r="STU63" s="421"/>
      <c r="STV63" s="421"/>
      <c r="STW63" s="421"/>
      <c r="STX63" s="421"/>
      <c r="STY63" s="421"/>
      <c r="STZ63" s="421"/>
      <c r="SUA63" s="421"/>
      <c r="SUB63" s="421"/>
      <c r="SUC63" s="421"/>
      <c r="SUD63" s="421"/>
      <c r="SUE63" s="421"/>
      <c r="SUF63" s="421"/>
      <c r="SUG63" s="421"/>
      <c r="SUH63" s="421"/>
      <c r="SUI63" s="421"/>
      <c r="SUJ63" s="421"/>
      <c r="SUK63" s="421"/>
      <c r="SUL63" s="421"/>
      <c r="SUM63" s="421"/>
      <c r="SUN63" s="421"/>
      <c r="SUO63" s="421"/>
      <c r="SUP63" s="421"/>
      <c r="SUQ63" s="421"/>
      <c r="SUR63" s="421"/>
      <c r="SUS63" s="421"/>
      <c r="SUT63" s="421"/>
      <c r="SUU63" s="421"/>
      <c r="SUV63" s="421"/>
      <c r="SUW63" s="421"/>
      <c r="SUX63" s="421"/>
      <c r="SUY63" s="421"/>
      <c r="SUZ63" s="421"/>
      <c r="SVA63" s="421"/>
      <c r="SVB63" s="421"/>
      <c r="SVC63" s="421"/>
      <c r="SVD63" s="421"/>
      <c r="SVE63" s="421"/>
      <c r="SVF63" s="421"/>
      <c r="SVG63" s="421"/>
      <c r="SVH63" s="421"/>
      <c r="SVI63" s="421"/>
      <c r="SVJ63" s="421"/>
      <c r="SVK63" s="421"/>
      <c r="SVL63" s="421"/>
      <c r="SVM63" s="421"/>
      <c r="SVN63" s="421"/>
      <c r="SVO63" s="421"/>
      <c r="SVP63" s="421"/>
      <c r="SVQ63" s="421"/>
      <c r="SVR63" s="421"/>
      <c r="SVS63" s="421"/>
      <c r="SVT63" s="421"/>
      <c r="SVU63" s="421"/>
      <c r="SVV63" s="421"/>
      <c r="SVW63" s="421"/>
      <c r="SVX63" s="421"/>
      <c r="SVY63" s="421"/>
      <c r="SVZ63" s="421"/>
      <c r="SWA63" s="421"/>
      <c r="SWB63" s="421"/>
      <c r="SWC63" s="421"/>
      <c r="SWD63" s="421"/>
      <c r="SWE63" s="421"/>
      <c r="SWF63" s="421"/>
      <c r="SWG63" s="421"/>
      <c r="SWH63" s="421"/>
      <c r="SWI63" s="421"/>
      <c r="SWJ63" s="421"/>
      <c r="SWK63" s="421"/>
      <c r="SWL63" s="421"/>
      <c r="SWM63" s="421"/>
      <c r="SWN63" s="421"/>
      <c r="SWO63" s="421"/>
      <c r="SWP63" s="421"/>
      <c r="SWQ63" s="421"/>
      <c r="SWR63" s="421"/>
      <c r="SWS63" s="421"/>
      <c r="SWT63" s="421"/>
      <c r="SWU63" s="421"/>
      <c r="SWV63" s="421"/>
      <c r="SWW63" s="421"/>
      <c r="SWX63" s="421"/>
      <c r="SWY63" s="421"/>
      <c r="SWZ63" s="421"/>
      <c r="SXA63" s="421"/>
      <c r="SXB63" s="421"/>
      <c r="SXC63" s="421"/>
      <c r="SXD63" s="421"/>
      <c r="SXE63" s="421"/>
      <c r="SXF63" s="421"/>
      <c r="SXG63" s="421"/>
      <c r="SXH63" s="421"/>
      <c r="SXI63" s="421"/>
      <c r="SXJ63" s="421"/>
      <c r="SXK63" s="421"/>
      <c r="SXL63" s="421"/>
      <c r="SXM63" s="421"/>
      <c r="SXN63" s="421"/>
      <c r="SXO63" s="421"/>
      <c r="SXP63" s="421"/>
      <c r="SXQ63" s="421"/>
      <c r="SXR63" s="421"/>
      <c r="SXS63" s="421"/>
      <c r="SXT63" s="421"/>
      <c r="SXU63" s="421"/>
      <c r="SXV63" s="421"/>
      <c r="SXW63" s="421"/>
      <c r="SXX63" s="421"/>
      <c r="SXY63" s="421"/>
      <c r="SXZ63" s="421"/>
      <c r="SYA63" s="421"/>
      <c r="SYB63" s="421"/>
      <c r="SYC63" s="421"/>
      <c r="SYD63" s="421"/>
      <c r="SYE63" s="421"/>
      <c r="SYF63" s="421"/>
      <c r="SYG63" s="421"/>
      <c r="SYH63" s="421"/>
      <c r="SYI63" s="421"/>
      <c r="SYJ63" s="421"/>
      <c r="SYK63" s="421"/>
      <c r="SYL63" s="421"/>
      <c r="SYM63" s="421"/>
      <c r="SYN63" s="421"/>
      <c r="SYO63" s="421"/>
      <c r="SYP63" s="421"/>
      <c r="SYQ63" s="421"/>
      <c r="SYR63" s="421"/>
      <c r="SYS63" s="421"/>
      <c r="SYT63" s="421"/>
      <c r="SYU63" s="421"/>
      <c r="SYV63" s="421"/>
      <c r="SYW63" s="421"/>
      <c r="SYX63" s="421"/>
      <c r="SYY63" s="421"/>
      <c r="SYZ63" s="421"/>
      <c r="SZA63" s="421"/>
      <c r="SZB63" s="421"/>
      <c r="SZC63" s="421"/>
      <c r="SZD63" s="421"/>
      <c r="SZE63" s="421"/>
      <c r="SZF63" s="421"/>
      <c r="SZG63" s="421"/>
      <c r="SZH63" s="421"/>
      <c r="SZI63" s="421"/>
      <c r="SZJ63" s="421"/>
      <c r="SZK63" s="421"/>
      <c r="SZL63" s="421"/>
      <c r="SZM63" s="421"/>
      <c r="SZN63" s="421"/>
      <c r="SZO63" s="421"/>
      <c r="SZP63" s="421"/>
      <c r="SZQ63" s="421"/>
      <c r="SZR63" s="421"/>
      <c r="SZS63" s="421"/>
      <c r="SZT63" s="421"/>
      <c r="SZU63" s="421"/>
      <c r="SZV63" s="421"/>
      <c r="SZW63" s="421"/>
      <c r="SZX63" s="421"/>
      <c r="SZY63" s="421"/>
      <c r="SZZ63" s="421"/>
      <c r="TAA63" s="421"/>
      <c r="TAB63" s="421"/>
      <c r="TAC63" s="421"/>
      <c r="TAD63" s="421"/>
      <c r="TAE63" s="421"/>
      <c r="TAF63" s="421"/>
      <c r="TAG63" s="421"/>
      <c r="TAH63" s="421"/>
      <c r="TAI63" s="421"/>
      <c r="TAJ63" s="421"/>
      <c r="TAK63" s="421"/>
      <c r="TAL63" s="421"/>
      <c r="TAM63" s="421"/>
      <c r="TAN63" s="421"/>
      <c r="TAO63" s="421"/>
      <c r="TAP63" s="421"/>
      <c r="TAQ63" s="421"/>
      <c r="TAR63" s="421"/>
      <c r="TAS63" s="421"/>
      <c r="TAT63" s="421"/>
      <c r="TAU63" s="421"/>
      <c r="TAV63" s="421"/>
      <c r="TAW63" s="421"/>
      <c r="TAX63" s="421"/>
      <c r="TAY63" s="421"/>
      <c r="TAZ63" s="421"/>
      <c r="TBA63" s="421"/>
      <c r="TBB63" s="421"/>
      <c r="TBC63" s="421"/>
      <c r="TBD63" s="421"/>
      <c r="TBE63" s="421"/>
      <c r="TBF63" s="421"/>
      <c r="TBG63" s="421"/>
      <c r="TBH63" s="421"/>
      <c r="TBI63" s="421"/>
      <c r="TBJ63" s="421"/>
      <c r="TBK63" s="421"/>
      <c r="TBL63" s="421"/>
      <c r="TBM63" s="421"/>
      <c r="TBN63" s="421"/>
      <c r="TBO63" s="421"/>
      <c r="TBP63" s="421"/>
      <c r="TBQ63" s="421"/>
      <c r="TBR63" s="421"/>
      <c r="TBS63" s="421"/>
      <c r="TBT63" s="421"/>
      <c r="TBU63" s="421"/>
      <c r="TBV63" s="421"/>
      <c r="TBW63" s="421"/>
      <c r="TBX63" s="421"/>
      <c r="TBY63" s="421"/>
      <c r="TBZ63" s="421"/>
      <c r="TCA63" s="421"/>
      <c r="TCB63" s="421"/>
      <c r="TCC63" s="421"/>
      <c r="TCD63" s="421"/>
      <c r="TCE63" s="421"/>
      <c r="TCF63" s="421"/>
      <c r="TCG63" s="421"/>
      <c r="TCH63" s="421"/>
      <c r="TCI63" s="421"/>
      <c r="TCJ63" s="421"/>
      <c r="TCK63" s="421"/>
      <c r="TCL63" s="421"/>
      <c r="TCM63" s="421"/>
      <c r="TCN63" s="421"/>
      <c r="TCO63" s="421"/>
      <c r="TCP63" s="421"/>
      <c r="TCQ63" s="421"/>
      <c r="TCR63" s="421"/>
      <c r="TCS63" s="421"/>
      <c r="TCT63" s="421"/>
      <c r="TCU63" s="421"/>
      <c r="TCV63" s="421"/>
      <c r="TCW63" s="421"/>
      <c r="TCX63" s="421"/>
      <c r="TCY63" s="421"/>
      <c r="TCZ63" s="421"/>
      <c r="TDA63" s="421"/>
      <c r="TDB63" s="421"/>
      <c r="TDC63" s="421"/>
      <c r="TDD63" s="421"/>
      <c r="TDE63" s="421"/>
      <c r="TDF63" s="421"/>
      <c r="TDG63" s="421"/>
      <c r="TDH63" s="421"/>
      <c r="TDI63" s="421"/>
      <c r="TDJ63" s="421"/>
      <c r="TDK63" s="421"/>
      <c r="TDL63" s="421"/>
      <c r="TDM63" s="421"/>
      <c r="TDN63" s="421"/>
      <c r="TDO63" s="421"/>
      <c r="TDP63" s="421"/>
      <c r="TDQ63" s="421"/>
      <c r="TDR63" s="421"/>
      <c r="TDS63" s="421"/>
      <c r="TDT63" s="421"/>
      <c r="TDU63" s="421"/>
      <c r="TDV63" s="421"/>
      <c r="TDW63" s="421"/>
      <c r="TDX63" s="421"/>
      <c r="TDY63" s="421"/>
      <c r="TDZ63" s="421"/>
      <c r="TEA63" s="421"/>
      <c r="TEB63" s="421"/>
      <c r="TEC63" s="421"/>
      <c r="TED63" s="421"/>
      <c r="TEE63" s="421"/>
      <c r="TEF63" s="421"/>
      <c r="TEG63" s="421"/>
      <c r="TEH63" s="421"/>
      <c r="TEI63" s="421"/>
      <c r="TEJ63" s="421"/>
      <c r="TEK63" s="421"/>
      <c r="TEL63" s="421"/>
      <c r="TEM63" s="421"/>
      <c r="TEN63" s="421"/>
      <c r="TEO63" s="421"/>
      <c r="TEP63" s="421"/>
      <c r="TEQ63" s="421"/>
      <c r="TER63" s="421"/>
      <c r="TES63" s="421"/>
      <c r="TET63" s="421"/>
      <c r="TEU63" s="421"/>
      <c r="TEV63" s="421"/>
      <c r="TEW63" s="421"/>
      <c r="TEX63" s="421"/>
      <c r="TEY63" s="421"/>
      <c r="TEZ63" s="421"/>
      <c r="TFA63" s="421"/>
      <c r="TFB63" s="421"/>
      <c r="TFC63" s="421"/>
      <c r="TFD63" s="421"/>
      <c r="TFE63" s="421"/>
      <c r="TFF63" s="421"/>
      <c r="TFG63" s="421"/>
      <c r="TFH63" s="421"/>
      <c r="TFI63" s="421"/>
      <c r="TFJ63" s="421"/>
      <c r="TFK63" s="421"/>
      <c r="TFL63" s="421"/>
      <c r="TFM63" s="421"/>
      <c r="TFN63" s="421"/>
      <c r="TFO63" s="421"/>
      <c r="TFP63" s="421"/>
      <c r="TFQ63" s="421"/>
      <c r="TFR63" s="421"/>
      <c r="TFS63" s="421"/>
      <c r="TFT63" s="421"/>
      <c r="TFU63" s="421"/>
      <c r="TFV63" s="421"/>
      <c r="TFW63" s="421"/>
      <c r="TFX63" s="421"/>
      <c r="TFY63" s="421"/>
      <c r="TFZ63" s="421"/>
      <c r="TGA63" s="421"/>
      <c r="TGB63" s="421"/>
      <c r="TGC63" s="421"/>
      <c r="TGD63" s="421"/>
      <c r="TGE63" s="421"/>
      <c r="TGF63" s="421"/>
      <c r="TGG63" s="421"/>
      <c r="TGH63" s="421"/>
      <c r="TGI63" s="421"/>
      <c r="TGJ63" s="421"/>
      <c r="TGK63" s="421"/>
      <c r="TGL63" s="421"/>
      <c r="TGM63" s="421"/>
      <c r="TGN63" s="421"/>
      <c r="TGO63" s="421"/>
      <c r="TGP63" s="421"/>
      <c r="TGQ63" s="421"/>
      <c r="TGR63" s="421"/>
      <c r="TGS63" s="421"/>
      <c r="TGT63" s="421"/>
      <c r="TGU63" s="421"/>
      <c r="TGV63" s="421"/>
      <c r="TGW63" s="421"/>
      <c r="TGX63" s="421"/>
      <c r="TGY63" s="421"/>
      <c r="TGZ63" s="421"/>
      <c r="THA63" s="421"/>
      <c r="THB63" s="421"/>
      <c r="THC63" s="421"/>
      <c r="THD63" s="421"/>
      <c r="THE63" s="421"/>
      <c r="THF63" s="421"/>
      <c r="THG63" s="421"/>
      <c r="THH63" s="421"/>
      <c r="THI63" s="421"/>
      <c r="THJ63" s="421"/>
      <c r="THK63" s="421"/>
      <c r="THL63" s="421"/>
      <c r="THM63" s="421"/>
      <c r="THN63" s="421"/>
      <c r="THO63" s="421"/>
      <c r="THP63" s="421"/>
      <c r="THQ63" s="421"/>
      <c r="THR63" s="421"/>
      <c r="THS63" s="421"/>
      <c r="THT63" s="421"/>
      <c r="THU63" s="421"/>
      <c r="THV63" s="421"/>
      <c r="THW63" s="421"/>
      <c r="THX63" s="421"/>
      <c r="THY63" s="421"/>
      <c r="THZ63" s="421"/>
      <c r="TIA63" s="421"/>
      <c r="TIB63" s="421"/>
      <c r="TIC63" s="421"/>
      <c r="TID63" s="421"/>
      <c r="TIE63" s="421"/>
      <c r="TIF63" s="421"/>
      <c r="TIG63" s="421"/>
      <c r="TIH63" s="421"/>
      <c r="TII63" s="421"/>
      <c r="TIJ63" s="421"/>
      <c r="TIK63" s="421"/>
      <c r="TIL63" s="421"/>
      <c r="TIM63" s="421"/>
      <c r="TIN63" s="421"/>
      <c r="TIO63" s="421"/>
      <c r="TIP63" s="421"/>
      <c r="TIQ63" s="421"/>
      <c r="TIR63" s="421"/>
      <c r="TIS63" s="421"/>
      <c r="TIT63" s="421"/>
      <c r="TIU63" s="421"/>
      <c r="TIV63" s="421"/>
      <c r="TIW63" s="421"/>
      <c r="TIX63" s="421"/>
      <c r="TIY63" s="421"/>
      <c r="TIZ63" s="421"/>
      <c r="TJA63" s="421"/>
      <c r="TJB63" s="421"/>
      <c r="TJC63" s="421"/>
      <c r="TJD63" s="421"/>
      <c r="TJE63" s="421"/>
      <c r="TJF63" s="421"/>
      <c r="TJG63" s="421"/>
      <c r="TJH63" s="421"/>
      <c r="TJI63" s="421"/>
      <c r="TJJ63" s="421"/>
      <c r="TJK63" s="421"/>
      <c r="TJL63" s="421"/>
      <c r="TJM63" s="421"/>
      <c r="TJN63" s="421"/>
      <c r="TJO63" s="421"/>
      <c r="TJP63" s="421"/>
      <c r="TJQ63" s="421"/>
      <c r="TJR63" s="421"/>
      <c r="TJS63" s="421"/>
      <c r="TJT63" s="421"/>
      <c r="TJU63" s="421"/>
      <c r="TJV63" s="421"/>
      <c r="TJW63" s="421"/>
      <c r="TJX63" s="421"/>
      <c r="TJY63" s="421"/>
      <c r="TJZ63" s="421"/>
      <c r="TKA63" s="421"/>
      <c r="TKB63" s="421"/>
      <c r="TKC63" s="421"/>
      <c r="TKD63" s="421"/>
      <c r="TKE63" s="421"/>
      <c r="TKF63" s="421"/>
      <c r="TKG63" s="421"/>
      <c r="TKH63" s="421"/>
      <c r="TKI63" s="421"/>
      <c r="TKJ63" s="421"/>
      <c r="TKK63" s="421"/>
      <c r="TKL63" s="421"/>
      <c r="TKM63" s="421"/>
      <c r="TKN63" s="421"/>
      <c r="TKO63" s="421"/>
      <c r="TKP63" s="421"/>
      <c r="TKQ63" s="421"/>
      <c r="TKR63" s="421"/>
      <c r="TKS63" s="421"/>
      <c r="TKT63" s="421"/>
      <c r="TKU63" s="421"/>
      <c r="TKV63" s="421"/>
      <c r="TKW63" s="421"/>
      <c r="TKX63" s="421"/>
      <c r="TKY63" s="421"/>
      <c r="TKZ63" s="421"/>
      <c r="TLA63" s="421"/>
      <c r="TLB63" s="421"/>
      <c r="TLC63" s="421"/>
      <c r="TLD63" s="421"/>
      <c r="TLE63" s="421"/>
      <c r="TLF63" s="421"/>
      <c r="TLG63" s="421"/>
      <c r="TLH63" s="421"/>
      <c r="TLI63" s="421"/>
      <c r="TLJ63" s="421"/>
      <c r="TLK63" s="421"/>
      <c r="TLL63" s="421"/>
      <c r="TLM63" s="421"/>
      <c r="TLN63" s="421"/>
      <c r="TLO63" s="421"/>
      <c r="TLP63" s="421"/>
      <c r="TLQ63" s="421"/>
      <c r="TLR63" s="421"/>
      <c r="TLS63" s="421"/>
      <c r="TLT63" s="421"/>
      <c r="TLU63" s="421"/>
      <c r="TLV63" s="421"/>
      <c r="TLW63" s="421"/>
      <c r="TLX63" s="421"/>
      <c r="TLY63" s="421"/>
      <c r="TLZ63" s="421"/>
      <c r="TMA63" s="421"/>
      <c r="TMB63" s="421"/>
      <c r="TMC63" s="421"/>
      <c r="TMD63" s="421"/>
      <c r="TME63" s="421"/>
      <c r="TMF63" s="421"/>
      <c r="TMG63" s="421"/>
      <c r="TMH63" s="421"/>
      <c r="TMI63" s="421"/>
      <c r="TMJ63" s="421"/>
      <c r="TMK63" s="421"/>
      <c r="TML63" s="421"/>
      <c r="TMM63" s="421"/>
      <c r="TMN63" s="421"/>
      <c r="TMO63" s="421"/>
      <c r="TMP63" s="421"/>
      <c r="TMQ63" s="421"/>
      <c r="TMR63" s="421"/>
      <c r="TMS63" s="421"/>
      <c r="TMT63" s="421"/>
      <c r="TMU63" s="421"/>
      <c r="TMV63" s="421"/>
      <c r="TMW63" s="421"/>
      <c r="TMX63" s="421"/>
      <c r="TMY63" s="421"/>
      <c r="TMZ63" s="421"/>
      <c r="TNA63" s="421"/>
      <c r="TNB63" s="421"/>
      <c r="TNC63" s="421"/>
      <c r="TND63" s="421"/>
      <c r="TNE63" s="421"/>
      <c r="TNF63" s="421"/>
      <c r="TNG63" s="421"/>
      <c r="TNH63" s="421"/>
      <c r="TNI63" s="421"/>
      <c r="TNJ63" s="421"/>
      <c r="TNK63" s="421"/>
      <c r="TNL63" s="421"/>
      <c r="TNM63" s="421"/>
      <c r="TNN63" s="421"/>
      <c r="TNO63" s="421"/>
      <c r="TNP63" s="421"/>
      <c r="TNQ63" s="421"/>
      <c r="TNR63" s="421"/>
      <c r="TNS63" s="421"/>
      <c r="TNT63" s="421"/>
      <c r="TNU63" s="421"/>
      <c r="TNV63" s="421"/>
      <c r="TNW63" s="421"/>
      <c r="TNX63" s="421"/>
      <c r="TNY63" s="421"/>
      <c r="TNZ63" s="421"/>
      <c r="TOA63" s="421"/>
      <c r="TOB63" s="421"/>
      <c r="TOC63" s="421"/>
      <c r="TOD63" s="421"/>
      <c r="TOE63" s="421"/>
      <c r="TOF63" s="421"/>
      <c r="TOG63" s="421"/>
      <c r="TOH63" s="421"/>
      <c r="TOI63" s="421"/>
      <c r="TOJ63" s="421"/>
      <c r="TOK63" s="421"/>
      <c r="TOL63" s="421"/>
      <c r="TOM63" s="421"/>
      <c r="TON63" s="421"/>
      <c r="TOO63" s="421"/>
      <c r="TOP63" s="421"/>
      <c r="TOQ63" s="421"/>
      <c r="TOR63" s="421"/>
      <c r="TOS63" s="421"/>
      <c r="TOT63" s="421"/>
      <c r="TOU63" s="421"/>
      <c r="TOV63" s="421"/>
      <c r="TOW63" s="421"/>
      <c r="TOX63" s="421"/>
      <c r="TOY63" s="421"/>
      <c r="TOZ63" s="421"/>
      <c r="TPA63" s="421"/>
      <c r="TPB63" s="421"/>
      <c r="TPC63" s="421"/>
      <c r="TPD63" s="421"/>
      <c r="TPE63" s="421"/>
      <c r="TPF63" s="421"/>
      <c r="TPG63" s="421"/>
      <c r="TPH63" s="421"/>
      <c r="TPI63" s="421"/>
      <c r="TPJ63" s="421"/>
      <c r="TPK63" s="421"/>
      <c r="TPL63" s="421"/>
      <c r="TPM63" s="421"/>
      <c r="TPN63" s="421"/>
      <c r="TPO63" s="421"/>
      <c r="TPP63" s="421"/>
      <c r="TPQ63" s="421"/>
      <c r="TPR63" s="421"/>
      <c r="TPS63" s="421"/>
      <c r="TPT63" s="421"/>
      <c r="TPU63" s="421"/>
      <c r="TPV63" s="421"/>
      <c r="TPW63" s="421"/>
      <c r="TPX63" s="421"/>
      <c r="TPY63" s="421"/>
      <c r="TPZ63" s="421"/>
      <c r="TQA63" s="421"/>
      <c r="TQB63" s="421"/>
      <c r="TQC63" s="421"/>
      <c r="TQD63" s="421"/>
      <c r="TQE63" s="421"/>
      <c r="TQF63" s="421"/>
      <c r="TQG63" s="421"/>
      <c r="TQH63" s="421"/>
      <c r="TQI63" s="421"/>
      <c r="TQJ63" s="421"/>
      <c r="TQK63" s="421"/>
      <c r="TQL63" s="421"/>
      <c r="TQM63" s="421"/>
      <c r="TQN63" s="421"/>
      <c r="TQO63" s="421"/>
      <c r="TQP63" s="421"/>
      <c r="TQQ63" s="421"/>
      <c r="TQR63" s="421"/>
      <c r="TQS63" s="421"/>
      <c r="TQT63" s="421"/>
      <c r="TQU63" s="421"/>
      <c r="TQV63" s="421"/>
      <c r="TQW63" s="421"/>
      <c r="TQX63" s="421"/>
      <c r="TQY63" s="421"/>
      <c r="TQZ63" s="421"/>
      <c r="TRA63" s="421"/>
      <c r="TRB63" s="421"/>
      <c r="TRC63" s="421"/>
      <c r="TRD63" s="421"/>
      <c r="TRE63" s="421"/>
      <c r="TRF63" s="421"/>
      <c r="TRG63" s="421"/>
      <c r="TRH63" s="421"/>
      <c r="TRI63" s="421"/>
      <c r="TRJ63" s="421"/>
      <c r="TRK63" s="421"/>
      <c r="TRL63" s="421"/>
      <c r="TRM63" s="421"/>
      <c r="TRN63" s="421"/>
      <c r="TRO63" s="421"/>
      <c r="TRP63" s="421"/>
      <c r="TRQ63" s="421"/>
      <c r="TRR63" s="421"/>
      <c r="TRS63" s="421"/>
      <c r="TRT63" s="421"/>
      <c r="TRU63" s="421"/>
      <c r="TRV63" s="421"/>
      <c r="TRW63" s="421"/>
      <c r="TRX63" s="421"/>
      <c r="TRY63" s="421"/>
      <c r="TRZ63" s="421"/>
      <c r="TSA63" s="421"/>
      <c r="TSB63" s="421"/>
      <c r="TSC63" s="421"/>
      <c r="TSD63" s="421"/>
      <c r="TSE63" s="421"/>
      <c r="TSF63" s="421"/>
      <c r="TSG63" s="421"/>
      <c r="TSH63" s="421"/>
      <c r="TSI63" s="421"/>
      <c r="TSJ63" s="421"/>
      <c r="TSK63" s="421"/>
      <c r="TSL63" s="421"/>
      <c r="TSM63" s="421"/>
      <c r="TSN63" s="421"/>
      <c r="TSO63" s="421"/>
      <c r="TSP63" s="421"/>
      <c r="TSQ63" s="421"/>
      <c r="TSR63" s="421"/>
      <c r="TSS63" s="421"/>
      <c r="TST63" s="421"/>
      <c r="TSU63" s="421"/>
      <c r="TSV63" s="421"/>
      <c r="TSW63" s="421"/>
      <c r="TSX63" s="421"/>
      <c r="TSY63" s="421"/>
      <c r="TSZ63" s="421"/>
      <c r="TTA63" s="421"/>
      <c r="TTB63" s="421"/>
      <c r="TTC63" s="421"/>
      <c r="TTD63" s="421"/>
      <c r="TTE63" s="421"/>
      <c r="TTF63" s="421"/>
      <c r="TTG63" s="421"/>
      <c r="TTH63" s="421"/>
      <c r="TTI63" s="421"/>
      <c r="TTJ63" s="421"/>
      <c r="TTK63" s="421"/>
      <c r="TTL63" s="421"/>
      <c r="TTM63" s="421"/>
      <c r="TTN63" s="421"/>
      <c r="TTO63" s="421"/>
      <c r="TTP63" s="421"/>
      <c r="TTQ63" s="421"/>
      <c r="TTR63" s="421"/>
      <c r="TTS63" s="421"/>
      <c r="TTT63" s="421"/>
      <c r="TTU63" s="421"/>
      <c r="TTV63" s="421"/>
      <c r="TTW63" s="421"/>
      <c r="TTX63" s="421"/>
      <c r="TTY63" s="421"/>
      <c r="TTZ63" s="421"/>
      <c r="TUA63" s="421"/>
      <c r="TUB63" s="421"/>
      <c r="TUC63" s="421"/>
      <c r="TUD63" s="421"/>
      <c r="TUE63" s="421"/>
      <c r="TUF63" s="421"/>
      <c r="TUG63" s="421"/>
      <c r="TUH63" s="421"/>
      <c r="TUI63" s="421"/>
      <c r="TUJ63" s="421"/>
      <c r="TUK63" s="421"/>
      <c r="TUL63" s="421"/>
      <c r="TUM63" s="421"/>
      <c r="TUN63" s="421"/>
      <c r="TUO63" s="421"/>
      <c r="TUP63" s="421"/>
      <c r="TUQ63" s="421"/>
      <c r="TUR63" s="421"/>
      <c r="TUS63" s="421"/>
      <c r="TUT63" s="421"/>
      <c r="TUU63" s="421"/>
      <c r="TUV63" s="421"/>
      <c r="TUW63" s="421"/>
      <c r="TUX63" s="421"/>
      <c r="TUY63" s="421"/>
      <c r="TUZ63" s="421"/>
      <c r="TVA63" s="421"/>
      <c r="TVB63" s="421"/>
      <c r="TVC63" s="421"/>
      <c r="TVD63" s="421"/>
      <c r="TVE63" s="421"/>
      <c r="TVF63" s="421"/>
      <c r="TVG63" s="421"/>
      <c r="TVH63" s="421"/>
      <c r="TVI63" s="421"/>
      <c r="TVJ63" s="421"/>
      <c r="TVK63" s="421"/>
      <c r="TVL63" s="421"/>
      <c r="TVM63" s="421"/>
      <c r="TVN63" s="421"/>
      <c r="TVO63" s="421"/>
      <c r="TVP63" s="421"/>
      <c r="TVQ63" s="421"/>
      <c r="TVR63" s="421"/>
      <c r="TVS63" s="421"/>
      <c r="TVT63" s="421"/>
      <c r="TVU63" s="421"/>
      <c r="TVV63" s="421"/>
      <c r="TVW63" s="421"/>
      <c r="TVX63" s="421"/>
      <c r="TVY63" s="421"/>
      <c r="TVZ63" s="421"/>
      <c r="TWA63" s="421"/>
      <c r="TWB63" s="421"/>
      <c r="TWC63" s="421"/>
      <c r="TWD63" s="421"/>
      <c r="TWE63" s="421"/>
      <c r="TWF63" s="421"/>
      <c r="TWG63" s="421"/>
      <c r="TWH63" s="421"/>
      <c r="TWI63" s="421"/>
      <c r="TWJ63" s="421"/>
      <c r="TWK63" s="421"/>
      <c r="TWL63" s="421"/>
      <c r="TWM63" s="421"/>
      <c r="TWN63" s="421"/>
      <c r="TWO63" s="421"/>
      <c r="TWP63" s="421"/>
      <c r="TWQ63" s="421"/>
      <c r="TWR63" s="421"/>
      <c r="TWS63" s="421"/>
      <c r="TWT63" s="421"/>
      <c r="TWU63" s="421"/>
      <c r="TWV63" s="421"/>
      <c r="TWW63" s="421"/>
      <c r="TWX63" s="421"/>
      <c r="TWY63" s="421"/>
      <c r="TWZ63" s="421"/>
      <c r="TXA63" s="421"/>
      <c r="TXB63" s="421"/>
      <c r="TXC63" s="421"/>
      <c r="TXD63" s="421"/>
      <c r="TXE63" s="421"/>
      <c r="TXF63" s="421"/>
      <c r="TXG63" s="421"/>
      <c r="TXH63" s="421"/>
      <c r="TXI63" s="421"/>
      <c r="TXJ63" s="421"/>
      <c r="TXK63" s="421"/>
      <c r="TXL63" s="421"/>
      <c r="TXM63" s="421"/>
      <c r="TXN63" s="421"/>
      <c r="TXO63" s="421"/>
      <c r="TXP63" s="421"/>
      <c r="TXQ63" s="421"/>
      <c r="TXR63" s="421"/>
      <c r="TXS63" s="421"/>
      <c r="TXT63" s="421"/>
      <c r="TXU63" s="421"/>
      <c r="TXV63" s="421"/>
      <c r="TXW63" s="421"/>
      <c r="TXX63" s="421"/>
      <c r="TXY63" s="421"/>
      <c r="TXZ63" s="421"/>
      <c r="TYA63" s="421"/>
      <c r="TYB63" s="421"/>
      <c r="TYC63" s="421"/>
      <c r="TYD63" s="421"/>
      <c r="TYE63" s="421"/>
      <c r="TYF63" s="421"/>
      <c r="TYG63" s="421"/>
      <c r="TYH63" s="421"/>
      <c r="TYI63" s="421"/>
      <c r="TYJ63" s="421"/>
      <c r="TYK63" s="421"/>
      <c r="TYL63" s="421"/>
      <c r="TYM63" s="421"/>
      <c r="TYN63" s="421"/>
      <c r="TYO63" s="421"/>
      <c r="TYP63" s="421"/>
      <c r="TYQ63" s="421"/>
      <c r="TYR63" s="421"/>
      <c r="TYS63" s="421"/>
      <c r="TYT63" s="421"/>
      <c r="TYU63" s="421"/>
      <c r="TYV63" s="421"/>
      <c r="TYW63" s="421"/>
      <c r="TYX63" s="421"/>
      <c r="TYY63" s="421"/>
      <c r="TYZ63" s="421"/>
      <c r="TZA63" s="421"/>
      <c r="TZB63" s="421"/>
      <c r="TZC63" s="421"/>
      <c r="TZD63" s="421"/>
      <c r="TZE63" s="421"/>
      <c r="TZF63" s="421"/>
      <c r="TZG63" s="421"/>
      <c r="TZH63" s="421"/>
      <c r="TZI63" s="421"/>
      <c r="TZJ63" s="421"/>
      <c r="TZK63" s="421"/>
      <c r="TZL63" s="421"/>
      <c r="TZM63" s="421"/>
      <c r="TZN63" s="421"/>
      <c r="TZO63" s="421"/>
      <c r="TZP63" s="421"/>
      <c r="TZQ63" s="421"/>
      <c r="TZR63" s="421"/>
      <c r="TZS63" s="421"/>
      <c r="TZT63" s="421"/>
      <c r="TZU63" s="421"/>
      <c r="TZV63" s="421"/>
      <c r="TZW63" s="421"/>
      <c r="TZX63" s="421"/>
      <c r="TZY63" s="421"/>
      <c r="TZZ63" s="421"/>
      <c r="UAA63" s="421"/>
      <c r="UAB63" s="421"/>
      <c r="UAC63" s="421"/>
      <c r="UAD63" s="421"/>
      <c r="UAE63" s="421"/>
      <c r="UAF63" s="421"/>
      <c r="UAG63" s="421"/>
      <c r="UAH63" s="421"/>
      <c r="UAI63" s="421"/>
      <c r="UAJ63" s="421"/>
      <c r="UAK63" s="421"/>
      <c r="UAL63" s="421"/>
      <c r="UAM63" s="421"/>
      <c r="UAN63" s="421"/>
      <c r="UAO63" s="421"/>
      <c r="UAP63" s="421"/>
      <c r="UAQ63" s="421"/>
      <c r="UAR63" s="421"/>
      <c r="UAS63" s="421"/>
      <c r="UAT63" s="421"/>
      <c r="UAU63" s="421"/>
      <c r="UAV63" s="421"/>
      <c r="UAW63" s="421"/>
      <c r="UAX63" s="421"/>
      <c r="UAY63" s="421"/>
      <c r="UAZ63" s="421"/>
      <c r="UBA63" s="421"/>
      <c r="UBB63" s="421"/>
      <c r="UBC63" s="421"/>
      <c r="UBD63" s="421"/>
      <c r="UBE63" s="421"/>
      <c r="UBF63" s="421"/>
      <c r="UBG63" s="421"/>
      <c r="UBH63" s="421"/>
      <c r="UBI63" s="421"/>
      <c r="UBJ63" s="421"/>
      <c r="UBK63" s="421"/>
      <c r="UBL63" s="421"/>
      <c r="UBM63" s="421"/>
      <c r="UBN63" s="421"/>
      <c r="UBO63" s="421"/>
      <c r="UBP63" s="421"/>
      <c r="UBQ63" s="421"/>
      <c r="UBR63" s="421"/>
      <c r="UBS63" s="421"/>
      <c r="UBT63" s="421"/>
      <c r="UBU63" s="421"/>
      <c r="UBV63" s="421"/>
      <c r="UBW63" s="421"/>
      <c r="UBX63" s="421"/>
      <c r="UBY63" s="421"/>
      <c r="UBZ63" s="421"/>
      <c r="UCA63" s="421"/>
      <c r="UCB63" s="421"/>
      <c r="UCC63" s="421"/>
      <c r="UCD63" s="421"/>
      <c r="UCE63" s="421"/>
      <c r="UCF63" s="421"/>
      <c r="UCG63" s="421"/>
      <c r="UCH63" s="421"/>
      <c r="UCI63" s="421"/>
      <c r="UCJ63" s="421"/>
      <c r="UCK63" s="421"/>
      <c r="UCL63" s="421"/>
      <c r="UCM63" s="421"/>
      <c r="UCN63" s="421"/>
      <c r="UCO63" s="421"/>
      <c r="UCP63" s="421"/>
      <c r="UCQ63" s="421"/>
      <c r="UCR63" s="421"/>
      <c r="UCS63" s="421"/>
      <c r="UCT63" s="421"/>
      <c r="UCU63" s="421"/>
      <c r="UCV63" s="421"/>
      <c r="UCW63" s="421"/>
      <c r="UCX63" s="421"/>
      <c r="UCY63" s="421"/>
      <c r="UCZ63" s="421"/>
      <c r="UDA63" s="421"/>
      <c r="UDB63" s="421"/>
      <c r="UDC63" s="421"/>
      <c r="UDD63" s="421"/>
      <c r="UDE63" s="421"/>
      <c r="UDF63" s="421"/>
      <c r="UDG63" s="421"/>
      <c r="UDH63" s="421"/>
      <c r="UDI63" s="421"/>
      <c r="UDJ63" s="421"/>
      <c r="UDK63" s="421"/>
      <c r="UDL63" s="421"/>
      <c r="UDM63" s="421"/>
      <c r="UDN63" s="421"/>
      <c r="UDO63" s="421"/>
      <c r="UDP63" s="421"/>
      <c r="UDQ63" s="421"/>
      <c r="UDR63" s="421"/>
      <c r="UDS63" s="421"/>
      <c r="UDT63" s="421"/>
      <c r="UDU63" s="421"/>
      <c r="UDV63" s="421"/>
      <c r="UDW63" s="421"/>
      <c r="UDX63" s="421"/>
      <c r="UDY63" s="421"/>
      <c r="UDZ63" s="421"/>
      <c r="UEA63" s="421"/>
      <c r="UEB63" s="421"/>
      <c r="UEC63" s="421"/>
      <c r="UED63" s="421"/>
      <c r="UEE63" s="421"/>
      <c r="UEF63" s="421"/>
      <c r="UEG63" s="421"/>
      <c r="UEH63" s="421"/>
      <c r="UEI63" s="421"/>
      <c r="UEJ63" s="421"/>
      <c r="UEK63" s="421"/>
      <c r="UEL63" s="421"/>
      <c r="UEM63" s="421"/>
      <c r="UEN63" s="421"/>
      <c r="UEO63" s="421"/>
      <c r="UEP63" s="421"/>
      <c r="UEQ63" s="421"/>
      <c r="UER63" s="421"/>
      <c r="UES63" s="421"/>
      <c r="UET63" s="421"/>
      <c r="UEU63" s="421"/>
      <c r="UEV63" s="421"/>
      <c r="UEW63" s="421"/>
      <c r="UEX63" s="421"/>
      <c r="UEY63" s="421"/>
      <c r="UEZ63" s="421"/>
      <c r="UFA63" s="421"/>
      <c r="UFB63" s="421"/>
      <c r="UFC63" s="421"/>
      <c r="UFD63" s="421"/>
      <c r="UFE63" s="421"/>
      <c r="UFF63" s="421"/>
      <c r="UFG63" s="421"/>
      <c r="UFH63" s="421"/>
      <c r="UFI63" s="421"/>
      <c r="UFJ63" s="421"/>
      <c r="UFK63" s="421"/>
      <c r="UFL63" s="421"/>
      <c r="UFM63" s="421"/>
      <c r="UFN63" s="421"/>
      <c r="UFO63" s="421"/>
      <c r="UFP63" s="421"/>
      <c r="UFQ63" s="421"/>
      <c r="UFR63" s="421"/>
      <c r="UFS63" s="421"/>
      <c r="UFT63" s="421"/>
      <c r="UFU63" s="421"/>
      <c r="UFV63" s="421"/>
      <c r="UFW63" s="421"/>
      <c r="UFX63" s="421"/>
      <c r="UFY63" s="421"/>
      <c r="UFZ63" s="421"/>
      <c r="UGA63" s="421"/>
      <c r="UGB63" s="421"/>
      <c r="UGC63" s="421"/>
      <c r="UGD63" s="421"/>
      <c r="UGE63" s="421"/>
      <c r="UGF63" s="421"/>
      <c r="UGG63" s="421"/>
      <c r="UGH63" s="421"/>
      <c r="UGI63" s="421"/>
      <c r="UGJ63" s="421"/>
      <c r="UGK63" s="421"/>
      <c r="UGL63" s="421"/>
      <c r="UGM63" s="421"/>
      <c r="UGN63" s="421"/>
      <c r="UGO63" s="421"/>
      <c r="UGP63" s="421"/>
      <c r="UGQ63" s="421"/>
      <c r="UGR63" s="421"/>
      <c r="UGS63" s="421"/>
      <c r="UGT63" s="421"/>
      <c r="UGU63" s="421"/>
      <c r="UGV63" s="421"/>
      <c r="UGW63" s="421"/>
      <c r="UGX63" s="421"/>
      <c r="UGY63" s="421"/>
      <c r="UGZ63" s="421"/>
      <c r="UHA63" s="421"/>
      <c r="UHB63" s="421"/>
      <c r="UHC63" s="421"/>
      <c r="UHD63" s="421"/>
      <c r="UHE63" s="421"/>
      <c r="UHF63" s="421"/>
      <c r="UHG63" s="421"/>
      <c r="UHH63" s="421"/>
      <c r="UHI63" s="421"/>
      <c r="UHJ63" s="421"/>
      <c r="UHK63" s="421"/>
      <c r="UHL63" s="421"/>
      <c r="UHM63" s="421"/>
      <c r="UHN63" s="421"/>
      <c r="UHO63" s="421"/>
      <c r="UHP63" s="421"/>
      <c r="UHQ63" s="421"/>
      <c r="UHR63" s="421"/>
      <c r="UHS63" s="421"/>
      <c r="UHT63" s="421"/>
      <c r="UHU63" s="421"/>
      <c r="UHV63" s="421"/>
      <c r="UHW63" s="421"/>
      <c r="UHX63" s="421"/>
      <c r="UHY63" s="421"/>
      <c r="UHZ63" s="421"/>
      <c r="UIA63" s="421"/>
      <c r="UIB63" s="421"/>
      <c r="UIC63" s="421"/>
      <c r="UID63" s="421"/>
      <c r="UIE63" s="421"/>
      <c r="UIF63" s="421"/>
      <c r="UIG63" s="421"/>
      <c r="UIH63" s="421"/>
      <c r="UII63" s="421"/>
      <c r="UIJ63" s="421"/>
      <c r="UIK63" s="421"/>
      <c r="UIL63" s="421"/>
      <c r="UIM63" s="421"/>
      <c r="UIN63" s="421"/>
      <c r="UIO63" s="421"/>
      <c r="UIP63" s="421"/>
      <c r="UIQ63" s="421"/>
      <c r="UIR63" s="421"/>
      <c r="UIS63" s="421"/>
      <c r="UIT63" s="421"/>
      <c r="UIU63" s="421"/>
      <c r="UIV63" s="421"/>
      <c r="UIW63" s="421"/>
      <c r="UIX63" s="421"/>
      <c r="UIY63" s="421"/>
      <c r="UIZ63" s="421"/>
      <c r="UJA63" s="421"/>
      <c r="UJB63" s="421"/>
      <c r="UJC63" s="421"/>
      <c r="UJD63" s="421"/>
      <c r="UJE63" s="421"/>
      <c r="UJF63" s="421"/>
      <c r="UJG63" s="421"/>
      <c r="UJH63" s="421"/>
      <c r="UJI63" s="421"/>
      <c r="UJJ63" s="421"/>
      <c r="UJK63" s="421"/>
      <c r="UJL63" s="421"/>
      <c r="UJM63" s="421"/>
      <c r="UJN63" s="421"/>
      <c r="UJO63" s="421"/>
      <c r="UJP63" s="421"/>
      <c r="UJQ63" s="421"/>
      <c r="UJR63" s="421"/>
      <c r="UJS63" s="421"/>
      <c r="UJT63" s="421"/>
      <c r="UJU63" s="421"/>
      <c r="UJV63" s="421"/>
      <c r="UJW63" s="421"/>
      <c r="UJX63" s="421"/>
      <c r="UJY63" s="421"/>
      <c r="UJZ63" s="421"/>
      <c r="UKA63" s="421"/>
      <c r="UKB63" s="421"/>
      <c r="UKC63" s="421"/>
      <c r="UKD63" s="421"/>
      <c r="UKE63" s="421"/>
      <c r="UKF63" s="421"/>
      <c r="UKG63" s="421"/>
      <c r="UKH63" s="421"/>
      <c r="UKI63" s="421"/>
      <c r="UKJ63" s="421"/>
      <c r="UKK63" s="421"/>
      <c r="UKL63" s="421"/>
      <c r="UKM63" s="421"/>
      <c r="UKN63" s="421"/>
      <c r="UKO63" s="421"/>
      <c r="UKP63" s="421"/>
      <c r="UKQ63" s="421"/>
      <c r="UKR63" s="421"/>
      <c r="UKS63" s="421"/>
      <c r="UKT63" s="421"/>
      <c r="UKU63" s="421"/>
      <c r="UKV63" s="421"/>
      <c r="UKW63" s="421"/>
      <c r="UKX63" s="421"/>
      <c r="UKY63" s="421"/>
      <c r="UKZ63" s="421"/>
      <c r="ULA63" s="421"/>
      <c r="ULB63" s="421"/>
      <c r="ULC63" s="421"/>
      <c r="ULD63" s="421"/>
      <c r="ULE63" s="421"/>
      <c r="ULF63" s="421"/>
      <c r="ULG63" s="421"/>
      <c r="ULH63" s="421"/>
      <c r="ULI63" s="421"/>
      <c r="ULJ63" s="421"/>
      <c r="ULK63" s="421"/>
      <c r="ULL63" s="421"/>
      <c r="ULM63" s="421"/>
      <c r="ULN63" s="421"/>
      <c r="ULO63" s="421"/>
      <c r="ULP63" s="421"/>
      <c r="ULQ63" s="421"/>
      <c r="ULR63" s="421"/>
      <c r="ULS63" s="421"/>
      <c r="ULT63" s="421"/>
      <c r="ULU63" s="421"/>
      <c r="ULV63" s="421"/>
      <c r="ULW63" s="421"/>
      <c r="ULX63" s="421"/>
      <c r="ULY63" s="421"/>
      <c r="ULZ63" s="421"/>
      <c r="UMA63" s="421"/>
      <c r="UMB63" s="421"/>
      <c r="UMC63" s="421"/>
      <c r="UMD63" s="421"/>
      <c r="UME63" s="421"/>
      <c r="UMF63" s="421"/>
      <c r="UMG63" s="421"/>
      <c r="UMH63" s="421"/>
      <c r="UMI63" s="421"/>
      <c r="UMJ63" s="421"/>
      <c r="UMK63" s="421"/>
      <c r="UML63" s="421"/>
      <c r="UMM63" s="421"/>
      <c r="UMN63" s="421"/>
      <c r="UMO63" s="421"/>
      <c r="UMP63" s="421"/>
      <c r="UMQ63" s="421"/>
      <c r="UMR63" s="421"/>
      <c r="UMS63" s="421"/>
      <c r="UMT63" s="421"/>
      <c r="UMU63" s="421"/>
      <c r="UMV63" s="421"/>
      <c r="UMW63" s="421"/>
      <c r="UMX63" s="421"/>
      <c r="UMY63" s="421"/>
      <c r="UMZ63" s="421"/>
      <c r="UNA63" s="421"/>
      <c r="UNB63" s="421"/>
      <c r="UNC63" s="421"/>
      <c r="UND63" s="421"/>
      <c r="UNE63" s="421"/>
      <c r="UNF63" s="421"/>
      <c r="UNG63" s="421"/>
      <c r="UNH63" s="421"/>
      <c r="UNI63" s="421"/>
      <c r="UNJ63" s="421"/>
      <c r="UNK63" s="421"/>
      <c r="UNL63" s="421"/>
      <c r="UNM63" s="421"/>
      <c r="UNN63" s="421"/>
      <c r="UNO63" s="421"/>
      <c r="UNP63" s="421"/>
      <c r="UNQ63" s="421"/>
      <c r="UNR63" s="421"/>
      <c r="UNS63" s="421"/>
      <c r="UNT63" s="421"/>
      <c r="UNU63" s="421"/>
      <c r="UNV63" s="421"/>
      <c r="UNW63" s="421"/>
      <c r="UNX63" s="421"/>
      <c r="UNY63" s="421"/>
      <c r="UNZ63" s="421"/>
      <c r="UOA63" s="421"/>
      <c r="UOB63" s="421"/>
      <c r="UOC63" s="421"/>
      <c r="UOD63" s="421"/>
      <c r="UOE63" s="421"/>
      <c r="UOF63" s="421"/>
      <c r="UOG63" s="421"/>
      <c r="UOH63" s="421"/>
      <c r="UOI63" s="421"/>
      <c r="UOJ63" s="421"/>
      <c r="UOK63" s="421"/>
      <c r="UOL63" s="421"/>
      <c r="UOM63" s="421"/>
      <c r="UON63" s="421"/>
      <c r="UOO63" s="421"/>
      <c r="UOP63" s="421"/>
      <c r="UOQ63" s="421"/>
      <c r="UOR63" s="421"/>
      <c r="UOS63" s="421"/>
      <c r="UOT63" s="421"/>
      <c r="UOU63" s="421"/>
      <c r="UOV63" s="421"/>
      <c r="UOW63" s="421"/>
      <c r="UOX63" s="421"/>
      <c r="UOY63" s="421"/>
      <c r="UOZ63" s="421"/>
      <c r="UPA63" s="421"/>
      <c r="UPB63" s="421"/>
      <c r="UPC63" s="421"/>
      <c r="UPD63" s="421"/>
      <c r="UPE63" s="421"/>
      <c r="UPF63" s="421"/>
      <c r="UPG63" s="421"/>
      <c r="UPH63" s="421"/>
      <c r="UPI63" s="421"/>
      <c r="UPJ63" s="421"/>
      <c r="UPK63" s="421"/>
      <c r="UPL63" s="421"/>
      <c r="UPM63" s="421"/>
      <c r="UPN63" s="421"/>
      <c r="UPO63" s="421"/>
      <c r="UPP63" s="421"/>
      <c r="UPQ63" s="421"/>
      <c r="UPR63" s="421"/>
      <c r="UPS63" s="421"/>
      <c r="UPT63" s="421"/>
      <c r="UPU63" s="421"/>
      <c r="UPV63" s="421"/>
      <c r="UPW63" s="421"/>
      <c r="UPX63" s="421"/>
      <c r="UPY63" s="421"/>
      <c r="UPZ63" s="421"/>
      <c r="UQA63" s="421"/>
      <c r="UQB63" s="421"/>
      <c r="UQC63" s="421"/>
      <c r="UQD63" s="421"/>
      <c r="UQE63" s="421"/>
      <c r="UQF63" s="421"/>
      <c r="UQG63" s="421"/>
      <c r="UQH63" s="421"/>
      <c r="UQI63" s="421"/>
      <c r="UQJ63" s="421"/>
      <c r="UQK63" s="421"/>
      <c r="UQL63" s="421"/>
      <c r="UQM63" s="421"/>
      <c r="UQN63" s="421"/>
      <c r="UQO63" s="421"/>
      <c r="UQP63" s="421"/>
      <c r="UQQ63" s="421"/>
      <c r="UQR63" s="421"/>
      <c r="UQS63" s="421"/>
      <c r="UQT63" s="421"/>
      <c r="UQU63" s="421"/>
      <c r="UQV63" s="421"/>
      <c r="UQW63" s="421"/>
      <c r="UQX63" s="421"/>
      <c r="UQY63" s="421"/>
      <c r="UQZ63" s="421"/>
      <c r="URA63" s="421"/>
      <c r="URB63" s="421"/>
      <c r="URC63" s="421"/>
      <c r="URD63" s="421"/>
      <c r="URE63" s="421"/>
      <c r="URF63" s="421"/>
      <c r="URG63" s="421"/>
      <c r="URH63" s="421"/>
      <c r="URI63" s="421"/>
      <c r="URJ63" s="421"/>
      <c r="URK63" s="421"/>
      <c r="URL63" s="421"/>
      <c r="URM63" s="421"/>
      <c r="URN63" s="421"/>
      <c r="URO63" s="421"/>
      <c r="URP63" s="421"/>
      <c r="URQ63" s="421"/>
      <c r="URR63" s="421"/>
      <c r="URS63" s="421"/>
      <c r="URT63" s="421"/>
      <c r="URU63" s="421"/>
      <c r="URV63" s="421"/>
      <c r="URW63" s="421"/>
      <c r="URX63" s="421"/>
      <c r="URY63" s="421"/>
      <c r="URZ63" s="421"/>
      <c r="USA63" s="421"/>
      <c r="USB63" s="421"/>
      <c r="USC63" s="421"/>
      <c r="USD63" s="421"/>
      <c r="USE63" s="421"/>
      <c r="USF63" s="421"/>
      <c r="USG63" s="421"/>
      <c r="USH63" s="421"/>
      <c r="USI63" s="421"/>
      <c r="USJ63" s="421"/>
      <c r="USK63" s="421"/>
      <c r="USL63" s="421"/>
      <c r="USM63" s="421"/>
      <c r="USN63" s="421"/>
      <c r="USO63" s="421"/>
      <c r="USP63" s="421"/>
      <c r="USQ63" s="421"/>
      <c r="USR63" s="421"/>
      <c r="USS63" s="421"/>
      <c r="UST63" s="421"/>
      <c r="USU63" s="421"/>
      <c r="USV63" s="421"/>
      <c r="USW63" s="421"/>
      <c r="USX63" s="421"/>
      <c r="USY63" s="421"/>
      <c r="USZ63" s="421"/>
      <c r="UTA63" s="421"/>
      <c r="UTB63" s="421"/>
      <c r="UTC63" s="421"/>
      <c r="UTD63" s="421"/>
      <c r="UTE63" s="421"/>
      <c r="UTF63" s="421"/>
      <c r="UTG63" s="421"/>
      <c r="UTH63" s="421"/>
      <c r="UTI63" s="421"/>
      <c r="UTJ63" s="421"/>
      <c r="UTK63" s="421"/>
      <c r="UTL63" s="421"/>
      <c r="UTM63" s="421"/>
      <c r="UTN63" s="421"/>
      <c r="UTO63" s="421"/>
      <c r="UTP63" s="421"/>
      <c r="UTQ63" s="421"/>
      <c r="UTR63" s="421"/>
      <c r="UTS63" s="421"/>
      <c r="UTT63" s="421"/>
      <c r="UTU63" s="421"/>
      <c r="UTV63" s="421"/>
      <c r="UTW63" s="421"/>
      <c r="UTX63" s="421"/>
      <c r="UTY63" s="421"/>
      <c r="UTZ63" s="421"/>
      <c r="UUA63" s="421"/>
      <c r="UUB63" s="421"/>
      <c r="UUC63" s="421"/>
      <c r="UUD63" s="421"/>
      <c r="UUE63" s="421"/>
      <c r="UUF63" s="421"/>
      <c r="UUG63" s="421"/>
      <c r="UUH63" s="421"/>
      <c r="UUI63" s="421"/>
      <c r="UUJ63" s="421"/>
      <c r="UUK63" s="421"/>
      <c r="UUL63" s="421"/>
      <c r="UUM63" s="421"/>
      <c r="UUN63" s="421"/>
      <c r="UUO63" s="421"/>
      <c r="UUP63" s="421"/>
      <c r="UUQ63" s="421"/>
      <c r="UUR63" s="421"/>
      <c r="UUS63" s="421"/>
      <c r="UUT63" s="421"/>
      <c r="UUU63" s="421"/>
      <c r="UUV63" s="421"/>
      <c r="UUW63" s="421"/>
      <c r="UUX63" s="421"/>
      <c r="UUY63" s="421"/>
      <c r="UUZ63" s="421"/>
      <c r="UVA63" s="421"/>
      <c r="UVB63" s="421"/>
      <c r="UVC63" s="421"/>
      <c r="UVD63" s="421"/>
      <c r="UVE63" s="421"/>
      <c r="UVF63" s="421"/>
      <c r="UVG63" s="421"/>
      <c r="UVH63" s="421"/>
      <c r="UVI63" s="421"/>
      <c r="UVJ63" s="421"/>
      <c r="UVK63" s="421"/>
      <c r="UVL63" s="421"/>
      <c r="UVM63" s="421"/>
      <c r="UVN63" s="421"/>
      <c r="UVO63" s="421"/>
      <c r="UVP63" s="421"/>
      <c r="UVQ63" s="421"/>
      <c r="UVR63" s="421"/>
      <c r="UVS63" s="421"/>
      <c r="UVT63" s="421"/>
      <c r="UVU63" s="421"/>
      <c r="UVV63" s="421"/>
      <c r="UVW63" s="421"/>
      <c r="UVX63" s="421"/>
      <c r="UVY63" s="421"/>
      <c r="UVZ63" s="421"/>
      <c r="UWA63" s="421"/>
      <c r="UWB63" s="421"/>
      <c r="UWC63" s="421"/>
      <c r="UWD63" s="421"/>
      <c r="UWE63" s="421"/>
      <c r="UWF63" s="421"/>
      <c r="UWG63" s="421"/>
      <c r="UWH63" s="421"/>
      <c r="UWI63" s="421"/>
      <c r="UWJ63" s="421"/>
      <c r="UWK63" s="421"/>
      <c r="UWL63" s="421"/>
      <c r="UWM63" s="421"/>
      <c r="UWN63" s="421"/>
      <c r="UWO63" s="421"/>
      <c r="UWP63" s="421"/>
      <c r="UWQ63" s="421"/>
      <c r="UWR63" s="421"/>
      <c r="UWS63" s="421"/>
      <c r="UWT63" s="421"/>
      <c r="UWU63" s="421"/>
      <c r="UWV63" s="421"/>
      <c r="UWW63" s="421"/>
      <c r="UWX63" s="421"/>
      <c r="UWY63" s="421"/>
      <c r="UWZ63" s="421"/>
      <c r="UXA63" s="421"/>
      <c r="UXB63" s="421"/>
      <c r="UXC63" s="421"/>
      <c r="UXD63" s="421"/>
      <c r="UXE63" s="421"/>
      <c r="UXF63" s="421"/>
      <c r="UXG63" s="421"/>
      <c r="UXH63" s="421"/>
      <c r="UXI63" s="421"/>
      <c r="UXJ63" s="421"/>
      <c r="UXK63" s="421"/>
      <c r="UXL63" s="421"/>
      <c r="UXM63" s="421"/>
      <c r="UXN63" s="421"/>
      <c r="UXO63" s="421"/>
      <c r="UXP63" s="421"/>
      <c r="UXQ63" s="421"/>
      <c r="UXR63" s="421"/>
      <c r="UXS63" s="421"/>
      <c r="UXT63" s="421"/>
      <c r="UXU63" s="421"/>
      <c r="UXV63" s="421"/>
      <c r="UXW63" s="421"/>
      <c r="UXX63" s="421"/>
      <c r="UXY63" s="421"/>
      <c r="UXZ63" s="421"/>
      <c r="UYA63" s="421"/>
      <c r="UYB63" s="421"/>
      <c r="UYC63" s="421"/>
      <c r="UYD63" s="421"/>
      <c r="UYE63" s="421"/>
      <c r="UYF63" s="421"/>
      <c r="UYG63" s="421"/>
      <c r="UYH63" s="421"/>
      <c r="UYI63" s="421"/>
      <c r="UYJ63" s="421"/>
      <c r="UYK63" s="421"/>
      <c r="UYL63" s="421"/>
      <c r="UYM63" s="421"/>
      <c r="UYN63" s="421"/>
      <c r="UYO63" s="421"/>
      <c r="UYP63" s="421"/>
      <c r="UYQ63" s="421"/>
      <c r="UYR63" s="421"/>
      <c r="UYS63" s="421"/>
      <c r="UYT63" s="421"/>
      <c r="UYU63" s="421"/>
      <c r="UYV63" s="421"/>
      <c r="UYW63" s="421"/>
      <c r="UYX63" s="421"/>
      <c r="UYY63" s="421"/>
      <c r="UYZ63" s="421"/>
      <c r="UZA63" s="421"/>
      <c r="UZB63" s="421"/>
      <c r="UZC63" s="421"/>
      <c r="UZD63" s="421"/>
      <c r="UZE63" s="421"/>
      <c r="UZF63" s="421"/>
      <c r="UZG63" s="421"/>
      <c r="UZH63" s="421"/>
      <c r="UZI63" s="421"/>
      <c r="UZJ63" s="421"/>
      <c r="UZK63" s="421"/>
      <c r="UZL63" s="421"/>
      <c r="UZM63" s="421"/>
      <c r="UZN63" s="421"/>
      <c r="UZO63" s="421"/>
      <c r="UZP63" s="421"/>
      <c r="UZQ63" s="421"/>
      <c r="UZR63" s="421"/>
      <c r="UZS63" s="421"/>
      <c r="UZT63" s="421"/>
      <c r="UZU63" s="421"/>
      <c r="UZV63" s="421"/>
      <c r="UZW63" s="421"/>
      <c r="UZX63" s="421"/>
      <c r="UZY63" s="421"/>
      <c r="UZZ63" s="421"/>
      <c r="VAA63" s="421"/>
      <c r="VAB63" s="421"/>
      <c r="VAC63" s="421"/>
      <c r="VAD63" s="421"/>
      <c r="VAE63" s="421"/>
      <c r="VAF63" s="421"/>
      <c r="VAG63" s="421"/>
      <c r="VAH63" s="421"/>
      <c r="VAI63" s="421"/>
      <c r="VAJ63" s="421"/>
      <c r="VAK63" s="421"/>
      <c r="VAL63" s="421"/>
      <c r="VAM63" s="421"/>
      <c r="VAN63" s="421"/>
      <c r="VAO63" s="421"/>
      <c r="VAP63" s="421"/>
      <c r="VAQ63" s="421"/>
      <c r="VAR63" s="421"/>
      <c r="VAS63" s="421"/>
      <c r="VAT63" s="421"/>
      <c r="VAU63" s="421"/>
      <c r="VAV63" s="421"/>
      <c r="VAW63" s="421"/>
      <c r="VAX63" s="421"/>
      <c r="VAY63" s="421"/>
      <c r="VAZ63" s="421"/>
      <c r="VBA63" s="421"/>
      <c r="VBB63" s="421"/>
      <c r="VBC63" s="421"/>
      <c r="VBD63" s="421"/>
      <c r="VBE63" s="421"/>
      <c r="VBF63" s="421"/>
      <c r="VBG63" s="421"/>
      <c r="VBH63" s="421"/>
      <c r="VBI63" s="421"/>
      <c r="VBJ63" s="421"/>
      <c r="VBK63" s="421"/>
      <c r="VBL63" s="421"/>
      <c r="VBM63" s="421"/>
      <c r="VBN63" s="421"/>
      <c r="VBO63" s="421"/>
      <c r="VBP63" s="421"/>
      <c r="VBQ63" s="421"/>
      <c r="VBR63" s="421"/>
      <c r="VBS63" s="421"/>
      <c r="VBT63" s="421"/>
      <c r="VBU63" s="421"/>
      <c r="VBV63" s="421"/>
      <c r="VBW63" s="421"/>
      <c r="VBX63" s="421"/>
      <c r="VBY63" s="421"/>
      <c r="VBZ63" s="421"/>
      <c r="VCA63" s="421"/>
      <c r="VCB63" s="421"/>
      <c r="VCC63" s="421"/>
      <c r="VCD63" s="421"/>
      <c r="VCE63" s="421"/>
      <c r="VCF63" s="421"/>
      <c r="VCG63" s="421"/>
      <c r="VCH63" s="421"/>
      <c r="VCI63" s="421"/>
      <c r="VCJ63" s="421"/>
      <c r="VCK63" s="421"/>
      <c r="VCL63" s="421"/>
      <c r="VCM63" s="421"/>
      <c r="VCN63" s="421"/>
      <c r="VCO63" s="421"/>
      <c r="VCP63" s="421"/>
      <c r="VCQ63" s="421"/>
      <c r="VCR63" s="421"/>
      <c r="VCS63" s="421"/>
      <c r="VCT63" s="421"/>
      <c r="VCU63" s="421"/>
      <c r="VCV63" s="421"/>
      <c r="VCW63" s="421"/>
      <c r="VCX63" s="421"/>
      <c r="VCY63" s="421"/>
      <c r="VCZ63" s="421"/>
      <c r="VDA63" s="421"/>
      <c r="VDB63" s="421"/>
      <c r="VDC63" s="421"/>
      <c r="VDD63" s="421"/>
      <c r="VDE63" s="421"/>
      <c r="VDF63" s="421"/>
      <c r="VDG63" s="421"/>
      <c r="VDH63" s="421"/>
      <c r="VDI63" s="421"/>
      <c r="VDJ63" s="421"/>
      <c r="VDK63" s="421"/>
      <c r="VDL63" s="421"/>
      <c r="VDM63" s="421"/>
      <c r="VDN63" s="421"/>
      <c r="VDO63" s="421"/>
      <c r="VDP63" s="421"/>
      <c r="VDQ63" s="421"/>
      <c r="VDR63" s="421"/>
      <c r="VDS63" s="421"/>
      <c r="VDT63" s="421"/>
      <c r="VDU63" s="421"/>
      <c r="VDV63" s="421"/>
      <c r="VDW63" s="421"/>
      <c r="VDX63" s="421"/>
      <c r="VDY63" s="421"/>
      <c r="VDZ63" s="421"/>
      <c r="VEA63" s="421"/>
      <c r="VEB63" s="421"/>
      <c r="VEC63" s="421"/>
      <c r="VED63" s="421"/>
      <c r="VEE63" s="421"/>
      <c r="VEF63" s="421"/>
      <c r="VEG63" s="421"/>
      <c r="VEH63" s="421"/>
      <c r="VEI63" s="421"/>
      <c r="VEJ63" s="421"/>
      <c r="VEK63" s="421"/>
      <c r="VEL63" s="421"/>
      <c r="VEM63" s="421"/>
      <c r="VEN63" s="421"/>
      <c r="VEO63" s="421"/>
      <c r="VEP63" s="421"/>
      <c r="VEQ63" s="421"/>
      <c r="VER63" s="421"/>
      <c r="VES63" s="421"/>
      <c r="VET63" s="421"/>
      <c r="VEU63" s="421"/>
      <c r="VEV63" s="421"/>
      <c r="VEW63" s="421"/>
      <c r="VEX63" s="421"/>
      <c r="VEY63" s="421"/>
      <c r="VEZ63" s="421"/>
      <c r="VFA63" s="421"/>
      <c r="VFB63" s="421"/>
      <c r="VFC63" s="421"/>
      <c r="VFD63" s="421"/>
      <c r="VFE63" s="421"/>
      <c r="VFF63" s="421"/>
      <c r="VFG63" s="421"/>
      <c r="VFH63" s="421"/>
      <c r="VFI63" s="421"/>
      <c r="VFJ63" s="421"/>
      <c r="VFK63" s="421"/>
      <c r="VFL63" s="421"/>
      <c r="VFM63" s="421"/>
      <c r="VFN63" s="421"/>
      <c r="VFO63" s="421"/>
      <c r="VFP63" s="421"/>
      <c r="VFQ63" s="421"/>
      <c r="VFR63" s="421"/>
      <c r="VFS63" s="421"/>
      <c r="VFT63" s="421"/>
      <c r="VFU63" s="421"/>
      <c r="VFV63" s="421"/>
      <c r="VFW63" s="421"/>
      <c r="VFX63" s="421"/>
      <c r="VFY63" s="421"/>
      <c r="VFZ63" s="421"/>
      <c r="VGA63" s="421"/>
      <c r="VGB63" s="421"/>
      <c r="VGC63" s="421"/>
      <c r="VGD63" s="421"/>
      <c r="VGE63" s="421"/>
      <c r="VGF63" s="421"/>
      <c r="VGG63" s="421"/>
      <c r="VGH63" s="421"/>
      <c r="VGI63" s="421"/>
      <c r="VGJ63" s="421"/>
      <c r="VGK63" s="421"/>
      <c r="VGL63" s="421"/>
      <c r="VGM63" s="421"/>
      <c r="VGN63" s="421"/>
      <c r="VGO63" s="421"/>
      <c r="VGP63" s="421"/>
      <c r="VGQ63" s="421"/>
      <c r="VGR63" s="421"/>
      <c r="VGS63" s="421"/>
      <c r="VGT63" s="421"/>
      <c r="VGU63" s="421"/>
      <c r="VGV63" s="421"/>
      <c r="VGW63" s="421"/>
      <c r="VGX63" s="421"/>
      <c r="VGY63" s="421"/>
      <c r="VGZ63" s="421"/>
      <c r="VHA63" s="421"/>
      <c r="VHB63" s="421"/>
      <c r="VHC63" s="421"/>
      <c r="VHD63" s="421"/>
      <c r="VHE63" s="421"/>
      <c r="VHF63" s="421"/>
      <c r="VHG63" s="421"/>
      <c r="VHH63" s="421"/>
      <c r="VHI63" s="421"/>
      <c r="VHJ63" s="421"/>
      <c r="VHK63" s="421"/>
      <c r="VHL63" s="421"/>
      <c r="VHM63" s="421"/>
      <c r="VHN63" s="421"/>
      <c r="VHO63" s="421"/>
      <c r="VHP63" s="421"/>
      <c r="VHQ63" s="421"/>
      <c r="VHR63" s="421"/>
      <c r="VHS63" s="421"/>
      <c r="VHT63" s="421"/>
      <c r="VHU63" s="421"/>
      <c r="VHV63" s="421"/>
      <c r="VHW63" s="421"/>
      <c r="VHX63" s="421"/>
      <c r="VHY63" s="421"/>
      <c r="VHZ63" s="421"/>
      <c r="VIA63" s="421"/>
      <c r="VIB63" s="421"/>
      <c r="VIC63" s="421"/>
      <c r="VID63" s="421"/>
      <c r="VIE63" s="421"/>
      <c r="VIF63" s="421"/>
      <c r="VIG63" s="421"/>
      <c r="VIH63" s="421"/>
      <c r="VII63" s="421"/>
      <c r="VIJ63" s="421"/>
      <c r="VIK63" s="421"/>
      <c r="VIL63" s="421"/>
      <c r="VIM63" s="421"/>
      <c r="VIN63" s="421"/>
      <c r="VIO63" s="421"/>
      <c r="VIP63" s="421"/>
      <c r="VIQ63" s="421"/>
      <c r="VIR63" s="421"/>
      <c r="VIS63" s="421"/>
      <c r="VIT63" s="421"/>
      <c r="VIU63" s="421"/>
      <c r="VIV63" s="421"/>
      <c r="VIW63" s="421"/>
      <c r="VIX63" s="421"/>
      <c r="VIY63" s="421"/>
      <c r="VIZ63" s="421"/>
      <c r="VJA63" s="421"/>
      <c r="VJB63" s="421"/>
      <c r="VJC63" s="421"/>
      <c r="VJD63" s="421"/>
      <c r="VJE63" s="421"/>
      <c r="VJF63" s="421"/>
      <c r="VJG63" s="421"/>
      <c r="VJH63" s="421"/>
      <c r="VJI63" s="421"/>
      <c r="VJJ63" s="421"/>
      <c r="VJK63" s="421"/>
      <c r="VJL63" s="421"/>
      <c r="VJM63" s="421"/>
      <c r="VJN63" s="421"/>
      <c r="VJO63" s="421"/>
      <c r="VJP63" s="421"/>
      <c r="VJQ63" s="421"/>
      <c r="VJR63" s="421"/>
      <c r="VJS63" s="421"/>
      <c r="VJT63" s="421"/>
      <c r="VJU63" s="421"/>
      <c r="VJV63" s="421"/>
      <c r="VJW63" s="421"/>
      <c r="VJX63" s="421"/>
      <c r="VJY63" s="421"/>
      <c r="VJZ63" s="421"/>
      <c r="VKA63" s="421"/>
      <c r="VKB63" s="421"/>
      <c r="VKC63" s="421"/>
      <c r="VKD63" s="421"/>
      <c r="VKE63" s="421"/>
      <c r="VKF63" s="421"/>
      <c r="VKG63" s="421"/>
      <c r="VKH63" s="421"/>
      <c r="VKI63" s="421"/>
      <c r="VKJ63" s="421"/>
      <c r="VKK63" s="421"/>
      <c r="VKL63" s="421"/>
      <c r="VKM63" s="421"/>
      <c r="VKN63" s="421"/>
      <c r="VKO63" s="421"/>
      <c r="VKP63" s="421"/>
      <c r="VKQ63" s="421"/>
      <c r="VKR63" s="421"/>
      <c r="VKS63" s="421"/>
      <c r="VKT63" s="421"/>
      <c r="VKU63" s="421"/>
      <c r="VKV63" s="421"/>
      <c r="VKW63" s="421"/>
      <c r="VKX63" s="421"/>
      <c r="VKY63" s="421"/>
      <c r="VKZ63" s="421"/>
      <c r="VLA63" s="421"/>
      <c r="VLB63" s="421"/>
      <c r="VLC63" s="421"/>
      <c r="VLD63" s="421"/>
      <c r="VLE63" s="421"/>
      <c r="VLF63" s="421"/>
      <c r="VLG63" s="421"/>
      <c r="VLH63" s="421"/>
      <c r="VLI63" s="421"/>
      <c r="VLJ63" s="421"/>
      <c r="VLK63" s="421"/>
      <c r="VLL63" s="421"/>
      <c r="VLM63" s="421"/>
      <c r="VLN63" s="421"/>
      <c r="VLO63" s="421"/>
      <c r="VLP63" s="421"/>
      <c r="VLQ63" s="421"/>
      <c r="VLR63" s="421"/>
      <c r="VLS63" s="421"/>
      <c r="VLT63" s="421"/>
      <c r="VLU63" s="421"/>
      <c r="VLV63" s="421"/>
      <c r="VLW63" s="421"/>
      <c r="VLX63" s="421"/>
      <c r="VLY63" s="421"/>
      <c r="VLZ63" s="421"/>
      <c r="VMA63" s="421"/>
      <c r="VMB63" s="421"/>
      <c r="VMC63" s="421"/>
      <c r="VMD63" s="421"/>
      <c r="VME63" s="421"/>
      <c r="VMF63" s="421"/>
      <c r="VMG63" s="421"/>
      <c r="VMH63" s="421"/>
      <c r="VMI63" s="421"/>
      <c r="VMJ63" s="421"/>
      <c r="VMK63" s="421"/>
      <c r="VML63" s="421"/>
      <c r="VMM63" s="421"/>
      <c r="VMN63" s="421"/>
      <c r="VMO63" s="421"/>
      <c r="VMP63" s="421"/>
      <c r="VMQ63" s="421"/>
      <c r="VMR63" s="421"/>
      <c r="VMS63" s="421"/>
      <c r="VMT63" s="421"/>
      <c r="VMU63" s="421"/>
      <c r="VMV63" s="421"/>
      <c r="VMW63" s="421"/>
      <c r="VMX63" s="421"/>
      <c r="VMY63" s="421"/>
      <c r="VMZ63" s="421"/>
      <c r="VNA63" s="421"/>
      <c r="VNB63" s="421"/>
      <c r="VNC63" s="421"/>
      <c r="VND63" s="421"/>
      <c r="VNE63" s="421"/>
      <c r="VNF63" s="421"/>
      <c r="VNG63" s="421"/>
      <c r="VNH63" s="421"/>
      <c r="VNI63" s="421"/>
      <c r="VNJ63" s="421"/>
      <c r="VNK63" s="421"/>
      <c r="VNL63" s="421"/>
      <c r="VNM63" s="421"/>
      <c r="VNN63" s="421"/>
      <c r="VNO63" s="421"/>
      <c r="VNP63" s="421"/>
      <c r="VNQ63" s="421"/>
      <c r="VNR63" s="421"/>
      <c r="VNS63" s="421"/>
      <c r="VNT63" s="421"/>
      <c r="VNU63" s="421"/>
      <c r="VNV63" s="421"/>
      <c r="VNW63" s="421"/>
      <c r="VNX63" s="421"/>
      <c r="VNY63" s="421"/>
      <c r="VNZ63" s="421"/>
      <c r="VOA63" s="421"/>
      <c r="VOB63" s="421"/>
      <c r="VOC63" s="421"/>
      <c r="VOD63" s="421"/>
      <c r="VOE63" s="421"/>
      <c r="VOF63" s="421"/>
      <c r="VOG63" s="421"/>
      <c r="VOH63" s="421"/>
      <c r="VOI63" s="421"/>
      <c r="VOJ63" s="421"/>
      <c r="VOK63" s="421"/>
      <c r="VOL63" s="421"/>
      <c r="VOM63" s="421"/>
      <c r="VON63" s="421"/>
      <c r="VOO63" s="421"/>
      <c r="VOP63" s="421"/>
      <c r="VOQ63" s="421"/>
      <c r="VOR63" s="421"/>
      <c r="VOS63" s="421"/>
      <c r="VOT63" s="421"/>
      <c r="VOU63" s="421"/>
      <c r="VOV63" s="421"/>
      <c r="VOW63" s="421"/>
      <c r="VOX63" s="421"/>
      <c r="VOY63" s="421"/>
      <c r="VOZ63" s="421"/>
      <c r="VPA63" s="421"/>
      <c r="VPB63" s="421"/>
      <c r="VPC63" s="421"/>
      <c r="VPD63" s="421"/>
      <c r="VPE63" s="421"/>
      <c r="VPF63" s="421"/>
      <c r="VPG63" s="421"/>
      <c r="VPH63" s="421"/>
      <c r="VPI63" s="421"/>
      <c r="VPJ63" s="421"/>
      <c r="VPK63" s="421"/>
      <c r="VPL63" s="421"/>
      <c r="VPM63" s="421"/>
      <c r="VPN63" s="421"/>
      <c r="VPO63" s="421"/>
      <c r="VPP63" s="421"/>
      <c r="VPQ63" s="421"/>
      <c r="VPR63" s="421"/>
      <c r="VPS63" s="421"/>
      <c r="VPT63" s="421"/>
      <c r="VPU63" s="421"/>
      <c r="VPV63" s="421"/>
      <c r="VPW63" s="421"/>
      <c r="VPX63" s="421"/>
      <c r="VPY63" s="421"/>
      <c r="VPZ63" s="421"/>
      <c r="VQA63" s="421"/>
      <c r="VQB63" s="421"/>
      <c r="VQC63" s="421"/>
      <c r="VQD63" s="421"/>
      <c r="VQE63" s="421"/>
      <c r="VQF63" s="421"/>
      <c r="VQG63" s="421"/>
      <c r="VQH63" s="421"/>
      <c r="VQI63" s="421"/>
      <c r="VQJ63" s="421"/>
      <c r="VQK63" s="421"/>
      <c r="VQL63" s="421"/>
      <c r="VQM63" s="421"/>
      <c r="VQN63" s="421"/>
      <c r="VQO63" s="421"/>
      <c r="VQP63" s="421"/>
      <c r="VQQ63" s="421"/>
      <c r="VQR63" s="421"/>
      <c r="VQS63" s="421"/>
      <c r="VQT63" s="421"/>
      <c r="VQU63" s="421"/>
      <c r="VQV63" s="421"/>
      <c r="VQW63" s="421"/>
      <c r="VQX63" s="421"/>
      <c r="VQY63" s="421"/>
      <c r="VQZ63" s="421"/>
      <c r="VRA63" s="421"/>
      <c r="VRB63" s="421"/>
      <c r="VRC63" s="421"/>
      <c r="VRD63" s="421"/>
      <c r="VRE63" s="421"/>
      <c r="VRF63" s="421"/>
      <c r="VRG63" s="421"/>
      <c r="VRH63" s="421"/>
      <c r="VRI63" s="421"/>
      <c r="VRJ63" s="421"/>
      <c r="VRK63" s="421"/>
      <c r="VRL63" s="421"/>
      <c r="VRM63" s="421"/>
      <c r="VRN63" s="421"/>
      <c r="VRO63" s="421"/>
      <c r="VRP63" s="421"/>
      <c r="VRQ63" s="421"/>
      <c r="VRR63" s="421"/>
      <c r="VRS63" s="421"/>
      <c r="VRT63" s="421"/>
      <c r="VRU63" s="421"/>
      <c r="VRV63" s="421"/>
      <c r="VRW63" s="421"/>
      <c r="VRX63" s="421"/>
      <c r="VRY63" s="421"/>
      <c r="VRZ63" s="421"/>
      <c r="VSA63" s="421"/>
      <c r="VSB63" s="421"/>
      <c r="VSC63" s="421"/>
      <c r="VSD63" s="421"/>
      <c r="VSE63" s="421"/>
      <c r="VSF63" s="421"/>
      <c r="VSG63" s="421"/>
      <c r="VSH63" s="421"/>
      <c r="VSI63" s="421"/>
      <c r="VSJ63" s="421"/>
      <c r="VSK63" s="421"/>
      <c r="VSL63" s="421"/>
      <c r="VSM63" s="421"/>
      <c r="VSN63" s="421"/>
      <c r="VSO63" s="421"/>
      <c r="VSP63" s="421"/>
      <c r="VSQ63" s="421"/>
      <c r="VSR63" s="421"/>
      <c r="VSS63" s="421"/>
      <c r="VST63" s="421"/>
      <c r="VSU63" s="421"/>
      <c r="VSV63" s="421"/>
      <c r="VSW63" s="421"/>
      <c r="VSX63" s="421"/>
      <c r="VSY63" s="421"/>
      <c r="VSZ63" s="421"/>
      <c r="VTA63" s="421"/>
      <c r="VTB63" s="421"/>
      <c r="VTC63" s="421"/>
      <c r="VTD63" s="421"/>
      <c r="VTE63" s="421"/>
      <c r="VTF63" s="421"/>
      <c r="VTG63" s="421"/>
      <c r="VTH63" s="421"/>
      <c r="VTI63" s="421"/>
      <c r="VTJ63" s="421"/>
      <c r="VTK63" s="421"/>
      <c r="VTL63" s="421"/>
      <c r="VTM63" s="421"/>
      <c r="VTN63" s="421"/>
      <c r="VTO63" s="421"/>
      <c r="VTP63" s="421"/>
      <c r="VTQ63" s="421"/>
      <c r="VTR63" s="421"/>
      <c r="VTS63" s="421"/>
      <c r="VTT63" s="421"/>
      <c r="VTU63" s="421"/>
      <c r="VTV63" s="421"/>
      <c r="VTW63" s="421"/>
      <c r="VTX63" s="421"/>
      <c r="VTY63" s="421"/>
      <c r="VTZ63" s="421"/>
      <c r="VUA63" s="421"/>
      <c r="VUB63" s="421"/>
      <c r="VUC63" s="421"/>
      <c r="VUD63" s="421"/>
      <c r="VUE63" s="421"/>
      <c r="VUF63" s="421"/>
      <c r="VUG63" s="421"/>
      <c r="VUH63" s="421"/>
      <c r="VUI63" s="421"/>
      <c r="VUJ63" s="421"/>
      <c r="VUK63" s="421"/>
      <c r="VUL63" s="421"/>
      <c r="VUM63" s="421"/>
      <c r="VUN63" s="421"/>
      <c r="VUO63" s="421"/>
      <c r="VUP63" s="421"/>
      <c r="VUQ63" s="421"/>
      <c r="VUR63" s="421"/>
      <c r="VUS63" s="421"/>
      <c r="VUT63" s="421"/>
      <c r="VUU63" s="421"/>
      <c r="VUV63" s="421"/>
      <c r="VUW63" s="421"/>
      <c r="VUX63" s="421"/>
      <c r="VUY63" s="421"/>
      <c r="VUZ63" s="421"/>
      <c r="VVA63" s="421"/>
      <c r="VVB63" s="421"/>
      <c r="VVC63" s="421"/>
      <c r="VVD63" s="421"/>
      <c r="VVE63" s="421"/>
      <c r="VVF63" s="421"/>
      <c r="VVG63" s="421"/>
      <c r="VVH63" s="421"/>
      <c r="VVI63" s="421"/>
      <c r="VVJ63" s="421"/>
      <c r="VVK63" s="421"/>
      <c r="VVL63" s="421"/>
      <c r="VVM63" s="421"/>
      <c r="VVN63" s="421"/>
      <c r="VVO63" s="421"/>
      <c r="VVP63" s="421"/>
      <c r="VVQ63" s="421"/>
      <c r="VVR63" s="421"/>
      <c r="VVS63" s="421"/>
      <c r="VVT63" s="421"/>
      <c r="VVU63" s="421"/>
      <c r="VVV63" s="421"/>
      <c r="VVW63" s="421"/>
      <c r="VVX63" s="421"/>
      <c r="VVY63" s="421"/>
      <c r="VVZ63" s="421"/>
      <c r="VWA63" s="421"/>
      <c r="VWB63" s="421"/>
      <c r="VWC63" s="421"/>
      <c r="VWD63" s="421"/>
      <c r="VWE63" s="421"/>
      <c r="VWF63" s="421"/>
      <c r="VWG63" s="421"/>
      <c r="VWH63" s="421"/>
      <c r="VWI63" s="421"/>
      <c r="VWJ63" s="421"/>
      <c r="VWK63" s="421"/>
      <c r="VWL63" s="421"/>
      <c r="VWM63" s="421"/>
      <c r="VWN63" s="421"/>
      <c r="VWO63" s="421"/>
      <c r="VWP63" s="421"/>
      <c r="VWQ63" s="421"/>
      <c r="VWR63" s="421"/>
      <c r="VWS63" s="421"/>
      <c r="VWT63" s="421"/>
      <c r="VWU63" s="421"/>
      <c r="VWV63" s="421"/>
      <c r="VWW63" s="421"/>
      <c r="VWX63" s="421"/>
      <c r="VWY63" s="421"/>
      <c r="VWZ63" s="421"/>
      <c r="VXA63" s="421"/>
      <c r="VXB63" s="421"/>
      <c r="VXC63" s="421"/>
      <c r="VXD63" s="421"/>
      <c r="VXE63" s="421"/>
      <c r="VXF63" s="421"/>
      <c r="VXG63" s="421"/>
      <c r="VXH63" s="421"/>
      <c r="VXI63" s="421"/>
      <c r="VXJ63" s="421"/>
      <c r="VXK63" s="421"/>
      <c r="VXL63" s="421"/>
      <c r="VXM63" s="421"/>
      <c r="VXN63" s="421"/>
      <c r="VXO63" s="421"/>
      <c r="VXP63" s="421"/>
      <c r="VXQ63" s="421"/>
      <c r="VXR63" s="421"/>
      <c r="VXS63" s="421"/>
      <c r="VXT63" s="421"/>
      <c r="VXU63" s="421"/>
      <c r="VXV63" s="421"/>
      <c r="VXW63" s="421"/>
      <c r="VXX63" s="421"/>
      <c r="VXY63" s="421"/>
      <c r="VXZ63" s="421"/>
      <c r="VYA63" s="421"/>
      <c r="VYB63" s="421"/>
      <c r="VYC63" s="421"/>
      <c r="VYD63" s="421"/>
      <c r="VYE63" s="421"/>
      <c r="VYF63" s="421"/>
      <c r="VYG63" s="421"/>
      <c r="VYH63" s="421"/>
      <c r="VYI63" s="421"/>
      <c r="VYJ63" s="421"/>
      <c r="VYK63" s="421"/>
      <c r="VYL63" s="421"/>
      <c r="VYM63" s="421"/>
      <c r="VYN63" s="421"/>
      <c r="VYO63" s="421"/>
      <c r="VYP63" s="421"/>
      <c r="VYQ63" s="421"/>
      <c r="VYR63" s="421"/>
      <c r="VYS63" s="421"/>
      <c r="VYT63" s="421"/>
      <c r="VYU63" s="421"/>
      <c r="VYV63" s="421"/>
      <c r="VYW63" s="421"/>
      <c r="VYX63" s="421"/>
      <c r="VYY63" s="421"/>
      <c r="VYZ63" s="421"/>
      <c r="VZA63" s="421"/>
      <c r="VZB63" s="421"/>
      <c r="VZC63" s="421"/>
      <c r="VZD63" s="421"/>
      <c r="VZE63" s="421"/>
      <c r="VZF63" s="421"/>
      <c r="VZG63" s="421"/>
      <c r="VZH63" s="421"/>
      <c r="VZI63" s="421"/>
      <c r="VZJ63" s="421"/>
      <c r="VZK63" s="421"/>
      <c r="VZL63" s="421"/>
      <c r="VZM63" s="421"/>
      <c r="VZN63" s="421"/>
      <c r="VZO63" s="421"/>
      <c r="VZP63" s="421"/>
      <c r="VZQ63" s="421"/>
      <c r="VZR63" s="421"/>
      <c r="VZS63" s="421"/>
      <c r="VZT63" s="421"/>
      <c r="VZU63" s="421"/>
      <c r="VZV63" s="421"/>
      <c r="VZW63" s="421"/>
      <c r="VZX63" s="421"/>
      <c r="VZY63" s="421"/>
      <c r="VZZ63" s="421"/>
      <c r="WAA63" s="421"/>
      <c r="WAB63" s="421"/>
      <c r="WAC63" s="421"/>
      <c r="WAD63" s="421"/>
      <c r="WAE63" s="421"/>
      <c r="WAF63" s="421"/>
      <c r="WAG63" s="421"/>
      <c r="WAH63" s="421"/>
      <c r="WAI63" s="421"/>
      <c r="WAJ63" s="421"/>
      <c r="WAK63" s="421"/>
      <c r="WAL63" s="421"/>
      <c r="WAM63" s="421"/>
      <c r="WAN63" s="421"/>
      <c r="WAO63" s="421"/>
      <c r="WAP63" s="421"/>
      <c r="WAQ63" s="421"/>
      <c r="WAR63" s="421"/>
      <c r="WAS63" s="421"/>
      <c r="WAT63" s="421"/>
      <c r="WAU63" s="421"/>
      <c r="WAV63" s="421"/>
      <c r="WAW63" s="421"/>
      <c r="WAX63" s="421"/>
      <c r="WAY63" s="421"/>
      <c r="WAZ63" s="421"/>
      <c r="WBA63" s="421"/>
      <c r="WBB63" s="421"/>
      <c r="WBC63" s="421"/>
      <c r="WBD63" s="421"/>
      <c r="WBE63" s="421"/>
      <c r="WBF63" s="421"/>
      <c r="WBG63" s="421"/>
      <c r="WBH63" s="421"/>
      <c r="WBI63" s="421"/>
      <c r="WBJ63" s="421"/>
      <c r="WBK63" s="421"/>
      <c r="WBL63" s="421"/>
      <c r="WBM63" s="421"/>
      <c r="WBN63" s="421"/>
      <c r="WBO63" s="421"/>
      <c r="WBP63" s="421"/>
      <c r="WBQ63" s="421"/>
      <c r="WBR63" s="421"/>
      <c r="WBS63" s="421"/>
      <c r="WBT63" s="421"/>
      <c r="WBU63" s="421"/>
      <c r="WBV63" s="421"/>
      <c r="WBW63" s="421"/>
      <c r="WBX63" s="421"/>
      <c r="WBY63" s="421"/>
      <c r="WBZ63" s="421"/>
      <c r="WCA63" s="421"/>
      <c r="WCB63" s="421"/>
      <c r="WCC63" s="421"/>
      <c r="WCD63" s="421"/>
      <c r="WCE63" s="421"/>
      <c r="WCF63" s="421"/>
      <c r="WCG63" s="421"/>
      <c r="WCH63" s="421"/>
      <c r="WCI63" s="421"/>
      <c r="WCJ63" s="421"/>
      <c r="WCK63" s="421"/>
      <c r="WCL63" s="421"/>
      <c r="WCM63" s="421"/>
      <c r="WCN63" s="421"/>
      <c r="WCO63" s="421"/>
      <c r="WCP63" s="421"/>
      <c r="WCQ63" s="421"/>
      <c r="WCR63" s="421"/>
      <c r="WCS63" s="421"/>
      <c r="WCT63" s="421"/>
      <c r="WCU63" s="421"/>
      <c r="WCV63" s="421"/>
      <c r="WCW63" s="421"/>
      <c r="WCX63" s="421"/>
      <c r="WCY63" s="421"/>
      <c r="WCZ63" s="421"/>
      <c r="WDA63" s="421"/>
      <c r="WDB63" s="421"/>
      <c r="WDC63" s="421"/>
      <c r="WDD63" s="421"/>
      <c r="WDE63" s="421"/>
      <c r="WDF63" s="421"/>
      <c r="WDG63" s="421"/>
      <c r="WDH63" s="421"/>
      <c r="WDI63" s="421"/>
      <c r="WDJ63" s="421"/>
      <c r="WDK63" s="421"/>
      <c r="WDL63" s="421"/>
      <c r="WDM63" s="421"/>
      <c r="WDN63" s="421"/>
      <c r="WDO63" s="421"/>
      <c r="WDP63" s="421"/>
      <c r="WDQ63" s="421"/>
      <c r="WDR63" s="421"/>
      <c r="WDS63" s="421"/>
      <c r="WDT63" s="421"/>
      <c r="WDU63" s="421"/>
      <c r="WDV63" s="421"/>
      <c r="WDW63" s="421"/>
      <c r="WDX63" s="421"/>
      <c r="WDY63" s="421"/>
      <c r="WDZ63" s="421"/>
      <c r="WEA63" s="421"/>
      <c r="WEB63" s="421"/>
      <c r="WEC63" s="421"/>
      <c r="WED63" s="421"/>
      <c r="WEE63" s="421"/>
      <c r="WEF63" s="421"/>
      <c r="WEG63" s="421"/>
      <c r="WEH63" s="421"/>
      <c r="WEI63" s="421"/>
      <c r="WEJ63" s="421"/>
      <c r="WEK63" s="421"/>
      <c r="WEL63" s="421"/>
      <c r="WEM63" s="421"/>
      <c r="WEN63" s="421"/>
      <c r="WEO63" s="421"/>
      <c r="WEP63" s="421"/>
      <c r="WEQ63" s="421"/>
      <c r="WER63" s="421"/>
      <c r="WES63" s="421"/>
      <c r="WET63" s="421"/>
      <c r="WEU63" s="421"/>
      <c r="WEV63" s="421"/>
      <c r="WEW63" s="421"/>
      <c r="WEX63" s="421"/>
      <c r="WEY63" s="421"/>
      <c r="WEZ63" s="421"/>
      <c r="WFA63" s="421"/>
      <c r="WFB63" s="421"/>
      <c r="WFC63" s="421"/>
      <c r="WFD63" s="421"/>
      <c r="WFE63" s="421"/>
      <c r="WFF63" s="421"/>
      <c r="WFG63" s="421"/>
      <c r="WFH63" s="421"/>
      <c r="WFI63" s="421"/>
      <c r="WFJ63" s="421"/>
      <c r="WFK63" s="421"/>
      <c r="WFL63" s="421"/>
      <c r="WFM63" s="421"/>
      <c r="WFN63" s="421"/>
      <c r="WFO63" s="421"/>
      <c r="WFP63" s="421"/>
      <c r="WFQ63" s="421"/>
      <c r="WFR63" s="421"/>
      <c r="WFS63" s="421"/>
      <c r="WFT63" s="421"/>
      <c r="WFU63" s="421"/>
      <c r="WFV63" s="421"/>
      <c r="WFW63" s="421"/>
      <c r="WFX63" s="421"/>
      <c r="WFY63" s="421"/>
      <c r="WFZ63" s="421"/>
      <c r="WGA63" s="421"/>
      <c r="WGB63" s="421"/>
      <c r="WGC63" s="421"/>
      <c r="WGD63" s="421"/>
      <c r="WGE63" s="421"/>
      <c r="WGF63" s="421"/>
      <c r="WGG63" s="421"/>
      <c r="WGH63" s="421"/>
      <c r="WGI63" s="421"/>
      <c r="WGJ63" s="421"/>
      <c r="WGK63" s="421"/>
      <c r="WGL63" s="421"/>
      <c r="WGM63" s="421"/>
      <c r="WGN63" s="421"/>
      <c r="WGO63" s="421"/>
      <c r="WGP63" s="421"/>
      <c r="WGQ63" s="421"/>
      <c r="WGR63" s="421"/>
      <c r="WGS63" s="421"/>
      <c r="WGT63" s="421"/>
      <c r="WGU63" s="421"/>
      <c r="WGV63" s="421"/>
      <c r="WGW63" s="421"/>
      <c r="WGX63" s="421"/>
      <c r="WGY63" s="421"/>
      <c r="WGZ63" s="421"/>
      <c r="WHA63" s="421"/>
      <c r="WHB63" s="421"/>
      <c r="WHC63" s="421"/>
      <c r="WHD63" s="421"/>
      <c r="WHE63" s="421"/>
      <c r="WHF63" s="421"/>
      <c r="WHG63" s="421"/>
      <c r="WHH63" s="421"/>
      <c r="WHI63" s="421"/>
      <c r="WHJ63" s="421"/>
      <c r="WHK63" s="421"/>
      <c r="WHL63" s="421"/>
      <c r="WHM63" s="421"/>
      <c r="WHN63" s="421"/>
      <c r="WHO63" s="421"/>
      <c r="WHP63" s="421"/>
      <c r="WHQ63" s="421"/>
      <c r="WHR63" s="421"/>
      <c r="WHS63" s="421"/>
      <c r="WHT63" s="421"/>
      <c r="WHU63" s="421"/>
      <c r="WHV63" s="421"/>
      <c r="WHW63" s="421"/>
      <c r="WHX63" s="421"/>
      <c r="WHY63" s="421"/>
      <c r="WHZ63" s="421"/>
      <c r="WIA63" s="421"/>
      <c r="WIB63" s="421"/>
      <c r="WIC63" s="421"/>
      <c r="WID63" s="421"/>
      <c r="WIE63" s="421"/>
      <c r="WIF63" s="421"/>
      <c r="WIG63" s="421"/>
      <c r="WIH63" s="421"/>
      <c r="WII63" s="421"/>
      <c r="WIJ63" s="421"/>
      <c r="WIK63" s="421"/>
      <c r="WIL63" s="421"/>
      <c r="WIM63" s="421"/>
      <c r="WIN63" s="421"/>
      <c r="WIO63" s="421"/>
      <c r="WIP63" s="421"/>
      <c r="WIQ63" s="421"/>
      <c r="WIR63" s="421"/>
      <c r="WIS63" s="421"/>
      <c r="WIT63" s="421"/>
      <c r="WIU63" s="421"/>
      <c r="WIV63" s="421"/>
      <c r="WIW63" s="421"/>
      <c r="WIX63" s="421"/>
      <c r="WIY63" s="421"/>
      <c r="WIZ63" s="421"/>
      <c r="WJA63" s="421"/>
      <c r="WJB63" s="421"/>
      <c r="WJC63" s="421"/>
      <c r="WJD63" s="421"/>
      <c r="WJE63" s="421"/>
      <c r="WJF63" s="421"/>
      <c r="WJG63" s="421"/>
      <c r="WJH63" s="421"/>
      <c r="WJI63" s="421"/>
      <c r="WJJ63" s="421"/>
      <c r="WJK63" s="421"/>
      <c r="WJL63" s="421"/>
      <c r="WJM63" s="421"/>
      <c r="WJN63" s="421"/>
      <c r="WJO63" s="421"/>
      <c r="WJP63" s="421"/>
      <c r="WJQ63" s="421"/>
      <c r="WJR63" s="421"/>
      <c r="WJS63" s="421"/>
      <c r="WJT63" s="421"/>
      <c r="WJU63" s="421"/>
      <c r="WJV63" s="421"/>
      <c r="WJW63" s="421"/>
      <c r="WJX63" s="421"/>
      <c r="WJY63" s="421"/>
      <c r="WJZ63" s="421"/>
      <c r="WKA63" s="421"/>
      <c r="WKB63" s="421"/>
      <c r="WKC63" s="421"/>
      <c r="WKD63" s="421"/>
      <c r="WKE63" s="421"/>
      <c r="WKF63" s="421"/>
      <c r="WKG63" s="421"/>
      <c r="WKH63" s="421"/>
      <c r="WKI63" s="421"/>
      <c r="WKJ63" s="421"/>
      <c r="WKK63" s="421"/>
      <c r="WKL63" s="421"/>
      <c r="WKM63" s="421"/>
      <c r="WKN63" s="421"/>
      <c r="WKO63" s="421"/>
      <c r="WKP63" s="421"/>
      <c r="WKQ63" s="421"/>
      <c r="WKR63" s="421"/>
      <c r="WKS63" s="421"/>
      <c r="WKT63" s="421"/>
      <c r="WKU63" s="421"/>
      <c r="WKV63" s="421"/>
      <c r="WKW63" s="421"/>
      <c r="WKX63" s="421"/>
      <c r="WKY63" s="421"/>
      <c r="WKZ63" s="421"/>
      <c r="WLA63" s="421"/>
      <c r="WLB63" s="421"/>
      <c r="WLC63" s="421"/>
      <c r="WLD63" s="421"/>
      <c r="WLE63" s="421"/>
      <c r="WLF63" s="421"/>
      <c r="WLG63" s="421"/>
      <c r="WLH63" s="421"/>
      <c r="WLI63" s="421"/>
      <c r="WLJ63" s="421"/>
      <c r="WLK63" s="421"/>
      <c r="WLL63" s="421"/>
      <c r="WLM63" s="421"/>
      <c r="WLN63" s="421"/>
      <c r="WLO63" s="421"/>
      <c r="WLP63" s="421"/>
      <c r="WLQ63" s="421"/>
      <c r="WLR63" s="421"/>
      <c r="WLS63" s="421"/>
      <c r="WLT63" s="421"/>
      <c r="WLU63" s="421"/>
      <c r="WLV63" s="421"/>
      <c r="WLW63" s="421"/>
      <c r="WLX63" s="421"/>
      <c r="WLY63" s="421"/>
      <c r="WLZ63" s="421"/>
      <c r="WMA63" s="421"/>
      <c r="WMB63" s="421"/>
      <c r="WMC63" s="421"/>
      <c r="WMD63" s="421"/>
      <c r="WME63" s="421"/>
      <c r="WMF63" s="421"/>
      <c r="WMG63" s="421"/>
      <c r="WMH63" s="421"/>
      <c r="WMI63" s="421"/>
      <c r="WMJ63" s="421"/>
      <c r="WMK63" s="421"/>
      <c r="WML63" s="421"/>
      <c r="WMM63" s="421"/>
      <c r="WMN63" s="421"/>
      <c r="WMO63" s="421"/>
      <c r="WMP63" s="421"/>
      <c r="WMQ63" s="421"/>
      <c r="WMR63" s="421"/>
      <c r="WMS63" s="421"/>
      <c r="WMT63" s="421"/>
      <c r="WMU63" s="421"/>
      <c r="WMV63" s="421"/>
      <c r="WMW63" s="421"/>
      <c r="WMX63" s="421"/>
      <c r="WMY63" s="421"/>
      <c r="WMZ63" s="421"/>
      <c r="WNA63" s="421"/>
      <c r="WNB63" s="421"/>
      <c r="WNC63" s="421"/>
      <c r="WND63" s="421"/>
      <c r="WNE63" s="421"/>
      <c r="WNF63" s="421"/>
      <c r="WNG63" s="421"/>
      <c r="WNH63" s="421"/>
      <c r="WNI63" s="421"/>
      <c r="WNJ63" s="421"/>
      <c r="WNK63" s="421"/>
      <c r="WNL63" s="421"/>
      <c r="WNM63" s="421"/>
      <c r="WNN63" s="421"/>
      <c r="WNO63" s="421"/>
      <c r="WNP63" s="421"/>
      <c r="WNQ63" s="421"/>
      <c r="WNR63" s="421"/>
      <c r="WNS63" s="421"/>
      <c r="WNT63" s="421"/>
      <c r="WNU63" s="421"/>
      <c r="WNV63" s="421"/>
      <c r="WNW63" s="421"/>
      <c r="WNX63" s="421"/>
      <c r="WNY63" s="421"/>
      <c r="WNZ63" s="421"/>
      <c r="WOA63" s="421"/>
      <c r="WOB63" s="421"/>
      <c r="WOC63" s="421"/>
      <c r="WOD63" s="421"/>
      <c r="WOE63" s="421"/>
      <c r="WOF63" s="421"/>
      <c r="WOG63" s="421"/>
      <c r="WOH63" s="421"/>
      <c r="WOI63" s="421"/>
      <c r="WOJ63" s="421"/>
      <c r="WOK63" s="421"/>
      <c r="WOL63" s="421"/>
      <c r="WOM63" s="421"/>
      <c r="WON63" s="421"/>
      <c r="WOO63" s="421"/>
      <c r="WOP63" s="421"/>
      <c r="WOQ63" s="421"/>
      <c r="WOR63" s="421"/>
      <c r="WOS63" s="421"/>
      <c r="WOT63" s="421"/>
      <c r="WOU63" s="421"/>
      <c r="WOV63" s="421"/>
      <c r="WOW63" s="421"/>
      <c r="WOX63" s="421"/>
      <c r="WOY63" s="421"/>
      <c r="WOZ63" s="421"/>
      <c r="WPA63" s="421"/>
      <c r="WPB63" s="421"/>
      <c r="WPC63" s="421"/>
      <c r="WPD63" s="421"/>
      <c r="WPE63" s="421"/>
      <c r="WPF63" s="421"/>
      <c r="WPG63" s="421"/>
      <c r="WPH63" s="421"/>
      <c r="WPI63" s="421"/>
      <c r="WPJ63" s="421"/>
      <c r="WPK63" s="421"/>
      <c r="WPL63" s="421"/>
      <c r="WPM63" s="421"/>
      <c r="WPN63" s="421"/>
      <c r="WPO63" s="421"/>
      <c r="WPP63" s="421"/>
      <c r="WPQ63" s="421"/>
      <c r="WPR63" s="421"/>
      <c r="WPS63" s="421"/>
      <c r="WPT63" s="421"/>
      <c r="WPU63" s="421"/>
      <c r="WPV63" s="421"/>
      <c r="WPW63" s="421"/>
      <c r="WPX63" s="421"/>
      <c r="WPY63" s="421"/>
      <c r="WPZ63" s="421"/>
      <c r="WQA63" s="421"/>
      <c r="WQB63" s="421"/>
      <c r="WQC63" s="421"/>
      <c r="WQD63" s="421"/>
      <c r="WQE63" s="421"/>
      <c r="WQF63" s="421"/>
      <c r="WQG63" s="421"/>
      <c r="WQH63" s="421"/>
      <c r="WQI63" s="421"/>
      <c r="WQJ63" s="421"/>
      <c r="WQK63" s="421"/>
      <c r="WQL63" s="421"/>
      <c r="WQM63" s="421"/>
      <c r="WQN63" s="421"/>
      <c r="WQO63" s="421"/>
      <c r="WQP63" s="421"/>
      <c r="WQQ63" s="421"/>
      <c r="WQR63" s="421"/>
      <c r="WQS63" s="421"/>
      <c r="WQT63" s="421"/>
      <c r="WQU63" s="421"/>
      <c r="WQV63" s="421"/>
      <c r="WQW63" s="421"/>
      <c r="WQX63" s="421"/>
      <c r="WQY63" s="421"/>
      <c r="WQZ63" s="421"/>
      <c r="WRA63" s="421"/>
      <c r="WRB63" s="421"/>
      <c r="WRC63" s="421"/>
      <c r="WRD63" s="421"/>
      <c r="WRE63" s="421"/>
      <c r="WRF63" s="421"/>
      <c r="WRG63" s="421"/>
      <c r="WRH63" s="421"/>
      <c r="WRI63" s="421"/>
      <c r="WRJ63" s="421"/>
      <c r="WRK63" s="421"/>
      <c r="WRL63" s="421"/>
      <c r="WRM63" s="421"/>
      <c r="WRN63" s="421"/>
      <c r="WRO63" s="421"/>
      <c r="WRP63" s="421"/>
      <c r="WRQ63" s="421"/>
      <c r="WRR63" s="421"/>
      <c r="WRS63" s="421"/>
      <c r="WRT63" s="421"/>
      <c r="WRU63" s="421"/>
      <c r="WRV63" s="421"/>
      <c r="WRW63" s="421"/>
      <c r="WRX63" s="421"/>
      <c r="WRY63" s="421"/>
      <c r="WRZ63" s="421"/>
      <c r="WSA63" s="421"/>
      <c r="WSB63" s="421"/>
      <c r="WSC63" s="421"/>
      <c r="WSD63" s="421"/>
      <c r="WSE63" s="421"/>
      <c r="WSF63" s="421"/>
      <c r="WSG63" s="421"/>
      <c r="WSH63" s="421"/>
      <c r="WSI63" s="421"/>
      <c r="WSJ63" s="421"/>
      <c r="WSK63" s="421"/>
      <c r="WSL63" s="421"/>
      <c r="WSM63" s="421"/>
      <c r="WSN63" s="421"/>
      <c r="WSO63" s="421"/>
      <c r="WSP63" s="421"/>
      <c r="WSQ63" s="421"/>
      <c r="WSR63" s="421"/>
      <c r="WSS63" s="421"/>
      <c r="WST63" s="421"/>
      <c r="WSU63" s="421"/>
      <c r="WSV63" s="421"/>
      <c r="WSW63" s="421"/>
      <c r="WSX63" s="421"/>
      <c r="WSY63" s="421"/>
      <c r="WSZ63" s="421"/>
      <c r="WTA63" s="421"/>
      <c r="WTB63" s="421"/>
      <c r="WTC63" s="421"/>
      <c r="WTD63" s="421"/>
      <c r="WTE63" s="421"/>
      <c r="WTF63" s="421"/>
      <c r="WTG63" s="421"/>
      <c r="WTH63" s="421"/>
      <c r="WTI63" s="421"/>
      <c r="WTJ63" s="421"/>
      <c r="WTK63" s="421"/>
      <c r="WTL63" s="421"/>
      <c r="WTM63" s="421"/>
      <c r="WTN63" s="421"/>
      <c r="WTO63" s="421"/>
      <c r="WTP63" s="421"/>
      <c r="WTQ63" s="421"/>
      <c r="WTR63" s="421"/>
      <c r="WTS63" s="421"/>
      <c r="WTT63" s="421"/>
      <c r="WTU63" s="421"/>
      <c r="WTV63" s="421"/>
      <c r="WTW63" s="421"/>
      <c r="WTX63" s="421"/>
      <c r="WTY63" s="421"/>
      <c r="WTZ63" s="421"/>
      <c r="WUA63" s="421"/>
      <c r="WUB63" s="421"/>
      <c r="WUC63" s="421"/>
      <c r="WUD63" s="421"/>
      <c r="WUE63" s="421"/>
      <c r="WUF63" s="421"/>
      <c r="WUG63" s="421"/>
      <c r="WUH63" s="421"/>
      <c r="WUI63" s="421"/>
      <c r="WUJ63" s="421"/>
      <c r="WUK63" s="421"/>
      <c r="WUL63" s="421"/>
      <c r="WUM63" s="421"/>
      <c r="WUN63" s="421"/>
      <c r="WUO63" s="421"/>
      <c r="WUP63" s="421"/>
      <c r="WUQ63" s="421"/>
      <c r="WUR63" s="421"/>
      <c r="WUS63" s="421"/>
      <c r="WUT63" s="421"/>
      <c r="WUU63" s="421"/>
      <c r="WUV63" s="421"/>
      <c r="WUW63" s="421"/>
      <c r="WUX63" s="421"/>
      <c r="WUY63" s="421"/>
      <c r="WUZ63" s="421"/>
      <c r="WVA63" s="421"/>
      <c r="WVB63" s="421"/>
      <c r="WVC63" s="421"/>
      <c r="WVD63" s="421"/>
      <c r="WVE63" s="421"/>
      <c r="WVF63" s="421"/>
      <c r="WVG63" s="421"/>
      <c r="WVH63" s="421"/>
      <c r="WVI63" s="421"/>
      <c r="WVJ63" s="421"/>
      <c r="WVK63" s="421"/>
      <c r="WVL63" s="421"/>
      <c r="WVM63" s="421"/>
      <c r="WVN63" s="421"/>
      <c r="WVO63" s="421"/>
      <c r="WVP63" s="421"/>
      <c r="WVQ63" s="421"/>
      <c r="WVR63" s="421"/>
      <c r="WVS63" s="421"/>
      <c r="WVT63" s="421"/>
      <c r="WVU63" s="421"/>
      <c r="WVV63" s="421"/>
      <c r="WVW63" s="421"/>
      <c r="WVX63" s="421"/>
      <c r="WVY63" s="421"/>
      <c r="WVZ63" s="421"/>
      <c r="WWA63" s="421"/>
      <c r="WWB63" s="421"/>
      <c r="WWC63" s="421"/>
      <c r="WWD63" s="421"/>
      <c r="WWE63" s="421"/>
      <c r="WWF63" s="421"/>
      <c r="WWG63" s="421"/>
      <c r="WWH63" s="421"/>
      <c r="WWI63" s="421"/>
      <c r="WWJ63" s="421"/>
      <c r="WWK63" s="421"/>
      <c r="WWL63" s="421"/>
      <c r="WWM63" s="421"/>
      <c r="WWN63" s="421"/>
      <c r="WWO63" s="421"/>
      <c r="WWP63" s="421"/>
      <c r="WWQ63" s="421"/>
      <c r="WWR63" s="421"/>
      <c r="WWS63" s="421"/>
      <c r="WWT63" s="421"/>
      <c r="WWU63" s="421"/>
      <c r="WWV63" s="421"/>
      <c r="WWW63" s="421"/>
      <c r="WWX63" s="421"/>
      <c r="WWY63" s="421"/>
      <c r="WWZ63" s="421"/>
      <c r="WXA63" s="421"/>
      <c r="WXB63" s="421"/>
      <c r="WXC63" s="421"/>
      <c r="WXD63" s="421"/>
      <c r="WXE63" s="421"/>
      <c r="WXF63" s="421"/>
      <c r="WXG63" s="421"/>
      <c r="WXH63" s="421"/>
      <c r="WXI63" s="421"/>
      <c r="WXJ63" s="421"/>
      <c r="WXK63" s="421"/>
      <c r="WXL63" s="421"/>
      <c r="WXM63" s="421"/>
      <c r="WXN63" s="421"/>
      <c r="WXO63" s="421"/>
      <c r="WXP63" s="421"/>
      <c r="WXQ63" s="421"/>
      <c r="WXR63" s="421"/>
      <c r="WXS63" s="421"/>
      <c r="WXT63" s="421"/>
      <c r="WXU63" s="421"/>
      <c r="WXV63" s="421"/>
      <c r="WXW63" s="421"/>
      <c r="WXX63" s="421"/>
      <c r="WXY63" s="421"/>
      <c r="WXZ63" s="421"/>
      <c r="WYA63" s="421"/>
      <c r="WYB63" s="421"/>
      <c r="WYC63" s="421"/>
      <c r="WYD63" s="421"/>
      <c r="WYE63" s="421"/>
      <c r="WYF63" s="421"/>
      <c r="WYG63" s="421"/>
      <c r="WYH63" s="421"/>
      <c r="WYI63" s="421"/>
      <c r="WYJ63" s="421"/>
      <c r="WYK63" s="421"/>
      <c r="WYL63" s="421"/>
      <c r="WYM63" s="421"/>
      <c r="WYN63" s="421"/>
      <c r="WYO63" s="421"/>
      <c r="WYP63" s="421"/>
      <c r="WYQ63" s="421"/>
      <c r="WYR63" s="421"/>
      <c r="WYS63" s="421"/>
      <c r="WYT63" s="421"/>
      <c r="WYU63" s="421"/>
      <c r="WYV63" s="421"/>
      <c r="WYW63" s="421"/>
      <c r="WYX63" s="421"/>
      <c r="WYY63" s="421"/>
      <c r="WYZ63" s="421"/>
      <c r="WZA63" s="421"/>
      <c r="WZB63" s="421"/>
      <c r="WZC63" s="421"/>
      <c r="WZD63" s="421"/>
      <c r="WZE63" s="421"/>
      <c r="WZF63" s="421"/>
      <c r="WZG63" s="421"/>
      <c r="WZH63" s="421"/>
      <c r="WZI63" s="421"/>
      <c r="WZJ63" s="421"/>
      <c r="WZK63" s="421"/>
      <c r="WZL63" s="421"/>
      <c r="WZM63" s="421"/>
      <c r="WZN63" s="421"/>
      <c r="WZO63" s="421"/>
      <c r="WZP63" s="421"/>
      <c r="WZQ63" s="421"/>
      <c r="WZR63" s="421"/>
      <c r="WZS63" s="421"/>
      <c r="WZT63" s="421"/>
      <c r="WZU63" s="421"/>
      <c r="WZV63" s="421"/>
      <c r="WZW63" s="421"/>
      <c r="WZX63" s="421"/>
      <c r="WZY63" s="421"/>
      <c r="WZZ63" s="421"/>
      <c r="XAA63" s="421"/>
      <c r="XAB63" s="421"/>
      <c r="XAC63" s="421"/>
      <c r="XAD63" s="421"/>
      <c r="XAE63" s="421"/>
      <c r="XAF63" s="421"/>
      <c r="XAG63" s="421"/>
      <c r="XAH63" s="421"/>
      <c r="XAI63" s="421"/>
      <c r="XAJ63" s="421"/>
      <c r="XAK63" s="421"/>
      <c r="XAL63" s="421"/>
      <c r="XAM63" s="421"/>
      <c r="XAN63" s="421"/>
      <c r="XAO63" s="421"/>
      <c r="XAP63" s="421"/>
      <c r="XAQ63" s="421"/>
      <c r="XAR63" s="421"/>
      <c r="XAS63" s="421"/>
      <c r="XAT63" s="421"/>
      <c r="XAU63" s="421"/>
      <c r="XAV63" s="421"/>
      <c r="XAW63" s="421"/>
      <c r="XAX63" s="421"/>
      <c r="XAY63" s="421"/>
      <c r="XAZ63" s="421"/>
      <c r="XBA63" s="421"/>
      <c r="XBB63" s="421"/>
      <c r="XBC63" s="421"/>
      <c r="XBD63" s="421"/>
      <c r="XBE63" s="421"/>
      <c r="XBF63" s="421"/>
      <c r="XBG63" s="421"/>
      <c r="XBH63" s="421"/>
      <c r="XBI63" s="421"/>
      <c r="XBJ63" s="421"/>
      <c r="XBK63" s="421"/>
      <c r="XBL63" s="421"/>
      <c r="XBM63" s="421"/>
      <c r="XBN63" s="421"/>
      <c r="XBO63" s="421"/>
      <c r="XBP63" s="421"/>
      <c r="XBQ63" s="421"/>
      <c r="XBR63" s="421"/>
      <c r="XBS63" s="421"/>
      <c r="XBT63" s="421"/>
      <c r="XBU63" s="421"/>
      <c r="XBV63" s="421"/>
      <c r="XBW63" s="421"/>
      <c r="XBX63" s="421"/>
      <c r="XBY63" s="421"/>
      <c r="XBZ63" s="421"/>
      <c r="XCA63" s="421"/>
      <c r="XCB63" s="421"/>
      <c r="XCC63" s="421"/>
      <c r="XCD63" s="421"/>
      <c r="XCE63" s="421"/>
      <c r="XCF63" s="421"/>
      <c r="XCG63" s="421"/>
      <c r="XCH63" s="421"/>
      <c r="XCI63" s="421"/>
      <c r="XCJ63" s="421"/>
      <c r="XCK63" s="421"/>
      <c r="XCL63" s="421"/>
      <c r="XCM63" s="421"/>
      <c r="XCN63" s="421"/>
      <c r="XCO63" s="421"/>
      <c r="XCP63" s="421"/>
      <c r="XCQ63" s="421"/>
      <c r="XCR63" s="421"/>
      <c r="XCS63" s="421"/>
      <c r="XCT63" s="421"/>
      <c r="XCU63" s="421"/>
      <c r="XCV63" s="421"/>
      <c r="XCW63" s="421"/>
      <c r="XCX63" s="421"/>
      <c r="XCY63" s="421"/>
      <c r="XCZ63" s="421"/>
      <c r="XDA63" s="421"/>
      <c r="XDB63" s="403"/>
      <c r="XDC63" s="404"/>
      <c r="XDD63" s="405"/>
      <c r="XDE63" s="406"/>
      <c r="XDF63" s="378"/>
      <c r="XDG63" s="407"/>
      <c r="XDH63" s="408"/>
      <c r="XDI63" s="412"/>
      <c r="XDJ63" s="412"/>
    </row>
    <row r="64" spans="1:16338" s="99" customFormat="1" ht="18" customHeight="1" x14ac:dyDescent="0.25">
      <c r="A64" s="122"/>
      <c r="B64" s="123"/>
      <c r="C64" s="132"/>
      <c r="D64" s="307"/>
      <c r="E64" s="124"/>
      <c r="F64" s="65"/>
      <c r="G64" s="65"/>
      <c r="H64" s="65"/>
      <c r="I64" s="65"/>
      <c r="J64" s="65"/>
      <c r="K64" s="125"/>
      <c r="L64" s="126"/>
      <c r="M64" s="126"/>
      <c r="N64" s="127"/>
      <c r="O64" s="97"/>
      <c r="P64" s="97"/>
      <c r="Q64" s="97"/>
      <c r="R64" s="97"/>
      <c r="S64" s="97"/>
      <c r="T64" s="97"/>
      <c r="U64" s="97"/>
      <c r="V64" s="98"/>
      <c r="W64" s="97"/>
      <c r="X64" s="97"/>
      <c r="Y64" s="97"/>
      <c r="Z64" s="97"/>
      <c r="AA64" s="128"/>
      <c r="AB64" s="128"/>
      <c r="AC64" s="97"/>
      <c r="AD64" s="97"/>
      <c r="AE64" s="128"/>
      <c r="AF64" s="128"/>
      <c r="AG64" s="97"/>
      <c r="AH64" s="97"/>
      <c r="AI64" s="97"/>
      <c r="AJ64" s="97"/>
      <c r="AK64" s="95"/>
      <c r="AL64" s="95"/>
      <c r="AM64" s="95"/>
      <c r="AN64" s="95"/>
      <c r="AO64" s="95"/>
      <c r="AP64" s="95"/>
      <c r="AQ64" s="95"/>
      <c r="AR64" s="95"/>
      <c r="AS64" s="95"/>
      <c r="AT64" s="95"/>
      <c r="AU64" s="95"/>
      <c r="AV64" s="95"/>
      <c r="AW64" s="95"/>
      <c r="AX64" s="95"/>
      <c r="AY64" s="95"/>
      <c r="AZ64" s="95"/>
      <c r="BA64" s="95"/>
      <c r="BB64" s="95"/>
      <c r="BC64" s="95"/>
      <c r="BD64" s="95"/>
      <c r="BE64" s="95"/>
      <c r="BF64" s="95"/>
      <c r="BG64" s="95"/>
      <c r="BH64" s="95"/>
      <c r="BI64" s="95"/>
      <c r="BJ64" s="95"/>
      <c r="BK64" s="95"/>
      <c r="BL64" s="95"/>
      <c r="BM64" s="95"/>
      <c r="BN64" s="95"/>
      <c r="BO64" s="95"/>
      <c r="BP64" s="95"/>
      <c r="BQ64" s="95"/>
      <c r="BR64" s="95"/>
      <c r="BS64" s="95"/>
      <c r="BT64" s="95"/>
      <c r="BU64" s="95"/>
      <c r="BV64" s="95"/>
      <c r="BW64" s="95"/>
      <c r="BX64" s="95"/>
      <c r="BY64" s="95"/>
      <c r="BZ64" s="95"/>
      <c r="CA64" s="90">
        <f t="shared" si="0"/>
        <v>0</v>
      </c>
      <c r="CB64" s="90">
        <f t="shared" si="0"/>
        <v>0</v>
      </c>
      <c r="CC64" s="79"/>
    </row>
    <row r="65" spans="1:16338" s="99" customFormat="1" ht="20.55" customHeight="1" x14ac:dyDescent="0.25">
      <c r="A65" s="133"/>
      <c r="B65" s="133"/>
      <c r="C65" s="134"/>
      <c r="D65" s="134"/>
      <c r="E65" s="134"/>
      <c r="F65" s="133"/>
      <c r="G65" s="133"/>
      <c r="H65" s="133"/>
      <c r="I65" s="133"/>
      <c r="J65" s="133"/>
      <c r="K65" s="135"/>
      <c r="L65" s="136">
        <f>SUBTOTAL(9, L4:L64)</f>
        <v>1402125140</v>
      </c>
      <c r="M65" s="136">
        <f>SUBTOTAL(9, M4:M64)</f>
        <v>220760706</v>
      </c>
      <c r="N65" s="137"/>
      <c r="O65" s="138">
        <f>SUBTOTAL(9, O4:O9)</f>
        <v>0</v>
      </c>
      <c r="P65" s="138">
        <f>SUBTOTAL(9, P4:P9)</f>
        <v>0</v>
      </c>
      <c r="Q65" s="138">
        <f>SUBTOTAL(9, Q4:Q64)</f>
        <v>0</v>
      </c>
      <c r="R65" s="138">
        <f>SUBTOTAL(9, R4:R64)</f>
        <v>0</v>
      </c>
      <c r="S65" s="138">
        <f>SUBTOTAL(9, S4:S9)</f>
        <v>0</v>
      </c>
      <c r="T65" s="138">
        <f>SUBTOTAL(9, T4:T9)</f>
        <v>0</v>
      </c>
      <c r="U65" s="138">
        <f t="shared" ref="U65:AN65" si="1">SUBTOTAL(9, U4:U64)</f>
        <v>0</v>
      </c>
      <c r="V65" s="138">
        <f t="shared" si="1"/>
        <v>0</v>
      </c>
      <c r="W65" s="138">
        <f t="shared" si="1"/>
        <v>0</v>
      </c>
      <c r="X65" s="138">
        <f t="shared" si="1"/>
        <v>0</v>
      </c>
      <c r="Y65" s="138">
        <f t="shared" si="1"/>
        <v>0</v>
      </c>
      <c r="Z65" s="138">
        <f t="shared" si="1"/>
        <v>0</v>
      </c>
      <c r="AA65" s="139">
        <f t="shared" si="1"/>
        <v>0</v>
      </c>
      <c r="AB65" s="139">
        <f t="shared" si="1"/>
        <v>0</v>
      </c>
      <c r="AC65" s="138">
        <f t="shared" si="1"/>
        <v>0</v>
      </c>
      <c r="AD65" s="138">
        <f t="shared" si="1"/>
        <v>0</v>
      </c>
      <c r="AE65" s="138">
        <f t="shared" si="1"/>
        <v>0</v>
      </c>
      <c r="AF65" s="138">
        <f t="shared" si="1"/>
        <v>0</v>
      </c>
      <c r="AG65" s="138">
        <f t="shared" si="1"/>
        <v>0</v>
      </c>
      <c r="AH65" s="138">
        <f t="shared" si="1"/>
        <v>0</v>
      </c>
      <c r="AI65" s="138">
        <f t="shared" si="1"/>
        <v>0</v>
      </c>
      <c r="AJ65" s="138">
        <f t="shared" si="1"/>
        <v>0</v>
      </c>
      <c r="AK65" s="140">
        <f t="shared" si="1"/>
        <v>0</v>
      </c>
      <c r="AL65" s="140">
        <f t="shared" si="1"/>
        <v>0</v>
      </c>
      <c r="AM65" s="140">
        <f t="shared" si="1"/>
        <v>0</v>
      </c>
      <c r="AN65" s="140">
        <f t="shared" si="1"/>
        <v>0</v>
      </c>
      <c r="AO65" s="141">
        <f>SUM(AO4:AO64)</f>
        <v>0</v>
      </c>
      <c r="AP65" s="141">
        <f>SUM(AP4:AP64)</f>
        <v>0</v>
      </c>
      <c r="AQ65" s="141">
        <f t="shared" ref="AQ65:BL65" si="2">SUBTOTAL(9, AQ4:AQ64)</f>
        <v>0</v>
      </c>
      <c r="AR65" s="141">
        <f t="shared" si="2"/>
        <v>0</v>
      </c>
      <c r="AS65" s="141">
        <f t="shared" si="2"/>
        <v>0</v>
      </c>
      <c r="AT65" s="141">
        <f t="shared" si="2"/>
        <v>0</v>
      </c>
      <c r="AU65" s="141">
        <f t="shared" si="2"/>
        <v>0</v>
      </c>
      <c r="AV65" s="141">
        <f t="shared" si="2"/>
        <v>0</v>
      </c>
      <c r="AW65" s="141">
        <f t="shared" si="2"/>
        <v>7540.0687820261055</v>
      </c>
      <c r="AX65" s="141" t="e">
        <f t="shared" si="2"/>
        <v>#REF!</v>
      </c>
      <c r="AY65" s="141">
        <f t="shared" si="2"/>
        <v>0</v>
      </c>
      <c r="AZ65" s="141">
        <f t="shared" si="2"/>
        <v>0</v>
      </c>
      <c r="BA65" s="141">
        <f t="shared" si="2"/>
        <v>0</v>
      </c>
      <c r="BB65" s="141">
        <f t="shared" si="2"/>
        <v>0</v>
      </c>
      <c r="BC65" s="141">
        <f t="shared" si="2"/>
        <v>0</v>
      </c>
      <c r="BD65" s="141">
        <f t="shared" si="2"/>
        <v>0</v>
      </c>
      <c r="BE65" s="141">
        <f t="shared" si="2"/>
        <v>0</v>
      </c>
      <c r="BF65" s="141">
        <f t="shared" si="2"/>
        <v>0</v>
      </c>
      <c r="BG65" s="141">
        <f t="shared" si="2"/>
        <v>0</v>
      </c>
      <c r="BH65" s="141">
        <f t="shared" si="2"/>
        <v>0</v>
      </c>
      <c r="BI65" s="141">
        <f t="shared" si="2"/>
        <v>0</v>
      </c>
      <c r="BJ65" s="141">
        <f t="shared" si="2"/>
        <v>0</v>
      </c>
      <c r="BK65" s="141">
        <f t="shared" si="2"/>
        <v>0</v>
      </c>
      <c r="BL65" s="141">
        <f t="shared" si="2"/>
        <v>0</v>
      </c>
      <c r="BM65" s="141">
        <f t="shared" ref="BM65:BZ65" si="3">SUM(BM4:BM64)</f>
        <v>526180526</v>
      </c>
      <c r="BN65" s="141">
        <f t="shared" si="3"/>
        <v>99901069.200000003</v>
      </c>
      <c r="BO65" s="141">
        <f t="shared" si="3"/>
        <v>211389851</v>
      </c>
      <c r="BP65" s="141">
        <f t="shared" si="3"/>
        <v>32730797.799999997</v>
      </c>
      <c r="BQ65" s="141">
        <f t="shared" si="3"/>
        <v>256088288</v>
      </c>
      <c r="BR65" s="141">
        <f t="shared" si="3"/>
        <v>45566297</v>
      </c>
      <c r="BS65" s="141">
        <f t="shared" si="3"/>
        <v>164254993</v>
      </c>
      <c r="BT65" s="141">
        <f t="shared" si="3"/>
        <v>23058501</v>
      </c>
      <c r="BU65" s="141">
        <f t="shared" si="3"/>
        <v>35505865</v>
      </c>
      <c r="BV65" s="141">
        <f t="shared" si="3"/>
        <v>3085042</v>
      </c>
      <c r="BW65" s="141">
        <f t="shared" si="3"/>
        <v>4150836</v>
      </c>
      <c r="BX65" s="141">
        <f t="shared" si="3"/>
        <v>1037709</v>
      </c>
      <c r="BY65" s="141">
        <f t="shared" si="3"/>
        <v>0</v>
      </c>
      <c r="BZ65" s="141">
        <f t="shared" si="3"/>
        <v>0</v>
      </c>
      <c r="CA65" s="142">
        <f>SUBTOTAL(9, CA4:CA64)</f>
        <v>83020138</v>
      </c>
      <c r="CB65" s="142">
        <f>SUBTOTAL(9, CB4:CB64)</f>
        <v>-10639310</v>
      </c>
      <c r="CC65" s="143">
        <f>AY65+BA65</f>
        <v>0</v>
      </c>
      <c r="CD65" s="144">
        <f>AZ65+BB65</f>
        <v>0</v>
      </c>
    </row>
    <row r="66" spans="1:16338" s="158" customFormat="1" ht="20.55" customHeight="1" x14ac:dyDescent="0.25">
      <c r="A66" s="145"/>
      <c r="B66" s="146"/>
      <c r="C66" s="147"/>
      <c r="D66" s="147"/>
      <c r="E66" s="146"/>
      <c r="F66" s="146"/>
      <c r="G66" s="146"/>
      <c r="H66" s="146"/>
      <c r="I66" s="146"/>
      <c r="J66" s="146"/>
      <c r="K66" s="148"/>
      <c r="L66" s="149">
        <f>L65</f>
        <v>1402125140</v>
      </c>
      <c r="M66" s="149">
        <f>M65</f>
        <v>220760706</v>
      </c>
      <c r="N66" s="146"/>
      <c r="O66" s="150"/>
      <c r="P66" s="150"/>
      <c r="Q66" s="151">
        <f>Q65+O65</f>
        <v>0</v>
      </c>
      <c r="R66" s="151">
        <f>R65+P65</f>
        <v>0</v>
      </c>
      <c r="S66" s="150"/>
      <c r="T66" s="150"/>
      <c r="U66" s="150"/>
      <c r="V66" s="152"/>
      <c r="W66" s="153">
        <f>W65+U65+S65</f>
        <v>0</v>
      </c>
      <c r="X66" s="153">
        <f>X65+V65+T65</f>
        <v>0</v>
      </c>
      <c r="Y66" s="154"/>
      <c r="Z66" s="154"/>
      <c r="AA66" s="155"/>
      <c r="AB66" s="155"/>
      <c r="AC66" s="153">
        <f>AC65+AA65+Y65</f>
        <v>0</v>
      </c>
      <c r="AD66" s="153">
        <f>AD65+AB65+Z65</f>
        <v>0</v>
      </c>
      <c r="AE66" s="154"/>
      <c r="AF66" s="154"/>
      <c r="AG66" s="154"/>
      <c r="AH66" s="154"/>
      <c r="AI66" s="153">
        <f>AI65+AG65+AE65</f>
        <v>0</v>
      </c>
      <c r="AJ66" s="153">
        <f>AJ65+AH65+AF65</f>
        <v>0</v>
      </c>
      <c r="AK66" s="156"/>
      <c r="AL66" s="156"/>
      <c r="AM66" s="156"/>
      <c r="AN66" s="156"/>
      <c r="AO66" s="157">
        <f>AK65+AM65+AO65</f>
        <v>0</v>
      </c>
      <c r="AP66" s="157">
        <f>AL65+AN65+AP65</f>
        <v>0</v>
      </c>
      <c r="AQ66" s="156"/>
      <c r="AR66" s="156"/>
      <c r="AS66" s="156"/>
      <c r="AT66" s="156"/>
      <c r="AU66" s="156"/>
      <c r="AV66" s="156"/>
      <c r="AW66" s="156"/>
      <c r="AX66" s="156"/>
      <c r="AY66" s="156"/>
      <c r="AZ66" s="156"/>
      <c r="BA66" s="156"/>
      <c r="BB66" s="156"/>
      <c r="BC66" s="156"/>
      <c r="BD66" s="156"/>
      <c r="BE66" s="156"/>
      <c r="BF66" s="156"/>
      <c r="BG66" s="156"/>
      <c r="BH66" s="156"/>
      <c r="BI66" s="156"/>
      <c r="BJ66" s="156"/>
      <c r="BK66" s="156"/>
      <c r="BL66" s="156"/>
      <c r="BM66" s="156"/>
      <c r="BN66" s="156"/>
      <c r="BO66" s="156"/>
      <c r="BP66" s="156"/>
      <c r="BQ66" s="156"/>
      <c r="BR66" s="156"/>
      <c r="BS66" s="156"/>
      <c r="BT66" s="156"/>
      <c r="BU66" s="156"/>
      <c r="BV66" s="156"/>
      <c r="BW66" s="156"/>
      <c r="BX66" s="156"/>
      <c r="BY66" s="156"/>
      <c r="BZ66" s="156"/>
      <c r="CA66" s="149" t="s">
        <v>78</v>
      </c>
      <c r="CB66" s="147"/>
      <c r="CC66" s="146"/>
    </row>
    <row r="67" spans="1:16338" ht="20.55" customHeight="1" x14ac:dyDescent="0.25">
      <c r="A67" s="145"/>
      <c r="B67" s="146"/>
      <c r="C67" s="147"/>
      <c r="D67" s="147"/>
      <c r="E67" s="146"/>
      <c r="F67" s="146"/>
      <c r="G67" s="146"/>
      <c r="H67" s="149">
        <f>G67*I67</f>
        <v>0</v>
      </c>
      <c r="I67" s="149">
        <v>0.28999999999999998</v>
      </c>
      <c r="J67" s="156"/>
      <c r="K67" s="156"/>
      <c r="L67" s="156"/>
      <c r="M67" s="156"/>
      <c r="N67" s="156" t="s">
        <v>414</v>
      </c>
      <c r="O67" s="156"/>
      <c r="P67" s="156"/>
      <c r="Q67" s="156"/>
      <c r="R67" s="156"/>
      <c r="S67" s="156"/>
      <c r="T67" s="156"/>
      <c r="U67" s="156"/>
      <c r="V67" s="156"/>
      <c r="W67" s="156"/>
      <c r="X67" s="149"/>
      <c r="Y67" s="147"/>
      <c r="Z67" s="146"/>
      <c r="AA67" s="158"/>
      <c r="AB67" s="158"/>
      <c r="AC67" s="158"/>
      <c r="AD67" s="158"/>
      <c r="AE67" s="158"/>
      <c r="AF67" s="158"/>
      <c r="AG67" s="158"/>
      <c r="AH67" s="158"/>
      <c r="AI67" s="158"/>
      <c r="AJ67" s="158"/>
      <c r="AK67" s="158"/>
      <c r="AL67" s="158"/>
      <c r="AM67" s="158"/>
      <c r="AN67" s="158"/>
      <c r="AO67" s="158"/>
      <c r="AP67" s="158"/>
      <c r="AQ67" s="158"/>
      <c r="AR67" s="158"/>
      <c r="AS67" s="158"/>
      <c r="AT67" s="158"/>
      <c r="AU67" s="158"/>
      <c r="AV67" s="158"/>
      <c r="AW67" s="158"/>
      <c r="AX67" s="158"/>
      <c r="AY67" s="158"/>
      <c r="AZ67" s="158"/>
      <c r="BA67" s="158"/>
      <c r="BB67" s="158"/>
      <c r="BC67" s="158"/>
      <c r="BD67" s="158"/>
      <c r="BE67" s="158"/>
      <c r="BF67" s="158"/>
      <c r="BG67" s="158"/>
      <c r="BH67" s="158"/>
      <c r="BI67" s="158"/>
      <c r="BJ67" s="158"/>
      <c r="BK67" s="158"/>
      <c r="BL67" s="158"/>
      <c r="BM67" s="158"/>
      <c r="BN67" s="158"/>
      <c r="BO67" s="158"/>
      <c r="BP67" s="158"/>
      <c r="BQ67" s="158"/>
      <c r="BR67" s="158"/>
      <c r="BS67" s="158"/>
      <c r="BT67" s="158"/>
      <c r="BU67" s="158"/>
      <c r="BV67" s="158"/>
      <c r="BW67" s="158"/>
      <c r="BX67" s="158"/>
      <c r="BY67" s="158"/>
      <c r="BZ67" s="158"/>
      <c r="CA67" s="158"/>
      <c r="CB67" s="158"/>
      <c r="CC67" s="158"/>
      <c r="CD67" s="158"/>
      <c r="CE67" s="158"/>
      <c r="CF67" s="158"/>
      <c r="CG67" s="158"/>
      <c r="CH67" s="158"/>
      <c r="CI67" s="158"/>
      <c r="CJ67" s="158"/>
      <c r="CK67" s="158"/>
      <c r="CL67" s="158"/>
      <c r="CM67" s="158"/>
      <c r="CN67" s="158"/>
      <c r="CO67" s="158"/>
      <c r="CP67" s="158"/>
      <c r="CQ67" s="158"/>
      <c r="CR67" s="158"/>
      <c r="CS67" s="158"/>
      <c r="CT67" s="158"/>
      <c r="CU67" s="158"/>
      <c r="CV67" s="158"/>
      <c r="CW67" s="158"/>
      <c r="CX67" s="158"/>
      <c r="CY67" s="158"/>
      <c r="CZ67" s="158"/>
      <c r="DA67" s="158"/>
      <c r="DB67" s="158"/>
      <c r="DC67" s="158"/>
      <c r="DD67" s="158"/>
      <c r="DE67" s="158"/>
      <c r="DF67" s="158"/>
      <c r="DG67" s="158"/>
      <c r="DH67" s="158"/>
      <c r="DI67" s="158"/>
      <c r="DJ67" s="158"/>
      <c r="DK67" s="158"/>
      <c r="DL67" s="158"/>
      <c r="DM67" s="158"/>
      <c r="DN67" s="158"/>
      <c r="DO67" s="158"/>
      <c r="DP67" s="158"/>
      <c r="DQ67" s="158"/>
      <c r="DR67" s="158"/>
      <c r="DS67" s="158"/>
      <c r="DT67" s="158"/>
      <c r="DU67" s="158"/>
      <c r="DV67" s="158"/>
      <c r="DW67" s="158"/>
      <c r="DX67" s="158"/>
      <c r="DY67" s="158"/>
      <c r="DZ67" s="158"/>
      <c r="EA67" s="158"/>
      <c r="EB67" s="158"/>
      <c r="EC67" s="158"/>
      <c r="ED67" s="158"/>
      <c r="EE67" s="158"/>
      <c r="EF67" s="158"/>
      <c r="EG67" s="158"/>
      <c r="EH67" s="158"/>
      <c r="EI67" s="158"/>
      <c r="EJ67" s="158"/>
      <c r="EK67" s="158"/>
      <c r="EL67" s="158"/>
      <c r="EM67" s="158"/>
      <c r="EN67" s="158"/>
      <c r="EO67" s="158"/>
      <c r="EP67" s="158"/>
      <c r="EQ67" s="158"/>
      <c r="ER67" s="158"/>
      <c r="ES67" s="158"/>
      <c r="ET67" s="158"/>
      <c r="EU67" s="158"/>
      <c r="EV67" s="158"/>
      <c r="EW67" s="158"/>
      <c r="EX67" s="158"/>
      <c r="EY67" s="158"/>
      <c r="EZ67" s="158"/>
      <c r="FA67" s="158"/>
      <c r="FB67" s="158"/>
      <c r="FC67" s="158"/>
      <c r="FD67" s="158"/>
      <c r="FE67" s="158"/>
      <c r="FF67" s="158"/>
      <c r="FG67" s="158"/>
      <c r="FH67" s="158"/>
      <c r="FI67" s="158"/>
      <c r="FJ67" s="158"/>
      <c r="FK67" s="158"/>
      <c r="FL67" s="158"/>
      <c r="FM67" s="158"/>
      <c r="FN67" s="158"/>
      <c r="FO67" s="158"/>
      <c r="FP67" s="158"/>
      <c r="FQ67" s="158"/>
      <c r="FR67" s="158"/>
      <c r="FS67" s="158"/>
      <c r="FT67" s="158"/>
      <c r="FU67" s="158"/>
      <c r="FV67" s="158"/>
      <c r="FW67" s="158"/>
      <c r="FX67" s="158"/>
      <c r="FY67" s="158"/>
      <c r="FZ67" s="158"/>
      <c r="GA67" s="158"/>
      <c r="GB67" s="158"/>
      <c r="GC67" s="158"/>
      <c r="GD67" s="158"/>
      <c r="GE67" s="158"/>
      <c r="GF67" s="158"/>
      <c r="GG67" s="158"/>
      <c r="GH67" s="158"/>
      <c r="GI67" s="158"/>
      <c r="GJ67" s="158"/>
      <c r="GK67" s="158"/>
      <c r="GL67" s="158"/>
      <c r="GM67" s="158"/>
      <c r="GN67" s="158"/>
      <c r="GO67" s="158"/>
      <c r="GP67" s="158"/>
      <c r="GQ67" s="158"/>
      <c r="GR67" s="158"/>
      <c r="GS67" s="158"/>
      <c r="GT67" s="158"/>
      <c r="GU67" s="158"/>
      <c r="GV67" s="158"/>
      <c r="GW67" s="158"/>
      <c r="GX67" s="158"/>
      <c r="GY67" s="158"/>
      <c r="GZ67" s="158"/>
      <c r="HA67" s="158"/>
      <c r="HB67" s="158"/>
      <c r="HC67" s="158"/>
      <c r="HD67" s="158"/>
      <c r="HE67" s="158"/>
      <c r="HF67" s="158"/>
      <c r="HG67" s="158"/>
      <c r="HH67" s="158"/>
      <c r="HI67" s="158"/>
      <c r="HJ67" s="158"/>
      <c r="HK67" s="158"/>
      <c r="HL67" s="158"/>
      <c r="HM67" s="158"/>
      <c r="HN67" s="158"/>
      <c r="HO67" s="158"/>
      <c r="HP67" s="158"/>
      <c r="HQ67" s="158"/>
      <c r="HR67" s="158"/>
      <c r="HS67" s="158"/>
      <c r="HT67" s="158"/>
      <c r="HU67" s="158"/>
      <c r="HV67" s="158"/>
      <c r="HW67" s="158"/>
      <c r="HX67" s="158"/>
      <c r="HY67" s="158"/>
      <c r="HZ67" s="158"/>
      <c r="IA67" s="158"/>
      <c r="IB67" s="158"/>
      <c r="IC67" s="158"/>
      <c r="ID67" s="158"/>
      <c r="IE67" s="158"/>
      <c r="IF67" s="158"/>
      <c r="IG67" s="158"/>
      <c r="IH67" s="158"/>
      <c r="II67" s="158"/>
      <c r="IJ67" s="158"/>
      <c r="IK67" s="158"/>
      <c r="IL67" s="158"/>
      <c r="IM67" s="158"/>
      <c r="IN67" s="158"/>
      <c r="IO67" s="158"/>
      <c r="IP67" s="158"/>
      <c r="IQ67" s="158"/>
      <c r="IR67" s="158"/>
      <c r="IS67" s="158"/>
      <c r="IT67" s="158"/>
      <c r="IU67" s="158"/>
      <c r="IV67" s="158"/>
      <c r="IW67" s="158"/>
      <c r="IX67" s="158"/>
      <c r="IY67" s="158"/>
      <c r="IZ67" s="158"/>
      <c r="JA67" s="158"/>
      <c r="JB67" s="158"/>
      <c r="JC67" s="158"/>
      <c r="JD67" s="158"/>
      <c r="JE67" s="158"/>
      <c r="JF67" s="158"/>
      <c r="JG67" s="158"/>
      <c r="JH67" s="158"/>
      <c r="JI67" s="158"/>
      <c r="JJ67" s="158"/>
      <c r="JK67" s="158"/>
      <c r="JL67" s="158"/>
      <c r="JM67" s="158"/>
      <c r="JN67" s="158"/>
      <c r="JO67" s="158"/>
      <c r="JP67" s="158"/>
      <c r="JQ67" s="158"/>
      <c r="JR67" s="158"/>
      <c r="JS67" s="158"/>
      <c r="JT67" s="158"/>
      <c r="JU67" s="158"/>
      <c r="JV67" s="158"/>
      <c r="JW67" s="158"/>
      <c r="JX67" s="158"/>
      <c r="JY67" s="158"/>
      <c r="JZ67" s="158"/>
      <c r="KA67" s="158"/>
      <c r="KB67" s="158"/>
      <c r="KC67" s="158"/>
      <c r="KD67" s="158"/>
      <c r="KE67" s="158"/>
      <c r="KF67" s="158"/>
      <c r="KG67" s="158"/>
      <c r="KH67" s="158"/>
      <c r="KI67" s="158"/>
      <c r="KJ67" s="158"/>
      <c r="KK67" s="158"/>
      <c r="KL67" s="158"/>
      <c r="KM67" s="158"/>
      <c r="KN67" s="158"/>
      <c r="KO67" s="158"/>
      <c r="KP67" s="158"/>
      <c r="KQ67" s="158"/>
      <c r="KR67" s="158"/>
      <c r="KS67" s="158"/>
      <c r="KT67" s="158"/>
      <c r="KU67" s="158"/>
      <c r="KV67" s="158"/>
      <c r="KW67" s="158"/>
      <c r="KX67" s="158"/>
      <c r="KY67" s="158"/>
      <c r="KZ67" s="158"/>
      <c r="LA67" s="158"/>
      <c r="LB67" s="158"/>
      <c r="LC67" s="158"/>
      <c r="LD67" s="158"/>
      <c r="LE67" s="158"/>
      <c r="LF67" s="158"/>
      <c r="LG67" s="158"/>
      <c r="LH67" s="158"/>
      <c r="LI67" s="158"/>
      <c r="LJ67" s="158"/>
      <c r="LK67" s="158"/>
      <c r="LL67" s="158"/>
      <c r="LM67" s="158"/>
      <c r="LN67" s="158"/>
      <c r="LO67" s="158"/>
      <c r="LP67" s="158"/>
      <c r="LQ67" s="158"/>
      <c r="LR67" s="158"/>
      <c r="LS67" s="158"/>
      <c r="LT67" s="158"/>
      <c r="LU67" s="158"/>
      <c r="LV67" s="158"/>
      <c r="LW67" s="158"/>
      <c r="LX67" s="158"/>
      <c r="LY67" s="158"/>
      <c r="LZ67" s="158"/>
      <c r="MA67" s="158"/>
      <c r="MB67" s="158"/>
      <c r="MC67" s="158"/>
      <c r="MD67" s="158"/>
      <c r="ME67" s="158"/>
      <c r="MF67" s="158"/>
      <c r="MG67" s="158"/>
      <c r="MH67" s="158"/>
      <c r="MI67" s="158"/>
      <c r="MJ67" s="158"/>
      <c r="MK67" s="158"/>
      <c r="ML67" s="158"/>
      <c r="MM67" s="158"/>
      <c r="MN67" s="158"/>
      <c r="MO67" s="158"/>
      <c r="MP67" s="158"/>
      <c r="MQ67" s="158"/>
      <c r="MR67" s="158"/>
      <c r="MS67" s="158"/>
      <c r="MT67" s="158"/>
      <c r="MU67" s="158"/>
      <c r="MV67" s="158"/>
      <c r="MW67" s="158"/>
      <c r="MX67" s="158"/>
      <c r="MY67" s="158"/>
      <c r="MZ67" s="158"/>
      <c r="NA67" s="158"/>
      <c r="NB67" s="158"/>
      <c r="NC67" s="158"/>
      <c r="ND67" s="158"/>
      <c r="NE67" s="158"/>
      <c r="NF67" s="158"/>
      <c r="NG67" s="158"/>
      <c r="NH67" s="158"/>
      <c r="NI67" s="158"/>
      <c r="NJ67" s="158"/>
      <c r="NK67" s="158"/>
      <c r="NL67" s="158"/>
      <c r="NM67" s="158"/>
      <c r="NN67" s="158"/>
      <c r="NO67" s="158"/>
      <c r="NP67" s="158"/>
      <c r="NQ67" s="158"/>
      <c r="NR67" s="158"/>
      <c r="NS67" s="158"/>
      <c r="NT67" s="158"/>
      <c r="NU67" s="158"/>
      <c r="NV67" s="158"/>
      <c r="NW67" s="158"/>
      <c r="NX67" s="158"/>
      <c r="NY67" s="158"/>
      <c r="NZ67" s="158"/>
      <c r="OA67" s="158"/>
      <c r="OB67" s="158"/>
      <c r="OC67" s="158"/>
      <c r="OD67" s="158"/>
      <c r="OE67" s="158"/>
      <c r="OF67" s="158"/>
      <c r="OG67" s="158"/>
      <c r="OH67" s="158"/>
      <c r="OI67" s="158"/>
      <c r="OJ67" s="158"/>
      <c r="OK67" s="158"/>
      <c r="OL67" s="158"/>
      <c r="OM67" s="158"/>
      <c r="ON67" s="158"/>
      <c r="OO67" s="158"/>
      <c r="OP67" s="158"/>
      <c r="OQ67" s="158"/>
      <c r="OR67" s="158"/>
      <c r="OS67" s="158"/>
      <c r="OT67" s="158"/>
      <c r="OU67" s="158"/>
      <c r="OV67" s="158"/>
      <c r="OW67" s="158"/>
      <c r="OX67" s="158"/>
      <c r="OY67" s="158"/>
      <c r="OZ67" s="158"/>
      <c r="PA67" s="158"/>
      <c r="PB67" s="158"/>
      <c r="PC67" s="158"/>
      <c r="PD67" s="158"/>
      <c r="PE67" s="158"/>
      <c r="PF67" s="158"/>
      <c r="PG67" s="158"/>
      <c r="PH67" s="158"/>
      <c r="PI67" s="158"/>
      <c r="PJ67" s="158"/>
      <c r="PK67" s="158"/>
      <c r="PL67" s="158"/>
      <c r="PM67" s="158"/>
      <c r="PN67" s="158"/>
      <c r="PO67" s="158"/>
      <c r="PP67" s="158"/>
      <c r="PQ67" s="158"/>
      <c r="PR67" s="158"/>
      <c r="PS67" s="158"/>
      <c r="PT67" s="158"/>
      <c r="PU67" s="158"/>
      <c r="PV67" s="158"/>
      <c r="PW67" s="158"/>
      <c r="PX67" s="158"/>
      <c r="PY67" s="158"/>
      <c r="PZ67" s="158"/>
      <c r="QA67" s="158"/>
      <c r="QB67" s="158"/>
      <c r="QC67" s="158"/>
      <c r="QD67" s="158"/>
      <c r="QE67" s="158"/>
      <c r="QF67" s="158"/>
      <c r="QG67" s="158"/>
      <c r="QH67" s="158"/>
      <c r="QI67" s="158"/>
      <c r="QJ67" s="158"/>
      <c r="QK67" s="158"/>
      <c r="QL67" s="158"/>
      <c r="QM67" s="158"/>
      <c r="QN67" s="158"/>
      <c r="QO67" s="158"/>
      <c r="QP67" s="158"/>
      <c r="QQ67" s="158"/>
      <c r="QR67" s="158"/>
      <c r="QS67" s="158"/>
      <c r="QT67" s="158"/>
      <c r="QU67" s="158"/>
      <c r="QV67" s="158"/>
      <c r="QW67" s="158"/>
      <c r="QX67" s="158"/>
      <c r="QY67" s="158"/>
      <c r="QZ67" s="158"/>
      <c r="RA67" s="158"/>
      <c r="RB67" s="158"/>
      <c r="RC67" s="158"/>
      <c r="RD67" s="158"/>
      <c r="RE67" s="158"/>
      <c r="RF67" s="158"/>
      <c r="RG67" s="158"/>
      <c r="RH67" s="158"/>
      <c r="RI67" s="158"/>
      <c r="RJ67" s="158"/>
      <c r="RK67" s="158"/>
      <c r="RL67" s="158"/>
      <c r="RM67" s="158"/>
      <c r="RN67" s="158"/>
      <c r="RO67" s="158"/>
      <c r="RP67" s="158"/>
      <c r="RQ67" s="158"/>
      <c r="RR67" s="158"/>
      <c r="RS67" s="158"/>
      <c r="RT67" s="158"/>
      <c r="RU67" s="158"/>
      <c r="RV67" s="158"/>
      <c r="RW67" s="158"/>
      <c r="RX67" s="158"/>
      <c r="RY67" s="158"/>
      <c r="RZ67" s="158"/>
      <c r="SA67" s="158"/>
      <c r="SB67" s="158"/>
      <c r="SC67" s="158"/>
      <c r="SD67" s="158"/>
      <c r="SE67" s="158"/>
      <c r="SF67" s="158"/>
      <c r="SG67" s="158"/>
      <c r="SH67" s="158"/>
      <c r="SI67" s="158"/>
      <c r="SJ67" s="158"/>
      <c r="SK67" s="158"/>
      <c r="SL67" s="158"/>
      <c r="SM67" s="158"/>
      <c r="SN67" s="158"/>
      <c r="SO67" s="158"/>
      <c r="SP67" s="158"/>
      <c r="SQ67" s="158"/>
      <c r="SR67" s="158"/>
      <c r="SS67" s="158"/>
      <c r="ST67" s="158"/>
      <c r="SU67" s="158"/>
      <c r="SV67" s="158"/>
      <c r="SW67" s="158"/>
      <c r="SX67" s="158"/>
      <c r="SY67" s="158"/>
      <c r="SZ67" s="158"/>
      <c r="TA67" s="158"/>
      <c r="TB67" s="158"/>
      <c r="TC67" s="158"/>
      <c r="TD67" s="158"/>
      <c r="TE67" s="158"/>
      <c r="TF67" s="158"/>
      <c r="TG67" s="158"/>
      <c r="TH67" s="158"/>
      <c r="TI67" s="158"/>
      <c r="TJ67" s="158"/>
      <c r="TK67" s="158"/>
      <c r="TL67" s="158"/>
      <c r="TM67" s="158"/>
      <c r="TN67" s="158"/>
      <c r="TO67" s="158"/>
      <c r="TP67" s="158"/>
      <c r="TQ67" s="158"/>
      <c r="TR67" s="158"/>
      <c r="TS67" s="158"/>
      <c r="TT67" s="158"/>
      <c r="TU67" s="158"/>
      <c r="TV67" s="158"/>
      <c r="TW67" s="158"/>
      <c r="TX67" s="158"/>
      <c r="TY67" s="158"/>
      <c r="TZ67" s="158"/>
      <c r="UA67" s="158"/>
      <c r="UB67" s="158"/>
      <c r="UC67" s="158"/>
      <c r="UD67" s="158"/>
      <c r="UE67" s="158"/>
      <c r="UF67" s="158"/>
      <c r="UG67" s="158"/>
      <c r="UH67" s="158"/>
      <c r="UI67" s="158"/>
      <c r="UJ67" s="158"/>
      <c r="UK67" s="158"/>
      <c r="UL67" s="158"/>
      <c r="UM67" s="158"/>
      <c r="UN67" s="158"/>
      <c r="UO67" s="158"/>
      <c r="UP67" s="158"/>
      <c r="UQ67" s="158"/>
      <c r="UR67" s="158"/>
      <c r="US67" s="158"/>
      <c r="UT67" s="158"/>
      <c r="UU67" s="158"/>
      <c r="UV67" s="158"/>
      <c r="UW67" s="158"/>
      <c r="UX67" s="158"/>
      <c r="UY67" s="158"/>
      <c r="UZ67" s="158"/>
      <c r="VA67" s="158"/>
      <c r="VB67" s="158"/>
      <c r="VC67" s="158"/>
      <c r="VD67" s="158"/>
      <c r="VE67" s="158"/>
      <c r="VF67" s="158"/>
      <c r="VG67" s="158"/>
      <c r="VH67" s="158"/>
      <c r="VI67" s="158"/>
      <c r="VJ67" s="158"/>
      <c r="VK67" s="158"/>
      <c r="VL67" s="158"/>
      <c r="VM67" s="158"/>
      <c r="VN67" s="158"/>
      <c r="VO67" s="158"/>
      <c r="VP67" s="158"/>
      <c r="VQ67" s="158"/>
      <c r="VR67" s="158"/>
      <c r="VS67" s="158"/>
      <c r="VT67" s="158"/>
      <c r="VU67" s="158"/>
      <c r="VV67" s="158"/>
      <c r="VW67" s="158"/>
      <c r="VX67" s="158"/>
      <c r="VY67" s="158"/>
      <c r="VZ67" s="158"/>
      <c r="WA67" s="158"/>
      <c r="WB67" s="158"/>
      <c r="WC67" s="158"/>
      <c r="WD67" s="158"/>
      <c r="WE67" s="158"/>
      <c r="WF67" s="158"/>
      <c r="WG67" s="158"/>
      <c r="WH67" s="158"/>
      <c r="WI67" s="158"/>
      <c r="WJ67" s="158"/>
      <c r="WK67" s="158"/>
      <c r="WL67" s="158"/>
      <c r="WM67" s="158"/>
      <c r="WN67" s="158"/>
      <c r="WO67" s="158"/>
      <c r="WP67" s="158"/>
      <c r="WQ67" s="158"/>
      <c r="WR67" s="158"/>
      <c r="WS67" s="158"/>
      <c r="WT67" s="158"/>
      <c r="WU67" s="158"/>
      <c r="WV67" s="158"/>
      <c r="WW67" s="158"/>
      <c r="WX67" s="158"/>
      <c r="WY67" s="158"/>
      <c r="WZ67" s="158"/>
      <c r="XA67" s="158"/>
      <c r="XB67" s="158"/>
      <c r="XC67" s="158"/>
      <c r="XD67" s="158"/>
      <c r="XE67" s="158"/>
      <c r="XF67" s="158"/>
      <c r="XG67" s="158"/>
      <c r="XH67" s="158"/>
      <c r="XI67" s="158"/>
      <c r="XJ67" s="158"/>
      <c r="XK67" s="158"/>
      <c r="XL67" s="158"/>
      <c r="XM67" s="158"/>
      <c r="XN67" s="158"/>
      <c r="XO67" s="158"/>
      <c r="XP67" s="158"/>
      <c r="XQ67" s="158"/>
      <c r="XR67" s="158"/>
      <c r="XS67" s="158"/>
      <c r="XT67" s="158"/>
      <c r="XU67" s="158"/>
      <c r="XV67" s="158"/>
      <c r="XW67" s="158"/>
      <c r="XX67" s="158"/>
      <c r="XY67" s="158"/>
      <c r="XZ67" s="158"/>
      <c r="YA67" s="158"/>
      <c r="YB67" s="158"/>
      <c r="YC67" s="158"/>
      <c r="YD67" s="158"/>
      <c r="YE67" s="158"/>
      <c r="YF67" s="158"/>
      <c r="YG67" s="158"/>
      <c r="YH67" s="158"/>
      <c r="YI67" s="158"/>
      <c r="YJ67" s="158"/>
      <c r="YK67" s="158"/>
      <c r="YL67" s="158"/>
      <c r="YM67" s="158"/>
      <c r="YN67" s="158"/>
      <c r="YO67" s="158"/>
      <c r="YP67" s="158"/>
      <c r="YQ67" s="158"/>
      <c r="YR67" s="158"/>
      <c r="YS67" s="158"/>
      <c r="YT67" s="158"/>
      <c r="YU67" s="158"/>
      <c r="YV67" s="158"/>
      <c r="YW67" s="158"/>
      <c r="YX67" s="158"/>
      <c r="YY67" s="158"/>
      <c r="YZ67" s="158"/>
      <c r="ZA67" s="158"/>
      <c r="ZB67" s="158"/>
      <c r="ZC67" s="158"/>
      <c r="ZD67" s="158"/>
      <c r="ZE67" s="158"/>
      <c r="ZF67" s="158"/>
      <c r="ZG67" s="158"/>
      <c r="ZH67" s="158"/>
      <c r="ZI67" s="158"/>
      <c r="ZJ67" s="158"/>
      <c r="ZK67" s="158"/>
      <c r="ZL67" s="158"/>
      <c r="ZM67" s="158"/>
      <c r="ZN67" s="158"/>
      <c r="ZO67" s="158"/>
      <c r="ZP67" s="158"/>
      <c r="ZQ67" s="158"/>
      <c r="ZR67" s="158"/>
      <c r="ZS67" s="158"/>
      <c r="ZT67" s="158"/>
      <c r="ZU67" s="158"/>
      <c r="ZV67" s="158"/>
      <c r="ZW67" s="158"/>
      <c r="ZX67" s="158"/>
      <c r="ZY67" s="158"/>
      <c r="ZZ67" s="158"/>
      <c r="AAA67" s="158"/>
      <c r="AAB67" s="158"/>
      <c r="AAC67" s="158"/>
      <c r="AAD67" s="158"/>
      <c r="AAE67" s="158"/>
      <c r="AAF67" s="158"/>
      <c r="AAG67" s="158"/>
      <c r="AAH67" s="158"/>
      <c r="AAI67" s="158"/>
      <c r="AAJ67" s="158"/>
      <c r="AAK67" s="158"/>
      <c r="AAL67" s="158"/>
      <c r="AAM67" s="158"/>
      <c r="AAN67" s="158"/>
      <c r="AAO67" s="158"/>
      <c r="AAP67" s="158"/>
      <c r="AAQ67" s="158"/>
      <c r="AAR67" s="158"/>
      <c r="AAS67" s="158"/>
      <c r="AAT67" s="158"/>
      <c r="AAU67" s="158"/>
      <c r="AAV67" s="158"/>
      <c r="AAW67" s="158"/>
      <c r="AAX67" s="158"/>
      <c r="AAY67" s="158"/>
      <c r="AAZ67" s="158"/>
      <c r="ABA67" s="158"/>
      <c r="ABB67" s="158"/>
      <c r="ABC67" s="158"/>
      <c r="ABD67" s="158"/>
      <c r="ABE67" s="158"/>
      <c r="ABF67" s="158"/>
      <c r="ABG67" s="158"/>
      <c r="ABH67" s="158"/>
      <c r="ABI67" s="158"/>
      <c r="ABJ67" s="158"/>
      <c r="ABK67" s="158"/>
      <c r="ABL67" s="158"/>
      <c r="ABM67" s="158"/>
      <c r="ABN67" s="158"/>
      <c r="ABO67" s="158"/>
      <c r="ABP67" s="158"/>
      <c r="ABQ67" s="158"/>
      <c r="ABR67" s="158"/>
      <c r="ABS67" s="158"/>
      <c r="ABT67" s="158"/>
      <c r="ABU67" s="158"/>
      <c r="ABV67" s="158"/>
      <c r="ABW67" s="158"/>
      <c r="ABX67" s="158"/>
      <c r="ABY67" s="158"/>
      <c r="ABZ67" s="158"/>
      <c r="ACA67" s="158"/>
      <c r="ACB67" s="158"/>
      <c r="ACC67" s="158"/>
      <c r="ACD67" s="158"/>
      <c r="ACE67" s="158"/>
      <c r="ACF67" s="158"/>
      <c r="ACG67" s="158"/>
      <c r="ACH67" s="158"/>
      <c r="ACI67" s="158"/>
      <c r="ACJ67" s="158"/>
      <c r="ACK67" s="158"/>
      <c r="ACL67" s="158"/>
      <c r="ACM67" s="158"/>
      <c r="ACN67" s="158"/>
      <c r="ACO67" s="158"/>
      <c r="ACP67" s="158"/>
      <c r="ACQ67" s="158"/>
      <c r="ACR67" s="158"/>
      <c r="ACS67" s="158"/>
      <c r="ACT67" s="158"/>
      <c r="ACU67" s="158"/>
      <c r="ACV67" s="158"/>
      <c r="ACW67" s="158"/>
      <c r="ACX67" s="158"/>
      <c r="ACY67" s="158"/>
      <c r="ACZ67" s="158"/>
      <c r="ADA67" s="158"/>
      <c r="ADB67" s="158"/>
      <c r="ADC67" s="158"/>
      <c r="ADD67" s="158"/>
      <c r="ADE67" s="158"/>
      <c r="ADF67" s="158"/>
      <c r="ADG67" s="158"/>
      <c r="ADH67" s="158"/>
      <c r="ADI67" s="158"/>
      <c r="ADJ67" s="158"/>
      <c r="ADK67" s="158"/>
      <c r="ADL67" s="158"/>
      <c r="ADM67" s="158"/>
      <c r="ADN67" s="158"/>
      <c r="ADO67" s="158"/>
      <c r="ADP67" s="158"/>
      <c r="ADQ67" s="158"/>
      <c r="ADR67" s="158"/>
      <c r="ADS67" s="158"/>
      <c r="ADT67" s="158"/>
      <c r="ADU67" s="158"/>
      <c r="ADV67" s="158"/>
      <c r="ADW67" s="158"/>
      <c r="ADX67" s="158"/>
      <c r="ADY67" s="158"/>
      <c r="ADZ67" s="158"/>
      <c r="AEA67" s="158"/>
      <c r="AEB67" s="158"/>
      <c r="AEC67" s="158"/>
      <c r="AED67" s="158"/>
      <c r="AEE67" s="158"/>
      <c r="AEF67" s="158"/>
      <c r="AEG67" s="158"/>
      <c r="AEH67" s="158"/>
      <c r="AEI67" s="158"/>
      <c r="AEJ67" s="158"/>
      <c r="AEK67" s="158"/>
      <c r="AEL67" s="158"/>
      <c r="AEM67" s="158"/>
      <c r="AEN67" s="158"/>
      <c r="AEO67" s="158"/>
      <c r="AEP67" s="158"/>
      <c r="AEQ67" s="158"/>
      <c r="AER67" s="158"/>
      <c r="AES67" s="158"/>
      <c r="AET67" s="158"/>
      <c r="AEU67" s="158"/>
      <c r="AEV67" s="158"/>
      <c r="AEW67" s="158"/>
      <c r="AEX67" s="158"/>
      <c r="AEY67" s="158"/>
      <c r="AEZ67" s="158"/>
      <c r="AFA67" s="158"/>
      <c r="AFB67" s="158"/>
      <c r="AFC67" s="158"/>
      <c r="AFD67" s="158"/>
      <c r="AFE67" s="158"/>
      <c r="AFF67" s="158"/>
      <c r="AFG67" s="158"/>
      <c r="AFH67" s="158"/>
      <c r="AFI67" s="158"/>
      <c r="AFJ67" s="158"/>
      <c r="AFK67" s="158"/>
      <c r="AFL67" s="158"/>
      <c r="AFM67" s="158"/>
      <c r="AFN67" s="158"/>
      <c r="AFO67" s="158"/>
      <c r="AFP67" s="158"/>
      <c r="AFQ67" s="158"/>
      <c r="AFR67" s="158"/>
      <c r="AFS67" s="158"/>
      <c r="AFT67" s="158"/>
      <c r="AFU67" s="158"/>
      <c r="AFV67" s="158"/>
      <c r="AFW67" s="158"/>
      <c r="AFX67" s="158"/>
      <c r="AFY67" s="158"/>
      <c r="AFZ67" s="158"/>
      <c r="AGA67" s="158"/>
      <c r="AGB67" s="158"/>
      <c r="AGC67" s="158"/>
      <c r="AGD67" s="158"/>
      <c r="AGE67" s="158"/>
      <c r="AGF67" s="158"/>
      <c r="AGG67" s="158"/>
      <c r="AGH67" s="158"/>
      <c r="AGI67" s="158"/>
      <c r="AGJ67" s="158"/>
      <c r="AGK67" s="158"/>
      <c r="AGL67" s="158"/>
      <c r="AGM67" s="158"/>
      <c r="AGN67" s="158"/>
      <c r="AGO67" s="158"/>
      <c r="AGP67" s="158"/>
      <c r="AGQ67" s="158"/>
      <c r="AGR67" s="158"/>
      <c r="AGS67" s="158"/>
      <c r="AGT67" s="158"/>
      <c r="AGU67" s="158"/>
      <c r="AGV67" s="158"/>
      <c r="AGW67" s="158"/>
      <c r="AGX67" s="158"/>
      <c r="AGY67" s="158"/>
      <c r="AGZ67" s="158"/>
      <c r="AHA67" s="158"/>
      <c r="AHB67" s="158"/>
      <c r="AHC67" s="158"/>
      <c r="AHD67" s="158"/>
      <c r="AHE67" s="158"/>
      <c r="AHF67" s="158"/>
      <c r="AHG67" s="158"/>
      <c r="AHH67" s="158"/>
      <c r="AHI67" s="158"/>
      <c r="AHJ67" s="158"/>
      <c r="AHK67" s="158"/>
      <c r="AHL67" s="158"/>
      <c r="AHM67" s="158"/>
      <c r="AHN67" s="158"/>
      <c r="AHO67" s="158"/>
      <c r="AHP67" s="158"/>
      <c r="AHQ67" s="158"/>
      <c r="AHR67" s="158"/>
      <c r="AHS67" s="158"/>
      <c r="AHT67" s="158"/>
      <c r="AHU67" s="158"/>
      <c r="AHV67" s="158"/>
      <c r="AHW67" s="158"/>
      <c r="AHX67" s="158"/>
      <c r="AHY67" s="158"/>
      <c r="AHZ67" s="158"/>
      <c r="AIA67" s="158"/>
      <c r="AIB67" s="158"/>
      <c r="AIC67" s="158"/>
      <c r="AID67" s="158"/>
      <c r="AIE67" s="158"/>
      <c r="AIF67" s="158"/>
      <c r="AIG67" s="158"/>
      <c r="AIH67" s="158"/>
      <c r="AII67" s="158"/>
      <c r="AIJ67" s="158"/>
      <c r="AIK67" s="158"/>
      <c r="AIL67" s="158"/>
      <c r="AIM67" s="158"/>
      <c r="AIN67" s="158"/>
      <c r="AIO67" s="158"/>
      <c r="AIP67" s="158"/>
      <c r="AIQ67" s="158"/>
      <c r="AIR67" s="158"/>
      <c r="AIS67" s="158"/>
      <c r="AIT67" s="158"/>
      <c r="AIU67" s="158"/>
      <c r="AIV67" s="158"/>
      <c r="AIW67" s="158"/>
      <c r="AIX67" s="158"/>
      <c r="AIY67" s="158"/>
      <c r="AIZ67" s="158"/>
      <c r="AJA67" s="158"/>
      <c r="AJB67" s="158"/>
      <c r="AJC67" s="158"/>
      <c r="AJD67" s="158"/>
      <c r="AJE67" s="158"/>
      <c r="AJF67" s="158"/>
      <c r="AJG67" s="158"/>
      <c r="AJH67" s="158"/>
      <c r="AJI67" s="158"/>
      <c r="AJJ67" s="158"/>
      <c r="AJK67" s="158"/>
      <c r="AJL67" s="158"/>
      <c r="AJM67" s="158"/>
      <c r="AJN67" s="158"/>
      <c r="AJO67" s="158"/>
      <c r="AJP67" s="158"/>
      <c r="AJQ67" s="158"/>
      <c r="AJR67" s="158"/>
      <c r="AJS67" s="158"/>
      <c r="AJT67" s="158"/>
      <c r="AJU67" s="158"/>
      <c r="AJV67" s="158"/>
      <c r="AJW67" s="158"/>
      <c r="AJX67" s="158"/>
      <c r="AJY67" s="158"/>
      <c r="AJZ67" s="158"/>
      <c r="AKA67" s="158"/>
      <c r="AKB67" s="158"/>
      <c r="AKC67" s="158"/>
      <c r="AKD67" s="158"/>
      <c r="AKE67" s="158"/>
      <c r="AKF67" s="158"/>
      <c r="AKG67" s="158"/>
      <c r="AKH67" s="158"/>
      <c r="AKI67" s="158"/>
      <c r="AKJ67" s="158"/>
      <c r="AKK67" s="158"/>
      <c r="AKL67" s="158"/>
      <c r="AKM67" s="158"/>
      <c r="AKN67" s="158"/>
      <c r="AKO67" s="158"/>
      <c r="AKP67" s="158"/>
      <c r="AKQ67" s="158"/>
      <c r="AKR67" s="158"/>
      <c r="AKS67" s="158"/>
      <c r="AKT67" s="158"/>
      <c r="AKU67" s="158"/>
      <c r="AKV67" s="158"/>
      <c r="AKW67" s="158"/>
      <c r="AKX67" s="158"/>
      <c r="AKY67" s="158"/>
      <c r="AKZ67" s="158"/>
      <c r="ALA67" s="158"/>
      <c r="ALB67" s="158"/>
      <c r="ALC67" s="158"/>
      <c r="ALD67" s="158"/>
      <c r="ALE67" s="158"/>
      <c r="ALF67" s="158"/>
      <c r="ALG67" s="158"/>
      <c r="ALH67" s="158"/>
      <c r="ALI67" s="158"/>
      <c r="ALJ67" s="158"/>
      <c r="ALK67" s="158"/>
      <c r="ALL67" s="158"/>
      <c r="ALM67" s="158"/>
      <c r="ALN67" s="158"/>
      <c r="ALO67" s="158"/>
      <c r="ALP67" s="158"/>
      <c r="ALQ67" s="158"/>
      <c r="ALR67" s="158"/>
      <c r="ALS67" s="158"/>
      <c r="ALT67" s="158"/>
      <c r="ALU67" s="158"/>
      <c r="ALV67" s="158"/>
      <c r="ALW67" s="158"/>
      <c r="ALX67" s="158"/>
      <c r="ALY67" s="158"/>
      <c r="ALZ67" s="158"/>
      <c r="AMA67" s="158"/>
      <c r="AMB67" s="158"/>
      <c r="AMC67" s="158"/>
      <c r="AMD67" s="158"/>
      <c r="AME67" s="158"/>
      <c r="AMF67" s="158"/>
      <c r="AMG67" s="158"/>
      <c r="AMH67" s="158"/>
      <c r="AMI67" s="158"/>
      <c r="AMJ67" s="158"/>
      <c r="AMK67" s="158"/>
      <c r="AML67" s="158"/>
      <c r="AMM67" s="158"/>
      <c r="AMN67" s="158"/>
      <c r="AMO67" s="158"/>
      <c r="AMP67" s="158"/>
      <c r="AMQ67" s="158"/>
      <c r="AMR67" s="158"/>
      <c r="AMS67" s="158"/>
      <c r="AMT67" s="158"/>
      <c r="AMU67" s="158"/>
      <c r="AMV67" s="158"/>
      <c r="AMW67" s="158"/>
      <c r="AMX67" s="158"/>
      <c r="AMY67" s="158"/>
      <c r="AMZ67" s="158"/>
      <c r="ANA67" s="158"/>
      <c r="ANB67" s="158"/>
      <c r="ANC67" s="158"/>
      <c r="AND67" s="158"/>
      <c r="ANE67" s="158"/>
      <c r="ANF67" s="158"/>
      <c r="ANG67" s="158"/>
      <c r="ANH67" s="158"/>
      <c r="ANI67" s="158"/>
      <c r="ANJ67" s="158"/>
      <c r="ANK67" s="158"/>
      <c r="ANL67" s="158"/>
      <c r="ANM67" s="158"/>
      <c r="ANN67" s="158"/>
      <c r="ANO67" s="158"/>
      <c r="ANP67" s="158"/>
      <c r="ANQ67" s="158"/>
      <c r="ANR67" s="158"/>
      <c r="ANS67" s="158"/>
      <c r="ANT67" s="158"/>
      <c r="ANU67" s="158"/>
      <c r="ANV67" s="158"/>
      <c r="ANW67" s="158"/>
      <c r="ANX67" s="158"/>
      <c r="ANY67" s="158"/>
      <c r="ANZ67" s="158"/>
      <c r="AOA67" s="158"/>
      <c r="AOB67" s="158"/>
      <c r="AOC67" s="158"/>
      <c r="AOD67" s="158"/>
      <c r="AOE67" s="158"/>
      <c r="AOF67" s="158"/>
      <c r="AOG67" s="158"/>
      <c r="AOH67" s="158"/>
      <c r="AOI67" s="158"/>
      <c r="AOJ67" s="158"/>
      <c r="AOK67" s="158"/>
      <c r="AOL67" s="158"/>
      <c r="AOM67" s="158"/>
      <c r="AON67" s="158"/>
      <c r="AOO67" s="158"/>
      <c r="AOP67" s="158"/>
      <c r="AOQ67" s="158"/>
      <c r="AOR67" s="158"/>
      <c r="AOS67" s="158"/>
      <c r="AOT67" s="158"/>
      <c r="AOU67" s="158"/>
      <c r="AOV67" s="158"/>
      <c r="AOW67" s="158"/>
      <c r="AOX67" s="158"/>
      <c r="AOY67" s="158"/>
      <c r="AOZ67" s="158"/>
      <c r="APA67" s="158"/>
      <c r="APB67" s="158"/>
      <c r="APC67" s="158"/>
      <c r="APD67" s="158"/>
      <c r="APE67" s="158"/>
      <c r="APF67" s="158"/>
      <c r="APG67" s="158"/>
      <c r="APH67" s="158"/>
      <c r="API67" s="158"/>
      <c r="APJ67" s="158"/>
      <c r="APK67" s="158"/>
      <c r="APL67" s="158"/>
      <c r="APM67" s="158"/>
      <c r="APN67" s="158"/>
      <c r="APO67" s="158"/>
      <c r="APP67" s="158"/>
      <c r="APQ67" s="158"/>
      <c r="APR67" s="158"/>
      <c r="APS67" s="158"/>
      <c r="APT67" s="158"/>
      <c r="APU67" s="158"/>
      <c r="APV67" s="158"/>
      <c r="APW67" s="158"/>
      <c r="APX67" s="158"/>
      <c r="APY67" s="158"/>
      <c r="APZ67" s="158"/>
      <c r="AQA67" s="158"/>
      <c r="AQB67" s="158"/>
      <c r="AQC67" s="158"/>
      <c r="AQD67" s="158"/>
      <c r="AQE67" s="158"/>
      <c r="AQF67" s="158"/>
      <c r="AQG67" s="158"/>
      <c r="AQH67" s="158"/>
      <c r="AQI67" s="158"/>
      <c r="AQJ67" s="158"/>
      <c r="AQK67" s="158"/>
      <c r="AQL67" s="158"/>
      <c r="AQM67" s="158"/>
      <c r="AQN67" s="158"/>
      <c r="AQO67" s="158"/>
      <c r="AQP67" s="158"/>
      <c r="AQQ67" s="158"/>
      <c r="AQR67" s="158"/>
      <c r="AQS67" s="158"/>
      <c r="AQT67" s="158"/>
      <c r="AQU67" s="158"/>
      <c r="AQV67" s="158"/>
      <c r="AQW67" s="158"/>
      <c r="AQX67" s="158"/>
      <c r="AQY67" s="158"/>
      <c r="AQZ67" s="158"/>
      <c r="ARA67" s="158"/>
      <c r="ARB67" s="158"/>
      <c r="ARC67" s="158"/>
      <c r="ARD67" s="158"/>
      <c r="ARE67" s="158"/>
      <c r="ARF67" s="158"/>
      <c r="ARG67" s="158"/>
      <c r="ARH67" s="158"/>
      <c r="ARI67" s="158"/>
      <c r="ARJ67" s="158"/>
      <c r="ARK67" s="158"/>
      <c r="ARL67" s="158"/>
      <c r="ARM67" s="158"/>
      <c r="ARN67" s="158"/>
      <c r="ARO67" s="158"/>
      <c r="ARP67" s="158"/>
      <c r="ARQ67" s="158"/>
      <c r="ARR67" s="158"/>
      <c r="ARS67" s="158"/>
      <c r="ART67" s="158"/>
      <c r="ARU67" s="158"/>
      <c r="ARV67" s="158"/>
      <c r="ARW67" s="158"/>
      <c r="ARX67" s="158"/>
      <c r="ARY67" s="158"/>
      <c r="ARZ67" s="158"/>
      <c r="ASA67" s="158"/>
      <c r="ASB67" s="158"/>
      <c r="ASC67" s="158"/>
      <c r="ASD67" s="158"/>
      <c r="ASE67" s="158"/>
      <c r="ASF67" s="158"/>
      <c r="ASG67" s="158"/>
      <c r="ASH67" s="158"/>
      <c r="ASI67" s="158"/>
      <c r="ASJ67" s="158"/>
      <c r="ASK67" s="158"/>
      <c r="ASL67" s="158"/>
      <c r="ASM67" s="158"/>
      <c r="ASN67" s="158"/>
      <c r="ASO67" s="158"/>
      <c r="ASP67" s="158"/>
      <c r="ASQ67" s="158"/>
      <c r="ASR67" s="158"/>
      <c r="ASS67" s="158"/>
      <c r="AST67" s="158"/>
      <c r="ASU67" s="158"/>
      <c r="ASV67" s="158"/>
      <c r="ASW67" s="158"/>
      <c r="ASX67" s="158"/>
      <c r="ASY67" s="158"/>
      <c r="ASZ67" s="158"/>
      <c r="ATA67" s="158"/>
      <c r="ATB67" s="158"/>
      <c r="ATC67" s="158"/>
      <c r="ATD67" s="158"/>
      <c r="ATE67" s="158"/>
      <c r="ATF67" s="158"/>
      <c r="ATG67" s="158"/>
      <c r="ATH67" s="158"/>
      <c r="ATI67" s="158"/>
      <c r="ATJ67" s="158"/>
      <c r="ATK67" s="158"/>
      <c r="ATL67" s="158"/>
      <c r="ATM67" s="158"/>
      <c r="ATN67" s="158"/>
      <c r="ATO67" s="158"/>
      <c r="ATP67" s="158"/>
      <c r="ATQ67" s="158"/>
      <c r="ATR67" s="158"/>
      <c r="ATS67" s="158"/>
      <c r="ATT67" s="158"/>
      <c r="ATU67" s="158"/>
      <c r="ATV67" s="158"/>
      <c r="ATW67" s="158"/>
      <c r="ATX67" s="158"/>
      <c r="ATY67" s="158"/>
      <c r="ATZ67" s="158"/>
      <c r="AUA67" s="158"/>
      <c r="AUB67" s="158"/>
      <c r="AUC67" s="158"/>
      <c r="AUD67" s="158"/>
      <c r="AUE67" s="158"/>
      <c r="AUF67" s="158"/>
      <c r="AUG67" s="158"/>
      <c r="AUH67" s="158"/>
      <c r="AUI67" s="158"/>
      <c r="AUJ67" s="158"/>
      <c r="AUK67" s="158"/>
      <c r="AUL67" s="158"/>
      <c r="AUM67" s="158"/>
      <c r="AUN67" s="158"/>
      <c r="AUO67" s="158"/>
      <c r="AUP67" s="158"/>
      <c r="AUQ67" s="158"/>
      <c r="AUR67" s="158"/>
      <c r="AUS67" s="158"/>
      <c r="AUT67" s="158"/>
      <c r="AUU67" s="158"/>
      <c r="AUV67" s="158"/>
      <c r="AUW67" s="158"/>
      <c r="AUX67" s="158"/>
      <c r="AUY67" s="158"/>
      <c r="AUZ67" s="158"/>
      <c r="AVA67" s="158"/>
      <c r="AVB67" s="158"/>
      <c r="AVC67" s="158"/>
      <c r="AVD67" s="158"/>
      <c r="AVE67" s="158"/>
      <c r="AVF67" s="158"/>
      <c r="AVG67" s="158"/>
      <c r="AVH67" s="158"/>
      <c r="AVI67" s="158"/>
      <c r="AVJ67" s="158"/>
      <c r="AVK67" s="158"/>
      <c r="AVL67" s="158"/>
      <c r="AVM67" s="158"/>
      <c r="AVN67" s="158"/>
      <c r="AVO67" s="158"/>
      <c r="AVP67" s="158"/>
      <c r="AVQ67" s="158"/>
      <c r="AVR67" s="158"/>
      <c r="AVS67" s="158"/>
      <c r="AVT67" s="158"/>
      <c r="AVU67" s="158"/>
      <c r="AVV67" s="158"/>
      <c r="AVW67" s="158"/>
      <c r="AVX67" s="158"/>
      <c r="AVY67" s="158"/>
      <c r="AVZ67" s="158"/>
      <c r="AWA67" s="158"/>
      <c r="AWB67" s="158"/>
      <c r="AWC67" s="158"/>
      <c r="AWD67" s="158"/>
      <c r="AWE67" s="158"/>
      <c r="AWF67" s="158"/>
      <c r="AWG67" s="158"/>
      <c r="AWH67" s="158"/>
      <c r="AWI67" s="158"/>
      <c r="AWJ67" s="158"/>
      <c r="AWK67" s="158"/>
      <c r="AWL67" s="158"/>
      <c r="AWM67" s="158"/>
      <c r="AWN67" s="158"/>
      <c r="AWO67" s="158"/>
      <c r="AWP67" s="158"/>
      <c r="AWQ67" s="158"/>
      <c r="AWR67" s="158"/>
      <c r="AWS67" s="158"/>
      <c r="AWT67" s="158"/>
      <c r="AWU67" s="158"/>
      <c r="AWV67" s="158"/>
      <c r="AWW67" s="158"/>
      <c r="AWX67" s="158"/>
      <c r="AWY67" s="158"/>
      <c r="AWZ67" s="158"/>
      <c r="AXA67" s="158"/>
      <c r="AXB67" s="158"/>
      <c r="AXC67" s="158"/>
      <c r="AXD67" s="158"/>
      <c r="AXE67" s="158"/>
      <c r="AXF67" s="158"/>
      <c r="AXG67" s="158"/>
      <c r="AXH67" s="158"/>
      <c r="AXI67" s="158"/>
      <c r="AXJ67" s="158"/>
      <c r="AXK67" s="158"/>
      <c r="AXL67" s="158"/>
      <c r="AXM67" s="158"/>
      <c r="AXN67" s="158"/>
      <c r="AXO67" s="158"/>
      <c r="AXP67" s="158"/>
      <c r="AXQ67" s="158"/>
      <c r="AXR67" s="158"/>
      <c r="AXS67" s="158"/>
      <c r="AXT67" s="158"/>
      <c r="AXU67" s="158"/>
      <c r="AXV67" s="158"/>
      <c r="AXW67" s="158"/>
      <c r="AXX67" s="158"/>
      <c r="AXY67" s="158"/>
      <c r="AXZ67" s="158"/>
      <c r="AYA67" s="158"/>
      <c r="AYB67" s="158"/>
      <c r="AYC67" s="158"/>
      <c r="AYD67" s="158"/>
      <c r="AYE67" s="158"/>
      <c r="AYF67" s="158"/>
      <c r="AYG67" s="158"/>
      <c r="AYH67" s="158"/>
      <c r="AYI67" s="158"/>
      <c r="AYJ67" s="158"/>
      <c r="AYK67" s="158"/>
      <c r="AYL67" s="158"/>
      <c r="AYM67" s="158"/>
      <c r="AYN67" s="158"/>
      <c r="AYO67" s="158"/>
      <c r="AYP67" s="158"/>
      <c r="AYQ67" s="158"/>
      <c r="AYR67" s="158"/>
      <c r="AYS67" s="158"/>
      <c r="AYT67" s="158"/>
      <c r="AYU67" s="158"/>
      <c r="AYV67" s="158"/>
      <c r="AYW67" s="158"/>
      <c r="AYX67" s="158"/>
      <c r="AYY67" s="158"/>
      <c r="AYZ67" s="158"/>
      <c r="AZA67" s="158"/>
      <c r="AZB67" s="158"/>
      <c r="AZC67" s="158"/>
      <c r="AZD67" s="158"/>
      <c r="AZE67" s="158"/>
      <c r="AZF67" s="158"/>
      <c r="AZG67" s="158"/>
      <c r="AZH67" s="158"/>
      <c r="AZI67" s="158"/>
      <c r="AZJ67" s="158"/>
      <c r="AZK67" s="158"/>
      <c r="AZL67" s="158"/>
      <c r="AZM67" s="158"/>
      <c r="AZN67" s="158"/>
      <c r="AZO67" s="158"/>
      <c r="AZP67" s="158"/>
      <c r="AZQ67" s="158"/>
      <c r="AZR67" s="158"/>
      <c r="AZS67" s="158"/>
      <c r="AZT67" s="158"/>
      <c r="AZU67" s="158"/>
      <c r="AZV67" s="158"/>
      <c r="AZW67" s="158"/>
      <c r="AZX67" s="158"/>
      <c r="AZY67" s="158"/>
      <c r="AZZ67" s="158"/>
      <c r="BAA67" s="158"/>
      <c r="BAB67" s="158"/>
      <c r="BAC67" s="158"/>
      <c r="BAD67" s="158"/>
      <c r="BAE67" s="158"/>
      <c r="BAF67" s="158"/>
      <c r="BAG67" s="158"/>
      <c r="BAH67" s="158"/>
      <c r="BAI67" s="158"/>
      <c r="BAJ67" s="158"/>
      <c r="BAK67" s="158"/>
      <c r="BAL67" s="158"/>
      <c r="BAM67" s="158"/>
      <c r="BAN67" s="158"/>
      <c r="BAO67" s="158"/>
      <c r="BAP67" s="158"/>
      <c r="BAQ67" s="158"/>
      <c r="BAR67" s="158"/>
      <c r="BAS67" s="158"/>
      <c r="BAT67" s="158"/>
      <c r="BAU67" s="158"/>
      <c r="BAV67" s="158"/>
      <c r="BAW67" s="158"/>
      <c r="BAX67" s="158"/>
      <c r="BAY67" s="158"/>
      <c r="BAZ67" s="158"/>
      <c r="BBA67" s="158"/>
      <c r="BBB67" s="158"/>
      <c r="BBC67" s="158"/>
      <c r="BBD67" s="158"/>
      <c r="BBE67" s="158"/>
      <c r="BBF67" s="158"/>
      <c r="BBG67" s="158"/>
      <c r="BBH67" s="158"/>
      <c r="BBI67" s="158"/>
      <c r="BBJ67" s="158"/>
      <c r="BBK67" s="158"/>
      <c r="BBL67" s="158"/>
      <c r="BBM67" s="158"/>
      <c r="BBN67" s="158"/>
      <c r="BBO67" s="158"/>
      <c r="BBP67" s="158"/>
      <c r="BBQ67" s="158"/>
      <c r="BBR67" s="158"/>
      <c r="BBS67" s="158"/>
      <c r="BBT67" s="158"/>
      <c r="BBU67" s="158"/>
      <c r="BBV67" s="158"/>
      <c r="BBW67" s="158"/>
      <c r="BBX67" s="158"/>
      <c r="BBY67" s="158"/>
      <c r="BBZ67" s="158"/>
      <c r="BCA67" s="158"/>
      <c r="BCB67" s="158"/>
      <c r="BCC67" s="158"/>
      <c r="BCD67" s="158"/>
      <c r="BCE67" s="158"/>
      <c r="BCF67" s="158"/>
      <c r="BCG67" s="158"/>
      <c r="BCH67" s="158"/>
      <c r="BCI67" s="158"/>
      <c r="BCJ67" s="158"/>
      <c r="BCK67" s="158"/>
      <c r="BCL67" s="158"/>
      <c r="BCM67" s="158"/>
      <c r="BCN67" s="158"/>
      <c r="BCO67" s="158"/>
      <c r="BCP67" s="158"/>
      <c r="BCQ67" s="158"/>
      <c r="BCR67" s="158"/>
      <c r="BCS67" s="158"/>
      <c r="BCT67" s="158"/>
      <c r="BCU67" s="158"/>
      <c r="BCV67" s="158"/>
      <c r="BCW67" s="158"/>
      <c r="BCX67" s="158"/>
      <c r="BCY67" s="158"/>
      <c r="BCZ67" s="158"/>
      <c r="BDA67" s="158"/>
      <c r="BDB67" s="158"/>
      <c r="BDC67" s="158"/>
      <c r="BDD67" s="158"/>
      <c r="BDE67" s="158"/>
      <c r="BDF67" s="158"/>
      <c r="BDG67" s="158"/>
      <c r="BDH67" s="158"/>
      <c r="BDI67" s="158"/>
      <c r="BDJ67" s="158"/>
      <c r="BDK67" s="158"/>
      <c r="BDL67" s="158"/>
      <c r="BDM67" s="158"/>
      <c r="BDN67" s="158"/>
      <c r="BDO67" s="158"/>
      <c r="BDP67" s="158"/>
      <c r="BDQ67" s="158"/>
      <c r="BDR67" s="158"/>
      <c r="BDS67" s="158"/>
      <c r="BDT67" s="158"/>
      <c r="BDU67" s="158"/>
      <c r="BDV67" s="158"/>
      <c r="BDW67" s="158"/>
      <c r="BDX67" s="158"/>
      <c r="BDY67" s="158"/>
      <c r="BDZ67" s="158"/>
      <c r="BEA67" s="158"/>
      <c r="BEB67" s="158"/>
      <c r="BEC67" s="158"/>
      <c r="BED67" s="158"/>
      <c r="BEE67" s="158"/>
      <c r="BEF67" s="158"/>
      <c r="BEG67" s="158"/>
      <c r="BEH67" s="158"/>
      <c r="BEI67" s="158"/>
      <c r="BEJ67" s="158"/>
      <c r="BEK67" s="158"/>
      <c r="BEL67" s="158"/>
      <c r="BEM67" s="158"/>
      <c r="BEN67" s="158"/>
      <c r="BEO67" s="158"/>
      <c r="BEP67" s="158"/>
      <c r="BEQ67" s="158"/>
      <c r="BER67" s="158"/>
      <c r="BES67" s="158"/>
      <c r="BET67" s="158"/>
      <c r="BEU67" s="158"/>
      <c r="BEV67" s="158"/>
      <c r="BEW67" s="158"/>
      <c r="BEX67" s="158"/>
      <c r="BEY67" s="158"/>
      <c r="BEZ67" s="158"/>
      <c r="BFA67" s="158"/>
      <c r="BFB67" s="158"/>
      <c r="BFC67" s="158"/>
      <c r="BFD67" s="158"/>
      <c r="BFE67" s="158"/>
      <c r="BFF67" s="158"/>
      <c r="BFG67" s="158"/>
      <c r="BFH67" s="158"/>
      <c r="BFI67" s="158"/>
      <c r="BFJ67" s="158"/>
      <c r="BFK67" s="158"/>
      <c r="BFL67" s="158"/>
      <c r="BFM67" s="158"/>
      <c r="BFN67" s="158"/>
      <c r="BFO67" s="158"/>
      <c r="BFP67" s="158"/>
      <c r="BFQ67" s="158"/>
      <c r="BFR67" s="158"/>
      <c r="BFS67" s="158"/>
      <c r="BFT67" s="158"/>
      <c r="BFU67" s="158"/>
      <c r="BFV67" s="158"/>
      <c r="BFW67" s="158"/>
      <c r="BFX67" s="158"/>
      <c r="BFY67" s="158"/>
      <c r="BFZ67" s="158"/>
      <c r="BGA67" s="158"/>
      <c r="BGB67" s="158"/>
      <c r="BGC67" s="158"/>
      <c r="BGD67" s="158"/>
      <c r="BGE67" s="158"/>
      <c r="BGF67" s="158"/>
      <c r="BGG67" s="158"/>
      <c r="BGH67" s="158"/>
      <c r="BGI67" s="158"/>
      <c r="BGJ67" s="158"/>
      <c r="BGK67" s="158"/>
      <c r="BGL67" s="158"/>
      <c r="BGM67" s="158"/>
      <c r="BGN67" s="158"/>
      <c r="BGO67" s="158"/>
      <c r="BGP67" s="158"/>
      <c r="BGQ67" s="158"/>
      <c r="BGR67" s="158"/>
      <c r="BGS67" s="158"/>
      <c r="BGT67" s="158"/>
      <c r="BGU67" s="158"/>
      <c r="BGV67" s="158"/>
      <c r="BGW67" s="158"/>
      <c r="BGX67" s="158"/>
      <c r="BGY67" s="158"/>
      <c r="BGZ67" s="158"/>
      <c r="BHA67" s="158"/>
      <c r="BHB67" s="158"/>
      <c r="BHC67" s="158"/>
      <c r="BHD67" s="158"/>
      <c r="BHE67" s="158"/>
      <c r="BHF67" s="158"/>
      <c r="BHG67" s="158"/>
      <c r="BHH67" s="158"/>
      <c r="BHI67" s="158"/>
      <c r="BHJ67" s="158"/>
      <c r="BHK67" s="158"/>
      <c r="BHL67" s="158"/>
      <c r="BHM67" s="158"/>
      <c r="BHN67" s="158"/>
      <c r="BHO67" s="158"/>
      <c r="BHP67" s="158"/>
      <c r="BHQ67" s="158"/>
      <c r="BHR67" s="158"/>
      <c r="BHS67" s="158"/>
      <c r="BHT67" s="158"/>
      <c r="BHU67" s="158"/>
      <c r="BHV67" s="158"/>
      <c r="BHW67" s="158"/>
      <c r="BHX67" s="158"/>
      <c r="BHY67" s="158"/>
      <c r="BHZ67" s="158"/>
      <c r="BIA67" s="158"/>
      <c r="BIB67" s="158"/>
      <c r="BIC67" s="158"/>
      <c r="BID67" s="158"/>
      <c r="BIE67" s="158"/>
      <c r="BIF67" s="158"/>
      <c r="BIG67" s="158"/>
      <c r="BIH67" s="158"/>
      <c r="BII67" s="158"/>
      <c r="BIJ67" s="158"/>
      <c r="BIK67" s="158"/>
      <c r="BIL67" s="158"/>
      <c r="BIM67" s="158"/>
      <c r="BIN67" s="158"/>
      <c r="BIO67" s="158"/>
      <c r="BIP67" s="158"/>
      <c r="BIQ67" s="158"/>
      <c r="BIR67" s="158"/>
      <c r="BIS67" s="158"/>
      <c r="BIT67" s="158"/>
      <c r="BIU67" s="158"/>
      <c r="BIV67" s="158"/>
      <c r="BIW67" s="158"/>
      <c r="BIX67" s="158"/>
      <c r="BIY67" s="158"/>
      <c r="BIZ67" s="158"/>
      <c r="BJA67" s="158"/>
      <c r="BJB67" s="158"/>
      <c r="BJC67" s="158"/>
      <c r="BJD67" s="158"/>
      <c r="BJE67" s="158"/>
      <c r="BJF67" s="158"/>
      <c r="BJG67" s="158"/>
      <c r="BJH67" s="158"/>
      <c r="BJI67" s="158"/>
      <c r="BJJ67" s="158"/>
      <c r="BJK67" s="158"/>
      <c r="BJL67" s="158"/>
      <c r="BJM67" s="158"/>
      <c r="BJN67" s="158"/>
      <c r="BJO67" s="158"/>
      <c r="BJP67" s="158"/>
      <c r="BJQ67" s="158"/>
      <c r="BJR67" s="158"/>
      <c r="BJS67" s="158"/>
      <c r="BJT67" s="158"/>
      <c r="BJU67" s="158"/>
      <c r="BJV67" s="158"/>
      <c r="BJW67" s="158"/>
      <c r="BJX67" s="158"/>
      <c r="BJY67" s="158"/>
      <c r="BJZ67" s="158"/>
      <c r="BKA67" s="158"/>
      <c r="BKB67" s="158"/>
      <c r="BKC67" s="158"/>
      <c r="BKD67" s="158"/>
      <c r="BKE67" s="158"/>
      <c r="BKF67" s="158"/>
      <c r="BKG67" s="158"/>
      <c r="BKH67" s="158"/>
      <c r="BKI67" s="158"/>
      <c r="BKJ67" s="158"/>
      <c r="BKK67" s="158"/>
      <c r="BKL67" s="158"/>
      <c r="BKM67" s="158"/>
      <c r="BKN67" s="158"/>
      <c r="BKO67" s="158"/>
      <c r="BKP67" s="158"/>
      <c r="BKQ67" s="158"/>
      <c r="BKR67" s="158"/>
      <c r="BKS67" s="158"/>
      <c r="BKT67" s="158"/>
      <c r="BKU67" s="158"/>
      <c r="BKV67" s="158"/>
      <c r="BKW67" s="158"/>
      <c r="BKX67" s="158"/>
      <c r="BKY67" s="158"/>
      <c r="BKZ67" s="158"/>
      <c r="BLA67" s="158"/>
      <c r="BLB67" s="158"/>
      <c r="BLC67" s="158"/>
      <c r="BLD67" s="158"/>
      <c r="BLE67" s="158"/>
      <c r="BLF67" s="158"/>
      <c r="BLG67" s="158"/>
      <c r="BLH67" s="158"/>
      <c r="BLI67" s="158"/>
      <c r="BLJ67" s="158"/>
      <c r="BLK67" s="158"/>
      <c r="BLL67" s="158"/>
      <c r="BLM67" s="158"/>
      <c r="BLN67" s="158"/>
      <c r="BLO67" s="158"/>
      <c r="BLP67" s="158"/>
      <c r="BLQ67" s="158"/>
      <c r="BLR67" s="158"/>
      <c r="BLS67" s="158"/>
      <c r="BLT67" s="158"/>
      <c r="BLU67" s="158"/>
      <c r="BLV67" s="158"/>
      <c r="BLW67" s="158"/>
      <c r="BLX67" s="158"/>
      <c r="BLY67" s="158"/>
      <c r="BLZ67" s="158"/>
      <c r="BMA67" s="158"/>
      <c r="BMB67" s="158"/>
      <c r="BMC67" s="158"/>
      <c r="BMD67" s="158"/>
      <c r="BME67" s="158"/>
      <c r="BMF67" s="158"/>
      <c r="BMG67" s="158"/>
      <c r="BMH67" s="158"/>
      <c r="BMI67" s="158"/>
      <c r="BMJ67" s="158"/>
      <c r="BMK67" s="158"/>
      <c r="BML67" s="158"/>
      <c r="BMM67" s="158"/>
      <c r="BMN67" s="158"/>
      <c r="BMO67" s="158"/>
      <c r="BMP67" s="158"/>
      <c r="BMQ67" s="158"/>
      <c r="BMR67" s="158"/>
      <c r="BMS67" s="158"/>
      <c r="BMT67" s="158"/>
      <c r="BMU67" s="158"/>
      <c r="BMV67" s="158"/>
      <c r="BMW67" s="158"/>
      <c r="BMX67" s="158"/>
      <c r="BMY67" s="158"/>
      <c r="BMZ67" s="158"/>
      <c r="BNA67" s="158"/>
      <c r="BNB67" s="158"/>
      <c r="BNC67" s="158"/>
      <c r="BND67" s="158"/>
      <c r="BNE67" s="158"/>
      <c r="BNF67" s="158"/>
      <c r="BNG67" s="158"/>
      <c r="BNH67" s="158"/>
      <c r="BNI67" s="158"/>
      <c r="BNJ67" s="158"/>
      <c r="BNK67" s="158"/>
      <c r="BNL67" s="158"/>
      <c r="BNM67" s="158"/>
      <c r="BNN67" s="158"/>
      <c r="BNO67" s="158"/>
      <c r="BNP67" s="158"/>
      <c r="BNQ67" s="158"/>
      <c r="BNR67" s="158"/>
      <c r="BNS67" s="158"/>
      <c r="BNT67" s="158"/>
      <c r="BNU67" s="158"/>
      <c r="BNV67" s="158"/>
      <c r="BNW67" s="158"/>
      <c r="BNX67" s="158"/>
      <c r="BNY67" s="158"/>
      <c r="BNZ67" s="158"/>
      <c r="BOA67" s="158"/>
      <c r="BOB67" s="158"/>
      <c r="BOC67" s="158"/>
      <c r="BOD67" s="158"/>
      <c r="BOE67" s="158"/>
      <c r="BOF67" s="158"/>
      <c r="BOG67" s="158"/>
      <c r="BOH67" s="158"/>
      <c r="BOI67" s="158"/>
      <c r="BOJ67" s="158"/>
      <c r="BOK67" s="158"/>
      <c r="BOL67" s="158"/>
      <c r="BOM67" s="158"/>
      <c r="BON67" s="158"/>
      <c r="BOO67" s="158"/>
      <c r="BOP67" s="158"/>
      <c r="BOQ67" s="158"/>
      <c r="BOR67" s="158"/>
      <c r="BOS67" s="158"/>
      <c r="BOT67" s="158"/>
      <c r="BOU67" s="158"/>
      <c r="BOV67" s="158"/>
      <c r="BOW67" s="158"/>
      <c r="BOX67" s="158"/>
      <c r="BOY67" s="158"/>
      <c r="BOZ67" s="158"/>
      <c r="BPA67" s="158"/>
      <c r="BPB67" s="158"/>
      <c r="BPC67" s="158"/>
      <c r="BPD67" s="158"/>
      <c r="BPE67" s="158"/>
      <c r="BPF67" s="158"/>
      <c r="BPG67" s="158"/>
      <c r="BPH67" s="158"/>
      <c r="BPI67" s="158"/>
      <c r="BPJ67" s="158"/>
      <c r="BPK67" s="158"/>
      <c r="BPL67" s="158"/>
      <c r="BPM67" s="158"/>
      <c r="BPN67" s="158"/>
      <c r="BPO67" s="158"/>
      <c r="BPP67" s="158"/>
      <c r="BPQ67" s="158"/>
      <c r="BPR67" s="158"/>
      <c r="BPS67" s="158"/>
      <c r="BPT67" s="158"/>
      <c r="BPU67" s="158"/>
      <c r="BPV67" s="158"/>
      <c r="BPW67" s="158"/>
      <c r="BPX67" s="158"/>
      <c r="BPY67" s="158"/>
      <c r="BPZ67" s="158"/>
      <c r="BQA67" s="158"/>
      <c r="BQB67" s="158"/>
      <c r="BQC67" s="158"/>
      <c r="BQD67" s="158"/>
      <c r="BQE67" s="158"/>
      <c r="BQF67" s="158"/>
      <c r="BQG67" s="158"/>
      <c r="BQH67" s="158"/>
      <c r="BQI67" s="158"/>
      <c r="BQJ67" s="158"/>
      <c r="BQK67" s="158"/>
      <c r="BQL67" s="158"/>
      <c r="BQM67" s="158"/>
      <c r="BQN67" s="158"/>
      <c r="BQO67" s="158"/>
      <c r="BQP67" s="158"/>
      <c r="BQQ67" s="158"/>
      <c r="BQR67" s="158"/>
      <c r="BQS67" s="158"/>
      <c r="BQT67" s="158"/>
      <c r="BQU67" s="158"/>
      <c r="BQV67" s="158"/>
      <c r="BQW67" s="158"/>
      <c r="BQX67" s="158"/>
      <c r="BQY67" s="158"/>
      <c r="BQZ67" s="158"/>
      <c r="BRA67" s="158"/>
      <c r="BRB67" s="158"/>
      <c r="BRC67" s="158"/>
      <c r="BRD67" s="158"/>
      <c r="BRE67" s="158"/>
      <c r="BRF67" s="158"/>
      <c r="BRG67" s="158"/>
      <c r="BRH67" s="158"/>
      <c r="BRI67" s="158"/>
      <c r="BRJ67" s="158"/>
      <c r="BRK67" s="158"/>
      <c r="BRL67" s="158"/>
      <c r="BRM67" s="158"/>
      <c r="BRN67" s="158"/>
      <c r="BRO67" s="158"/>
      <c r="BRP67" s="158"/>
      <c r="BRQ67" s="158"/>
      <c r="BRR67" s="158"/>
      <c r="BRS67" s="158"/>
      <c r="BRT67" s="158"/>
      <c r="BRU67" s="158"/>
      <c r="BRV67" s="158"/>
      <c r="BRW67" s="158"/>
      <c r="BRX67" s="158"/>
      <c r="BRY67" s="158"/>
      <c r="BRZ67" s="158"/>
      <c r="BSA67" s="158"/>
      <c r="BSB67" s="158"/>
      <c r="BSC67" s="158"/>
      <c r="BSD67" s="158"/>
      <c r="BSE67" s="158"/>
      <c r="BSF67" s="158"/>
      <c r="BSG67" s="158"/>
      <c r="BSH67" s="158"/>
      <c r="BSI67" s="158"/>
      <c r="BSJ67" s="158"/>
      <c r="BSK67" s="158"/>
      <c r="BSL67" s="158"/>
      <c r="BSM67" s="158"/>
      <c r="BSN67" s="158"/>
      <c r="BSO67" s="158"/>
      <c r="BSP67" s="158"/>
      <c r="BSQ67" s="158"/>
      <c r="BSR67" s="158"/>
      <c r="BSS67" s="158"/>
      <c r="BST67" s="158"/>
      <c r="BSU67" s="158"/>
      <c r="BSV67" s="158"/>
      <c r="BSW67" s="158"/>
      <c r="BSX67" s="158"/>
      <c r="BSY67" s="158"/>
      <c r="BSZ67" s="158"/>
      <c r="BTA67" s="158"/>
      <c r="BTB67" s="158"/>
      <c r="BTC67" s="158"/>
      <c r="BTD67" s="158"/>
      <c r="BTE67" s="158"/>
      <c r="BTF67" s="158"/>
      <c r="BTG67" s="158"/>
      <c r="BTH67" s="158"/>
      <c r="BTI67" s="158"/>
      <c r="BTJ67" s="158"/>
      <c r="BTK67" s="158"/>
      <c r="BTL67" s="158"/>
      <c r="BTM67" s="158"/>
      <c r="BTN67" s="158"/>
      <c r="BTO67" s="158"/>
      <c r="BTP67" s="158"/>
      <c r="BTQ67" s="158"/>
      <c r="BTR67" s="158"/>
      <c r="BTS67" s="158"/>
      <c r="BTT67" s="158"/>
      <c r="BTU67" s="158"/>
      <c r="BTV67" s="158"/>
      <c r="BTW67" s="158"/>
      <c r="BTX67" s="158"/>
      <c r="BTY67" s="158"/>
      <c r="BTZ67" s="158"/>
      <c r="BUA67" s="158"/>
      <c r="BUB67" s="158"/>
      <c r="BUC67" s="158"/>
      <c r="BUD67" s="158"/>
      <c r="BUE67" s="158"/>
      <c r="BUF67" s="158"/>
      <c r="BUG67" s="158"/>
      <c r="BUH67" s="158"/>
      <c r="BUI67" s="158"/>
      <c r="BUJ67" s="158"/>
      <c r="BUK67" s="158"/>
      <c r="BUL67" s="158"/>
      <c r="BUM67" s="158"/>
      <c r="BUN67" s="158"/>
      <c r="BUO67" s="158"/>
      <c r="BUP67" s="158"/>
      <c r="BUQ67" s="158"/>
      <c r="BUR67" s="158"/>
      <c r="BUS67" s="158"/>
      <c r="BUT67" s="158"/>
      <c r="BUU67" s="158"/>
      <c r="BUV67" s="158"/>
      <c r="BUW67" s="158"/>
      <c r="BUX67" s="158"/>
      <c r="BUY67" s="158"/>
      <c r="BUZ67" s="158"/>
      <c r="BVA67" s="158"/>
      <c r="BVB67" s="158"/>
      <c r="BVC67" s="158"/>
      <c r="BVD67" s="158"/>
      <c r="BVE67" s="158"/>
      <c r="BVF67" s="158"/>
      <c r="BVG67" s="158"/>
      <c r="BVH67" s="158"/>
      <c r="BVI67" s="158"/>
      <c r="BVJ67" s="158"/>
      <c r="BVK67" s="158"/>
      <c r="BVL67" s="158"/>
      <c r="BVM67" s="158"/>
      <c r="BVN67" s="158"/>
      <c r="BVO67" s="158"/>
      <c r="BVP67" s="158"/>
      <c r="BVQ67" s="158"/>
      <c r="BVR67" s="158"/>
      <c r="BVS67" s="158"/>
      <c r="BVT67" s="158"/>
      <c r="BVU67" s="158"/>
      <c r="BVV67" s="158"/>
      <c r="BVW67" s="158"/>
      <c r="BVX67" s="158"/>
      <c r="BVY67" s="158"/>
      <c r="BVZ67" s="158"/>
      <c r="BWA67" s="158"/>
      <c r="BWB67" s="158"/>
      <c r="BWC67" s="158"/>
      <c r="BWD67" s="158"/>
      <c r="BWE67" s="158"/>
      <c r="BWF67" s="158"/>
      <c r="BWG67" s="158"/>
      <c r="BWH67" s="158"/>
      <c r="BWI67" s="158"/>
      <c r="BWJ67" s="158"/>
      <c r="BWK67" s="158"/>
      <c r="BWL67" s="158"/>
      <c r="BWM67" s="158"/>
      <c r="BWN67" s="158"/>
      <c r="BWO67" s="158"/>
      <c r="BWP67" s="158"/>
      <c r="BWQ67" s="158"/>
      <c r="BWR67" s="158"/>
      <c r="BWS67" s="158"/>
      <c r="BWT67" s="158"/>
      <c r="BWU67" s="158"/>
      <c r="BWV67" s="158"/>
      <c r="BWW67" s="158"/>
      <c r="BWX67" s="158"/>
      <c r="BWY67" s="158"/>
      <c r="BWZ67" s="158"/>
      <c r="BXA67" s="158"/>
      <c r="BXB67" s="158"/>
      <c r="BXC67" s="158"/>
      <c r="BXD67" s="158"/>
      <c r="BXE67" s="158"/>
      <c r="BXF67" s="158"/>
      <c r="BXG67" s="158"/>
      <c r="BXH67" s="158"/>
      <c r="BXI67" s="158"/>
      <c r="BXJ67" s="158"/>
      <c r="BXK67" s="158"/>
      <c r="BXL67" s="158"/>
      <c r="BXM67" s="158"/>
      <c r="BXN67" s="158"/>
      <c r="BXO67" s="158"/>
      <c r="BXP67" s="158"/>
      <c r="BXQ67" s="158"/>
      <c r="BXR67" s="158"/>
      <c r="BXS67" s="158"/>
      <c r="BXT67" s="158"/>
      <c r="BXU67" s="158"/>
      <c r="BXV67" s="158"/>
      <c r="BXW67" s="158"/>
      <c r="BXX67" s="158"/>
      <c r="BXY67" s="158"/>
      <c r="BXZ67" s="158"/>
      <c r="BYA67" s="158"/>
      <c r="BYB67" s="158"/>
      <c r="BYC67" s="158"/>
      <c r="BYD67" s="158"/>
      <c r="BYE67" s="158"/>
      <c r="BYF67" s="158"/>
      <c r="BYG67" s="158"/>
      <c r="BYH67" s="158"/>
      <c r="BYI67" s="158"/>
      <c r="BYJ67" s="158"/>
      <c r="BYK67" s="158"/>
      <c r="BYL67" s="158"/>
      <c r="BYM67" s="158"/>
      <c r="BYN67" s="158"/>
      <c r="BYO67" s="158"/>
      <c r="BYP67" s="158"/>
      <c r="BYQ67" s="158"/>
      <c r="BYR67" s="158"/>
      <c r="BYS67" s="158"/>
      <c r="BYT67" s="158"/>
      <c r="BYU67" s="158"/>
      <c r="BYV67" s="158"/>
      <c r="BYW67" s="158"/>
      <c r="BYX67" s="158"/>
      <c r="BYY67" s="158"/>
      <c r="BYZ67" s="158"/>
      <c r="BZA67" s="158"/>
      <c r="BZB67" s="158"/>
      <c r="BZC67" s="158"/>
      <c r="BZD67" s="158"/>
      <c r="BZE67" s="158"/>
      <c r="BZF67" s="158"/>
      <c r="BZG67" s="158"/>
      <c r="BZH67" s="158"/>
      <c r="BZI67" s="158"/>
      <c r="BZJ67" s="158"/>
      <c r="BZK67" s="158"/>
      <c r="BZL67" s="158"/>
      <c r="BZM67" s="158"/>
      <c r="BZN67" s="158"/>
      <c r="BZO67" s="158"/>
      <c r="BZP67" s="158"/>
      <c r="BZQ67" s="158"/>
      <c r="BZR67" s="158"/>
      <c r="BZS67" s="158"/>
      <c r="BZT67" s="158"/>
      <c r="BZU67" s="158"/>
      <c r="BZV67" s="158"/>
      <c r="BZW67" s="158"/>
      <c r="BZX67" s="158"/>
      <c r="BZY67" s="158"/>
      <c r="BZZ67" s="158"/>
      <c r="CAA67" s="158"/>
      <c r="CAB67" s="158"/>
      <c r="CAC67" s="158"/>
      <c r="CAD67" s="158"/>
      <c r="CAE67" s="158"/>
      <c r="CAF67" s="158"/>
      <c r="CAG67" s="158"/>
      <c r="CAH67" s="158"/>
      <c r="CAI67" s="158"/>
      <c r="CAJ67" s="158"/>
      <c r="CAK67" s="158"/>
      <c r="CAL67" s="158"/>
      <c r="CAM67" s="158"/>
      <c r="CAN67" s="158"/>
      <c r="CAO67" s="158"/>
      <c r="CAP67" s="158"/>
      <c r="CAQ67" s="158"/>
      <c r="CAR67" s="158"/>
      <c r="CAS67" s="158"/>
      <c r="CAT67" s="158"/>
      <c r="CAU67" s="158"/>
      <c r="CAV67" s="158"/>
      <c r="CAW67" s="158"/>
      <c r="CAX67" s="158"/>
      <c r="CAY67" s="158"/>
      <c r="CAZ67" s="158"/>
      <c r="CBA67" s="158"/>
      <c r="CBB67" s="158"/>
      <c r="CBC67" s="158"/>
      <c r="CBD67" s="158"/>
      <c r="CBE67" s="158"/>
      <c r="CBF67" s="158"/>
      <c r="CBG67" s="158"/>
      <c r="CBH67" s="158"/>
      <c r="CBI67" s="158"/>
      <c r="CBJ67" s="158"/>
      <c r="CBK67" s="158"/>
      <c r="CBL67" s="158"/>
      <c r="CBM67" s="158"/>
      <c r="CBN67" s="158"/>
      <c r="CBO67" s="158"/>
      <c r="CBP67" s="158"/>
      <c r="CBQ67" s="158"/>
      <c r="CBR67" s="158"/>
      <c r="CBS67" s="158"/>
      <c r="CBT67" s="158"/>
      <c r="CBU67" s="158"/>
      <c r="CBV67" s="158"/>
      <c r="CBW67" s="158"/>
      <c r="CBX67" s="158"/>
      <c r="CBY67" s="158"/>
      <c r="CBZ67" s="158"/>
      <c r="CCA67" s="158"/>
      <c r="CCB67" s="158"/>
      <c r="CCC67" s="158"/>
      <c r="CCD67" s="158"/>
      <c r="CCE67" s="158"/>
      <c r="CCF67" s="158"/>
      <c r="CCG67" s="158"/>
      <c r="CCH67" s="158"/>
      <c r="CCI67" s="158"/>
      <c r="CCJ67" s="158"/>
      <c r="CCK67" s="158"/>
      <c r="CCL67" s="158"/>
      <c r="CCM67" s="158"/>
      <c r="CCN67" s="158"/>
      <c r="CCO67" s="158"/>
      <c r="CCP67" s="158"/>
      <c r="CCQ67" s="158"/>
      <c r="CCR67" s="158"/>
      <c r="CCS67" s="158"/>
      <c r="CCT67" s="158"/>
      <c r="CCU67" s="158"/>
      <c r="CCV67" s="158"/>
      <c r="CCW67" s="158"/>
      <c r="CCX67" s="158"/>
      <c r="CCY67" s="158"/>
      <c r="CCZ67" s="158"/>
      <c r="CDA67" s="158"/>
      <c r="CDB67" s="158"/>
      <c r="CDC67" s="158"/>
      <c r="CDD67" s="158"/>
      <c r="CDE67" s="158"/>
      <c r="CDF67" s="158"/>
      <c r="CDG67" s="158"/>
      <c r="CDH67" s="158"/>
      <c r="CDI67" s="158"/>
      <c r="CDJ67" s="158"/>
      <c r="CDK67" s="158"/>
      <c r="CDL67" s="158"/>
      <c r="CDM67" s="158"/>
      <c r="CDN67" s="158"/>
      <c r="CDO67" s="158"/>
      <c r="CDP67" s="158"/>
      <c r="CDQ67" s="158"/>
      <c r="CDR67" s="158"/>
      <c r="CDS67" s="158"/>
      <c r="CDT67" s="158"/>
      <c r="CDU67" s="158"/>
      <c r="CDV67" s="158"/>
      <c r="CDW67" s="158"/>
      <c r="CDX67" s="158"/>
      <c r="CDY67" s="158"/>
      <c r="CDZ67" s="158"/>
      <c r="CEA67" s="158"/>
      <c r="CEB67" s="158"/>
      <c r="CEC67" s="158"/>
      <c r="CED67" s="158"/>
      <c r="CEE67" s="158"/>
      <c r="CEF67" s="158"/>
      <c r="CEG67" s="158"/>
      <c r="CEH67" s="158"/>
      <c r="CEI67" s="158"/>
      <c r="CEJ67" s="158"/>
      <c r="CEK67" s="158"/>
      <c r="CEL67" s="158"/>
      <c r="CEM67" s="158"/>
      <c r="CEN67" s="158"/>
      <c r="CEO67" s="158"/>
      <c r="CEP67" s="158"/>
      <c r="CEQ67" s="158"/>
      <c r="CER67" s="158"/>
      <c r="CES67" s="158"/>
      <c r="CET67" s="158"/>
      <c r="CEU67" s="158"/>
      <c r="CEV67" s="158"/>
      <c r="CEW67" s="158"/>
      <c r="CEX67" s="158"/>
      <c r="CEY67" s="158"/>
      <c r="CEZ67" s="158"/>
      <c r="CFA67" s="158"/>
      <c r="CFB67" s="158"/>
      <c r="CFC67" s="158"/>
      <c r="CFD67" s="158"/>
      <c r="CFE67" s="158"/>
      <c r="CFF67" s="158"/>
      <c r="CFG67" s="158"/>
      <c r="CFH67" s="158"/>
      <c r="CFI67" s="158"/>
      <c r="CFJ67" s="158"/>
      <c r="CFK67" s="158"/>
      <c r="CFL67" s="158"/>
      <c r="CFM67" s="158"/>
      <c r="CFN67" s="158"/>
      <c r="CFO67" s="158"/>
      <c r="CFP67" s="158"/>
      <c r="CFQ67" s="158"/>
      <c r="CFR67" s="158"/>
      <c r="CFS67" s="158"/>
      <c r="CFT67" s="158"/>
      <c r="CFU67" s="158"/>
      <c r="CFV67" s="158"/>
      <c r="CFW67" s="158"/>
      <c r="CFX67" s="158"/>
      <c r="CFY67" s="158"/>
      <c r="CFZ67" s="158"/>
      <c r="CGA67" s="158"/>
      <c r="CGB67" s="158"/>
      <c r="CGC67" s="158"/>
      <c r="CGD67" s="158"/>
      <c r="CGE67" s="158"/>
      <c r="CGF67" s="158"/>
      <c r="CGG67" s="158"/>
      <c r="CGH67" s="158"/>
      <c r="CGI67" s="158"/>
      <c r="CGJ67" s="158"/>
      <c r="CGK67" s="158"/>
      <c r="CGL67" s="158"/>
      <c r="CGM67" s="158"/>
      <c r="CGN67" s="158"/>
      <c r="CGO67" s="158"/>
      <c r="CGP67" s="158"/>
      <c r="CGQ67" s="158"/>
      <c r="CGR67" s="158"/>
      <c r="CGS67" s="158"/>
      <c r="CGT67" s="158"/>
      <c r="CGU67" s="158"/>
      <c r="CGV67" s="158"/>
      <c r="CGW67" s="158"/>
      <c r="CGX67" s="158"/>
      <c r="CGY67" s="158"/>
      <c r="CGZ67" s="158"/>
      <c r="CHA67" s="158"/>
      <c r="CHB67" s="158"/>
      <c r="CHC67" s="158"/>
      <c r="CHD67" s="158"/>
      <c r="CHE67" s="158"/>
      <c r="CHF67" s="158"/>
      <c r="CHG67" s="158"/>
      <c r="CHH67" s="158"/>
      <c r="CHI67" s="158"/>
      <c r="CHJ67" s="158"/>
      <c r="CHK67" s="158"/>
      <c r="CHL67" s="158"/>
      <c r="CHM67" s="158"/>
      <c r="CHN67" s="158"/>
      <c r="CHO67" s="158"/>
      <c r="CHP67" s="158"/>
      <c r="CHQ67" s="158"/>
      <c r="CHR67" s="158"/>
      <c r="CHS67" s="158"/>
      <c r="CHT67" s="158"/>
      <c r="CHU67" s="158"/>
      <c r="CHV67" s="158"/>
      <c r="CHW67" s="158"/>
      <c r="CHX67" s="158"/>
      <c r="CHY67" s="158"/>
      <c r="CHZ67" s="158"/>
      <c r="CIA67" s="158"/>
      <c r="CIB67" s="158"/>
      <c r="CIC67" s="158"/>
      <c r="CID67" s="158"/>
      <c r="CIE67" s="158"/>
      <c r="CIF67" s="158"/>
      <c r="CIG67" s="158"/>
      <c r="CIH67" s="158"/>
      <c r="CII67" s="158"/>
      <c r="CIJ67" s="158"/>
      <c r="CIK67" s="158"/>
      <c r="CIL67" s="158"/>
      <c r="CIM67" s="158"/>
      <c r="CIN67" s="158"/>
      <c r="CIO67" s="158"/>
      <c r="CIP67" s="158"/>
      <c r="CIQ67" s="158"/>
      <c r="CIR67" s="158"/>
      <c r="CIS67" s="158"/>
      <c r="CIT67" s="158"/>
      <c r="CIU67" s="158"/>
      <c r="CIV67" s="158"/>
      <c r="CIW67" s="158"/>
      <c r="CIX67" s="158"/>
      <c r="CIY67" s="158"/>
      <c r="CIZ67" s="158"/>
      <c r="CJA67" s="158"/>
      <c r="CJB67" s="158"/>
      <c r="CJC67" s="158"/>
      <c r="CJD67" s="158"/>
      <c r="CJE67" s="158"/>
      <c r="CJF67" s="158"/>
      <c r="CJG67" s="158"/>
      <c r="CJH67" s="158"/>
      <c r="CJI67" s="158"/>
      <c r="CJJ67" s="158"/>
      <c r="CJK67" s="158"/>
      <c r="CJL67" s="158"/>
      <c r="CJM67" s="158"/>
      <c r="CJN67" s="158"/>
      <c r="CJO67" s="158"/>
      <c r="CJP67" s="158"/>
      <c r="CJQ67" s="158"/>
      <c r="CJR67" s="158"/>
      <c r="CJS67" s="158"/>
      <c r="CJT67" s="158"/>
      <c r="CJU67" s="158"/>
      <c r="CJV67" s="158"/>
      <c r="CJW67" s="158"/>
      <c r="CJX67" s="158"/>
      <c r="CJY67" s="158"/>
      <c r="CJZ67" s="158"/>
      <c r="CKA67" s="158"/>
      <c r="CKB67" s="158"/>
      <c r="CKC67" s="158"/>
      <c r="CKD67" s="158"/>
      <c r="CKE67" s="158"/>
      <c r="CKF67" s="158"/>
      <c r="CKG67" s="158"/>
      <c r="CKH67" s="158"/>
      <c r="CKI67" s="158"/>
      <c r="CKJ67" s="158"/>
      <c r="CKK67" s="158"/>
      <c r="CKL67" s="158"/>
      <c r="CKM67" s="158"/>
      <c r="CKN67" s="158"/>
      <c r="CKO67" s="158"/>
      <c r="CKP67" s="158"/>
      <c r="CKQ67" s="158"/>
      <c r="CKR67" s="158"/>
      <c r="CKS67" s="158"/>
      <c r="CKT67" s="158"/>
      <c r="CKU67" s="158"/>
      <c r="CKV67" s="158"/>
      <c r="CKW67" s="158"/>
      <c r="CKX67" s="158"/>
      <c r="CKY67" s="158"/>
      <c r="CKZ67" s="158"/>
      <c r="CLA67" s="158"/>
      <c r="CLB67" s="158"/>
      <c r="CLC67" s="158"/>
      <c r="CLD67" s="158"/>
      <c r="CLE67" s="158"/>
      <c r="CLF67" s="158"/>
      <c r="CLG67" s="158"/>
      <c r="CLH67" s="158"/>
      <c r="CLI67" s="158"/>
      <c r="CLJ67" s="158"/>
      <c r="CLK67" s="158"/>
      <c r="CLL67" s="158"/>
      <c r="CLM67" s="158"/>
      <c r="CLN67" s="158"/>
      <c r="CLO67" s="158"/>
      <c r="CLP67" s="158"/>
      <c r="CLQ67" s="158"/>
      <c r="CLR67" s="158"/>
      <c r="CLS67" s="158"/>
      <c r="CLT67" s="158"/>
      <c r="CLU67" s="158"/>
      <c r="CLV67" s="158"/>
      <c r="CLW67" s="158"/>
      <c r="CLX67" s="158"/>
      <c r="CLY67" s="158"/>
      <c r="CLZ67" s="158"/>
      <c r="CMA67" s="158"/>
      <c r="CMB67" s="158"/>
      <c r="CMC67" s="158"/>
      <c r="CMD67" s="158"/>
      <c r="CME67" s="158"/>
      <c r="CMF67" s="158"/>
      <c r="CMG67" s="158"/>
      <c r="CMH67" s="158"/>
      <c r="CMI67" s="158"/>
      <c r="CMJ67" s="158"/>
      <c r="CMK67" s="158"/>
      <c r="CML67" s="158"/>
      <c r="CMM67" s="158"/>
      <c r="CMN67" s="158"/>
      <c r="CMO67" s="158"/>
      <c r="CMP67" s="158"/>
      <c r="CMQ67" s="158"/>
      <c r="CMR67" s="158"/>
      <c r="CMS67" s="158"/>
      <c r="CMT67" s="158"/>
      <c r="CMU67" s="158"/>
      <c r="CMV67" s="158"/>
      <c r="CMW67" s="158"/>
      <c r="CMX67" s="158"/>
      <c r="CMY67" s="158"/>
      <c r="CMZ67" s="158"/>
      <c r="CNA67" s="158"/>
      <c r="CNB67" s="158"/>
      <c r="CNC67" s="158"/>
      <c r="CND67" s="158"/>
      <c r="CNE67" s="158"/>
      <c r="CNF67" s="158"/>
      <c r="CNG67" s="158"/>
      <c r="CNH67" s="158"/>
      <c r="CNI67" s="158"/>
      <c r="CNJ67" s="158"/>
      <c r="CNK67" s="158"/>
      <c r="CNL67" s="158"/>
      <c r="CNM67" s="158"/>
      <c r="CNN67" s="158"/>
      <c r="CNO67" s="158"/>
      <c r="CNP67" s="158"/>
      <c r="CNQ67" s="158"/>
      <c r="CNR67" s="158"/>
      <c r="CNS67" s="158"/>
      <c r="CNT67" s="158"/>
      <c r="CNU67" s="158"/>
      <c r="CNV67" s="158"/>
      <c r="CNW67" s="158"/>
      <c r="CNX67" s="158"/>
      <c r="CNY67" s="158"/>
      <c r="CNZ67" s="158"/>
      <c r="COA67" s="158"/>
      <c r="COB67" s="158"/>
      <c r="COC67" s="158"/>
      <c r="COD67" s="158"/>
      <c r="COE67" s="158"/>
      <c r="COF67" s="158"/>
      <c r="COG67" s="158"/>
      <c r="COH67" s="158"/>
      <c r="COI67" s="158"/>
      <c r="COJ67" s="158"/>
      <c r="COK67" s="158"/>
      <c r="COL67" s="158"/>
      <c r="COM67" s="158"/>
      <c r="CON67" s="158"/>
      <c r="COO67" s="158"/>
      <c r="COP67" s="158"/>
      <c r="COQ67" s="158"/>
      <c r="COR67" s="158"/>
      <c r="COS67" s="158"/>
      <c r="COT67" s="158"/>
      <c r="COU67" s="158"/>
      <c r="COV67" s="158"/>
      <c r="COW67" s="158"/>
      <c r="COX67" s="158"/>
      <c r="COY67" s="158"/>
      <c r="COZ67" s="158"/>
      <c r="CPA67" s="158"/>
      <c r="CPB67" s="158"/>
      <c r="CPC67" s="158"/>
      <c r="CPD67" s="158"/>
      <c r="CPE67" s="158"/>
      <c r="CPF67" s="158"/>
      <c r="CPG67" s="158"/>
      <c r="CPH67" s="158"/>
      <c r="CPI67" s="158"/>
      <c r="CPJ67" s="158"/>
      <c r="CPK67" s="158"/>
      <c r="CPL67" s="158"/>
      <c r="CPM67" s="158"/>
      <c r="CPN67" s="158"/>
      <c r="CPO67" s="158"/>
      <c r="CPP67" s="158"/>
      <c r="CPQ67" s="158"/>
      <c r="CPR67" s="158"/>
      <c r="CPS67" s="158"/>
      <c r="CPT67" s="158"/>
      <c r="CPU67" s="158"/>
      <c r="CPV67" s="158"/>
      <c r="CPW67" s="158"/>
      <c r="CPX67" s="158"/>
      <c r="CPY67" s="158"/>
      <c r="CPZ67" s="158"/>
      <c r="CQA67" s="158"/>
      <c r="CQB67" s="158"/>
      <c r="CQC67" s="158"/>
      <c r="CQD67" s="158"/>
      <c r="CQE67" s="158"/>
      <c r="CQF67" s="158"/>
      <c r="CQG67" s="158"/>
      <c r="CQH67" s="158"/>
      <c r="CQI67" s="158"/>
      <c r="CQJ67" s="158"/>
      <c r="CQK67" s="158"/>
      <c r="CQL67" s="158"/>
      <c r="CQM67" s="158"/>
      <c r="CQN67" s="158"/>
      <c r="CQO67" s="158"/>
      <c r="CQP67" s="158"/>
      <c r="CQQ67" s="158"/>
      <c r="CQR67" s="158"/>
      <c r="CQS67" s="158"/>
      <c r="CQT67" s="158"/>
      <c r="CQU67" s="158"/>
      <c r="CQV67" s="158"/>
      <c r="CQW67" s="158"/>
      <c r="CQX67" s="158"/>
      <c r="CQY67" s="158"/>
      <c r="CQZ67" s="158"/>
      <c r="CRA67" s="158"/>
      <c r="CRB67" s="158"/>
      <c r="CRC67" s="158"/>
      <c r="CRD67" s="158"/>
      <c r="CRE67" s="158"/>
      <c r="CRF67" s="158"/>
      <c r="CRG67" s="158"/>
      <c r="CRH67" s="158"/>
      <c r="CRI67" s="158"/>
      <c r="CRJ67" s="158"/>
      <c r="CRK67" s="158"/>
      <c r="CRL67" s="158"/>
      <c r="CRM67" s="158"/>
      <c r="CRN67" s="158"/>
      <c r="CRO67" s="158"/>
      <c r="CRP67" s="158"/>
      <c r="CRQ67" s="158"/>
      <c r="CRR67" s="158"/>
      <c r="CRS67" s="158"/>
      <c r="CRT67" s="158"/>
      <c r="CRU67" s="158"/>
      <c r="CRV67" s="158"/>
      <c r="CRW67" s="158"/>
      <c r="CRX67" s="158"/>
      <c r="CRY67" s="158"/>
      <c r="CRZ67" s="158"/>
      <c r="CSA67" s="158"/>
      <c r="CSB67" s="158"/>
      <c r="CSC67" s="158"/>
      <c r="CSD67" s="158"/>
      <c r="CSE67" s="158"/>
      <c r="CSF67" s="158"/>
      <c r="CSG67" s="158"/>
      <c r="CSH67" s="158"/>
      <c r="CSI67" s="158"/>
      <c r="CSJ67" s="158"/>
      <c r="CSK67" s="158"/>
      <c r="CSL67" s="158"/>
      <c r="CSM67" s="158"/>
      <c r="CSN67" s="158"/>
      <c r="CSO67" s="158"/>
      <c r="CSP67" s="158"/>
      <c r="CSQ67" s="158"/>
      <c r="CSR67" s="158"/>
      <c r="CSS67" s="158"/>
      <c r="CST67" s="158"/>
      <c r="CSU67" s="158"/>
      <c r="CSV67" s="158"/>
      <c r="CSW67" s="158"/>
      <c r="CSX67" s="158"/>
      <c r="CSY67" s="158"/>
      <c r="CSZ67" s="158"/>
      <c r="CTA67" s="158"/>
      <c r="CTB67" s="158"/>
      <c r="CTC67" s="158"/>
      <c r="CTD67" s="158"/>
      <c r="CTE67" s="158"/>
      <c r="CTF67" s="158"/>
      <c r="CTG67" s="158"/>
      <c r="CTH67" s="158"/>
      <c r="CTI67" s="158"/>
      <c r="CTJ67" s="158"/>
      <c r="CTK67" s="158"/>
      <c r="CTL67" s="158"/>
      <c r="CTM67" s="158"/>
      <c r="CTN67" s="158"/>
      <c r="CTO67" s="158"/>
      <c r="CTP67" s="158"/>
      <c r="CTQ67" s="158"/>
      <c r="CTR67" s="158"/>
      <c r="CTS67" s="158"/>
      <c r="CTT67" s="158"/>
      <c r="CTU67" s="158"/>
      <c r="CTV67" s="158"/>
      <c r="CTW67" s="158"/>
      <c r="CTX67" s="158"/>
      <c r="CTY67" s="158"/>
      <c r="CTZ67" s="158"/>
      <c r="CUA67" s="158"/>
      <c r="CUB67" s="158"/>
      <c r="CUC67" s="158"/>
      <c r="CUD67" s="158"/>
      <c r="CUE67" s="158"/>
      <c r="CUF67" s="158"/>
      <c r="CUG67" s="158"/>
      <c r="CUH67" s="158"/>
      <c r="CUI67" s="158"/>
      <c r="CUJ67" s="158"/>
      <c r="CUK67" s="158"/>
      <c r="CUL67" s="158"/>
      <c r="CUM67" s="158"/>
      <c r="CUN67" s="158"/>
      <c r="CUO67" s="158"/>
      <c r="CUP67" s="158"/>
      <c r="CUQ67" s="158"/>
      <c r="CUR67" s="158"/>
      <c r="CUS67" s="158"/>
      <c r="CUT67" s="158"/>
      <c r="CUU67" s="158"/>
      <c r="CUV67" s="158"/>
      <c r="CUW67" s="158"/>
      <c r="CUX67" s="158"/>
      <c r="CUY67" s="158"/>
      <c r="CUZ67" s="158"/>
      <c r="CVA67" s="158"/>
      <c r="CVB67" s="158"/>
      <c r="CVC67" s="158"/>
      <c r="CVD67" s="158"/>
      <c r="CVE67" s="158"/>
      <c r="CVF67" s="158"/>
      <c r="CVG67" s="158"/>
      <c r="CVH67" s="158"/>
      <c r="CVI67" s="158"/>
      <c r="CVJ67" s="158"/>
      <c r="CVK67" s="158"/>
      <c r="CVL67" s="158"/>
      <c r="CVM67" s="158"/>
      <c r="CVN67" s="158"/>
      <c r="CVO67" s="158"/>
      <c r="CVP67" s="158"/>
      <c r="CVQ67" s="158"/>
      <c r="CVR67" s="158"/>
      <c r="CVS67" s="158"/>
      <c r="CVT67" s="158"/>
      <c r="CVU67" s="158"/>
      <c r="CVV67" s="158"/>
      <c r="CVW67" s="158"/>
      <c r="CVX67" s="158"/>
      <c r="CVY67" s="158"/>
      <c r="CVZ67" s="158"/>
      <c r="CWA67" s="158"/>
      <c r="CWB67" s="158"/>
      <c r="CWC67" s="158"/>
      <c r="CWD67" s="158"/>
      <c r="CWE67" s="158"/>
      <c r="CWF67" s="158"/>
      <c r="CWG67" s="158"/>
      <c r="CWH67" s="158"/>
      <c r="CWI67" s="158"/>
      <c r="CWJ67" s="158"/>
      <c r="CWK67" s="158"/>
      <c r="CWL67" s="158"/>
      <c r="CWM67" s="158"/>
      <c r="CWN67" s="158"/>
      <c r="CWO67" s="158"/>
      <c r="CWP67" s="158"/>
      <c r="CWQ67" s="158"/>
      <c r="CWR67" s="158"/>
      <c r="CWS67" s="158"/>
      <c r="CWT67" s="158"/>
      <c r="CWU67" s="158"/>
      <c r="CWV67" s="158"/>
      <c r="CWW67" s="158"/>
      <c r="CWX67" s="158"/>
      <c r="CWY67" s="158"/>
      <c r="CWZ67" s="158"/>
      <c r="CXA67" s="158"/>
      <c r="CXB67" s="158"/>
      <c r="CXC67" s="158"/>
      <c r="CXD67" s="158"/>
      <c r="CXE67" s="158"/>
      <c r="CXF67" s="158"/>
      <c r="CXG67" s="158"/>
      <c r="CXH67" s="158"/>
      <c r="CXI67" s="158"/>
      <c r="CXJ67" s="158"/>
      <c r="CXK67" s="158"/>
      <c r="CXL67" s="158"/>
      <c r="CXM67" s="158"/>
      <c r="CXN67" s="158"/>
      <c r="CXO67" s="158"/>
      <c r="CXP67" s="158"/>
      <c r="CXQ67" s="158"/>
      <c r="CXR67" s="158"/>
      <c r="CXS67" s="158"/>
      <c r="CXT67" s="158"/>
      <c r="CXU67" s="158"/>
      <c r="CXV67" s="158"/>
      <c r="CXW67" s="158"/>
      <c r="CXX67" s="158"/>
      <c r="CXY67" s="158"/>
      <c r="CXZ67" s="158"/>
      <c r="CYA67" s="158"/>
      <c r="CYB67" s="158"/>
      <c r="CYC67" s="158"/>
      <c r="CYD67" s="158"/>
      <c r="CYE67" s="158"/>
      <c r="CYF67" s="158"/>
      <c r="CYG67" s="158"/>
      <c r="CYH67" s="158"/>
      <c r="CYI67" s="158"/>
      <c r="CYJ67" s="158"/>
      <c r="CYK67" s="158"/>
      <c r="CYL67" s="158"/>
      <c r="CYM67" s="158"/>
      <c r="CYN67" s="158"/>
      <c r="CYO67" s="158"/>
      <c r="CYP67" s="158"/>
      <c r="CYQ67" s="158"/>
      <c r="CYR67" s="158"/>
      <c r="CYS67" s="158"/>
      <c r="CYT67" s="158"/>
      <c r="CYU67" s="158"/>
      <c r="CYV67" s="158"/>
      <c r="CYW67" s="158"/>
      <c r="CYX67" s="158"/>
      <c r="CYY67" s="158"/>
      <c r="CYZ67" s="158"/>
      <c r="CZA67" s="158"/>
      <c r="CZB67" s="158"/>
      <c r="CZC67" s="158"/>
      <c r="CZD67" s="158"/>
      <c r="CZE67" s="158"/>
      <c r="CZF67" s="158"/>
      <c r="CZG67" s="158"/>
      <c r="CZH67" s="158"/>
      <c r="CZI67" s="158"/>
      <c r="CZJ67" s="158"/>
      <c r="CZK67" s="158"/>
      <c r="CZL67" s="158"/>
      <c r="CZM67" s="158"/>
      <c r="CZN67" s="158"/>
      <c r="CZO67" s="158"/>
      <c r="CZP67" s="158"/>
      <c r="CZQ67" s="158"/>
      <c r="CZR67" s="158"/>
      <c r="CZS67" s="158"/>
      <c r="CZT67" s="158"/>
      <c r="CZU67" s="158"/>
      <c r="CZV67" s="158"/>
      <c r="CZW67" s="158"/>
      <c r="CZX67" s="158"/>
      <c r="CZY67" s="158"/>
      <c r="CZZ67" s="158"/>
      <c r="DAA67" s="158"/>
      <c r="DAB67" s="158"/>
      <c r="DAC67" s="158"/>
      <c r="DAD67" s="158"/>
      <c r="DAE67" s="158"/>
      <c r="DAF67" s="158"/>
      <c r="DAG67" s="158"/>
      <c r="DAH67" s="158"/>
      <c r="DAI67" s="158"/>
      <c r="DAJ67" s="158"/>
      <c r="DAK67" s="158"/>
      <c r="DAL67" s="158"/>
      <c r="DAM67" s="158"/>
      <c r="DAN67" s="158"/>
      <c r="DAO67" s="158"/>
      <c r="DAP67" s="158"/>
      <c r="DAQ67" s="158"/>
      <c r="DAR67" s="158"/>
      <c r="DAS67" s="158"/>
      <c r="DAT67" s="158"/>
      <c r="DAU67" s="158"/>
      <c r="DAV67" s="158"/>
      <c r="DAW67" s="158"/>
      <c r="DAX67" s="158"/>
      <c r="DAY67" s="158"/>
      <c r="DAZ67" s="158"/>
      <c r="DBA67" s="158"/>
      <c r="DBB67" s="158"/>
      <c r="DBC67" s="158"/>
      <c r="DBD67" s="158"/>
      <c r="DBE67" s="158"/>
      <c r="DBF67" s="158"/>
      <c r="DBG67" s="158"/>
      <c r="DBH67" s="158"/>
      <c r="DBI67" s="158"/>
      <c r="DBJ67" s="158"/>
      <c r="DBK67" s="158"/>
      <c r="DBL67" s="158"/>
      <c r="DBM67" s="158"/>
      <c r="DBN67" s="158"/>
      <c r="DBO67" s="158"/>
      <c r="DBP67" s="158"/>
      <c r="DBQ67" s="158"/>
      <c r="DBR67" s="158"/>
      <c r="DBS67" s="158"/>
      <c r="DBT67" s="158"/>
      <c r="DBU67" s="158"/>
      <c r="DBV67" s="158"/>
      <c r="DBW67" s="158"/>
      <c r="DBX67" s="158"/>
      <c r="DBY67" s="158"/>
      <c r="DBZ67" s="158"/>
      <c r="DCA67" s="158"/>
      <c r="DCB67" s="158"/>
      <c r="DCC67" s="158"/>
      <c r="DCD67" s="158"/>
      <c r="DCE67" s="158"/>
      <c r="DCF67" s="158"/>
      <c r="DCG67" s="158"/>
      <c r="DCH67" s="158"/>
      <c r="DCI67" s="158"/>
      <c r="DCJ67" s="158"/>
      <c r="DCK67" s="158"/>
      <c r="DCL67" s="158"/>
      <c r="DCM67" s="158"/>
      <c r="DCN67" s="158"/>
      <c r="DCO67" s="158"/>
      <c r="DCP67" s="158"/>
      <c r="DCQ67" s="158"/>
      <c r="DCR67" s="158"/>
      <c r="DCS67" s="158"/>
      <c r="DCT67" s="158"/>
      <c r="DCU67" s="158"/>
      <c r="DCV67" s="158"/>
      <c r="DCW67" s="158"/>
      <c r="DCX67" s="158"/>
      <c r="DCY67" s="158"/>
      <c r="DCZ67" s="158"/>
      <c r="DDA67" s="158"/>
      <c r="DDB67" s="158"/>
      <c r="DDC67" s="158"/>
      <c r="DDD67" s="158"/>
      <c r="DDE67" s="158"/>
      <c r="DDF67" s="158"/>
      <c r="DDG67" s="158"/>
      <c r="DDH67" s="158"/>
      <c r="DDI67" s="158"/>
      <c r="DDJ67" s="158"/>
      <c r="DDK67" s="158"/>
      <c r="DDL67" s="158"/>
      <c r="DDM67" s="158"/>
      <c r="DDN67" s="158"/>
      <c r="DDO67" s="158"/>
      <c r="DDP67" s="158"/>
      <c r="DDQ67" s="158"/>
      <c r="DDR67" s="158"/>
      <c r="DDS67" s="158"/>
      <c r="DDT67" s="158"/>
      <c r="DDU67" s="158"/>
      <c r="DDV67" s="158"/>
      <c r="DDW67" s="158"/>
      <c r="DDX67" s="158"/>
      <c r="DDY67" s="158"/>
      <c r="DDZ67" s="158"/>
      <c r="DEA67" s="158"/>
      <c r="DEB67" s="158"/>
      <c r="DEC67" s="158"/>
      <c r="DED67" s="158"/>
      <c r="DEE67" s="158"/>
      <c r="DEF67" s="158"/>
      <c r="DEG67" s="158"/>
      <c r="DEH67" s="158"/>
      <c r="DEI67" s="158"/>
      <c r="DEJ67" s="158"/>
      <c r="DEK67" s="158"/>
      <c r="DEL67" s="158"/>
      <c r="DEM67" s="158"/>
      <c r="DEN67" s="158"/>
      <c r="DEO67" s="158"/>
      <c r="DEP67" s="158"/>
      <c r="DEQ67" s="158"/>
      <c r="DER67" s="158"/>
      <c r="DES67" s="158"/>
      <c r="DET67" s="158"/>
      <c r="DEU67" s="158"/>
      <c r="DEV67" s="158"/>
      <c r="DEW67" s="158"/>
      <c r="DEX67" s="158"/>
      <c r="DEY67" s="158"/>
      <c r="DEZ67" s="158"/>
      <c r="DFA67" s="158"/>
      <c r="DFB67" s="158"/>
      <c r="DFC67" s="158"/>
      <c r="DFD67" s="158"/>
      <c r="DFE67" s="158"/>
      <c r="DFF67" s="158"/>
      <c r="DFG67" s="158"/>
      <c r="DFH67" s="158"/>
      <c r="DFI67" s="158"/>
      <c r="DFJ67" s="158"/>
      <c r="DFK67" s="158"/>
      <c r="DFL67" s="158"/>
      <c r="DFM67" s="158"/>
      <c r="DFN67" s="158"/>
      <c r="DFO67" s="158"/>
      <c r="DFP67" s="158"/>
      <c r="DFQ67" s="158"/>
      <c r="DFR67" s="158"/>
      <c r="DFS67" s="158"/>
      <c r="DFT67" s="158"/>
      <c r="DFU67" s="158"/>
      <c r="DFV67" s="158"/>
      <c r="DFW67" s="158"/>
      <c r="DFX67" s="158"/>
      <c r="DFY67" s="158"/>
      <c r="DFZ67" s="158"/>
      <c r="DGA67" s="158"/>
      <c r="DGB67" s="158"/>
      <c r="DGC67" s="158"/>
      <c r="DGD67" s="158"/>
      <c r="DGE67" s="158"/>
      <c r="DGF67" s="158"/>
      <c r="DGG67" s="158"/>
      <c r="DGH67" s="158"/>
      <c r="DGI67" s="158"/>
      <c r="DGJ67" s="158"/>
      <c r="DGK67" s="158"/>
      <c r="DGL67" s="158"/>
      <c r="DGM67" s="158"/>
      <c r="DGN67" s="158"/>
      <c r="DGO67" s="158"/>
      <c r="DGP67" s="158"/>
      <c r="DGQ67" s="158"/>
      <c r="DGR67" s="158"/>
      <c r="DGS67" s="158"/>
      <c r="DGT67" s="158"/>
      <c r="DGU67" s="158"/>
      <c r="DGV67" s="158"/>
      <c r="DGW67" s="158"/>
      <c r="DGX67" s="158"/>
      <c r="DGY67" s="158"/>
      <c r="DGZ67" s="158"/>
      <c r="DHA67" s="158"/>
      <c r="DHB67" s="158"/>
      <c r="DHC67" s="158"/>
      <c r="DHD67" s="158"/>
      <c r="DHE67" s="158"/>
      <c r="DHF67" s="158"/>
      <c r="DHG67" s="158"/>
      <c r="DHH67" s="158"/>
      <c r="DHI67" s="158"/>
      <c r="DHJ67" s="158"/>
      <c r="DHK67" s="158"/>
      <c r="DHL67" s="158"/>
      <c r="DHM67" s="158"/>
      <c r="DHN67" s="158"/>
      <c r="DHO67" s="158"/>
      <c r="DHP67" s="158"/>
      <c r="DHQ67" s="158"/>
      <c r="DHR67" s="158"/>
      <c r="DHS67" s="158"/>
      <c r="DHT67" s="158"/>
      <c r="DHU67" s="158"/>
      <c r="DHV67" s="158"/>
      <c r="DHW67" s="158"/>
      <c r="DHX67" s="158"/>
      <c r="DHY67" s="158"/>
      <c r="DHZ67" s="158"/>
      <c r="DIA67" s="158"/>
      <c r="DIB67" s="158"/>
      <c r="DIC67" s="158"/>
      <c r="DID67" s="158"/>
      <c r="DIE67" s="158"/>
      <c r="DIF67" s="158"/>
      <c r="DIG67" s="158"/>
      <c r="DIH67" s="158"/>
      <c r="DII67" s="158"/>
      <c r="DIJ67" s="158"/>
      <c r="DIK67" s="158"/>
      <c r="DIL67" s="158"/>
      <c r="DIM67" s="158"/>
      <c r="DIN67" s="158"/>
      <c r="DIO67" s="158"/>
      <c r="DIP67" s="158"/>
      <c r="DIQ67" s="158"/>
      <c r="DIR67" s="158"/>
      <c r="DIS67" s="158"/>
      <c r="DIT67" s="158"/>
      <c r="DIU67" s="158"/>
      <c r="DIV67" s="158"/>
      <c r="DIW67" s="158"/>
      <c r="DIX67" s="158"/>
      <c r="DIY67" s="158"/>
      <c r="DIZ67" s="158"/>
      <c r="DJA67" s="158"/>
      <c r="DJB67" s="158"/>
      <c r="DJC67" s="158"/>
      <c r="DJD67" s="158"/>
      <c r="DJE67" s="158"/>
      <c r="DJF67" s="158"/>
      <c r="DJG67" s="158"/>
      <c r="DJH67" s="158"/>
      <c r="DJI67" s="158"/>
      <c r="DJJ67" s="158"/>
      <c r="DJK67" s="158"/>
      <c r="DJL67" s="158"/>
      <c r="DJM67" s="158"/>
      <c r="DJN67" s="158"/>
      <c r="DJO67" s="158"/>
      <c r="DJP67" s="158"/>
      <c r="DJQ67" s="158"/>
      <c r="DJR67" s="158"/>
      <c r="DJS67" s="158"/>
      <c r="DJT67" s="158"/>
      <c r="DJU67" s="158"/>
      <c r="DJV67" s="158"/>
      <c r="DJW67" s="158"/>
      <c r="DJX67" s="158"/>
      <c r="DJY67" s="158"/>
      <c r="DJZ67" s="158"/>
      <c r="DKA67" s="158"/>
      <c r="DKB67" s="158"/>
      <c r="DKC67" s="158"/>
      <c r="DKD67" s="158"/>
      <c r="DKE67" s="158"/>
      <c r="DKF67" s="158"/>
      <c r="DKG67" s="158"/>
      <c r="DKH67" s="158"/>
      <c r="DKI67" s="158"/>
      <c r="DKJ67" s="158"/>
      <c r="DKK67" s="158"/>
      <c r="DKL67" s="158"/>
      <c r="DKM67" s="158"/>
      <c r="DKN67" s="158"/>
      <c r="DKO67" s="158"/>
      <c r="DKP67" s="158"/>
      <c r="DKQ67" s="158"/>
      <c r="DKR67" s="158"/>
      <c r="DKS67" s="158"/>
      <c r="DKT67" s="158"/>
      <c r="DKU67" s="158"/>
      <c r="DKV67" s="158"/>
      <c r="DKW67" s="158"/>
      <c r="DKX67" s="158"/>
      <c r="DKY67" s="158"/>
      <c r="DKZ67" s="158"/>
      <c r="DLA67" s="158"/>
      <c r="DLB67" s="158"/>
      <c r="DLC67" s="158"/>
      <c r="DLD67" s="158"/>
      <c r="DLE67" s="158"/>
      <c r="DLF67" s="158"/>
      <c r="DLG67" s="158"/>
      <c r="DLH67" s="158"/>
      <c r="DLI67" s="158"/>
      <c r="DLJ67" s="158"/>
      <c r="DLK67" s="158"/>
      <c r="DLL67" s="158"/>
      <c r="DLM67" s="158"/>
      <c r="DLN67" s="158"/>
      <c r="DLO67" s="158"/>
      <c r="DLP67" s="158"/>
      <c r="DLQ67" s="158"/>
      <c r="DLR67" s="158"/>
      <c r="DLS67" s="158"/>
      <c r="DLT67" s="158"/>
      <c r="DLU67" s="158"/>
      <c r="DLV67" s="158"/>
      <c r="DLW67" s="158"/>
      <c r="DLX67" s="158"/>
      <c r="DLY67" s="158"/>
      <c r="DLZ67" s="158"/>
      <c r="DMA67" s="158"/>
      <c r="DMB67" s="158"/>
      <c r="DMC67" s="158"/>
      <c r="DMD67" s="158"/>
      <c r="DME67" s="158"/>
      <c r="DMF67" s="158"/>
      <c r="DMG67" s="158"/>
      <c r="DMH67" s="158"/>
      <c r="DMI67" s="158"/>
      <c r="DMJ67" s="158"/>
      <c r="DMK67" s="158"/>
      <c r="DML67" s="158"/>
      <c r="DMM67" s="158"/>
      <c r="DMN67" s="158"/>
      <c r="DMO67" s="158"/>
      <c r="DMP67" s="158"/>
      <c r="DMQ67" s="158"/>
      <c r="DMR67" s="158"/>
      <c r="DMS67" s="158"/>
      <c r="DMT67" s="158"/>
      <c r="DMU67" s="158"/>
      <c r="DMV67" s="158"/>
      <c r="DMW67" s="158"/>
      <c r="DMX67" s="158"/>
      <c r="DMY67" s="158"/>
      <c r="DMZ67" s="158"/>
      <c r="DNA67" s="158"/>
      <c r="DNB67" s="158"/>
      <c r="DNC67" s="158"/>
      <c r="DND67" s="158"/>
      <c r="DNE67" s="158"/>
      <c r="DNF67" s="158"/>
      <c r="DNG67" s="158"/>
      <c r="DNH67" s="158"/>
      <c r="DNI67" s="158"/>
      <c r="DNJ67" s="158"/>
      <c r="DNK67" s="158"/>
      <c r="DNL67" s="158"/>
      <c r="DNM67" s="158"/>
      <c r="DNN67" s="158"/>
      <c r="DNO67" s="158"/>
      <c r="DNP67" s="158"/>
      <c r="DNQ67" s="158"/>
      <c r="DNR67" s="158"/>
      <c r="DNS67" s="158"/>
      <c r="DNT67" s="158"/>
      <c r="DNU67" s="158"/>
      <c r="DNV67" s="158"/>
      <c r="DNW67" s="158"/>
      <c r="DNX67" s="158"/>
      <c r="DNY67" s="158"/>
      <c r="DNZ67" s="158"/>
      <c r="DOA67" s="158"/>
      <c r="DOB67" s="158"/>
      <c r="DOC67" s="158"/>
      <c r="DOD67" s="158"/>
      <c r="DOE67" s="158"/>
      <c r="DOF67" s="158"/>
      <c r="DOG67" s="158"/>
      <c r="DOH67" s="158"/>
      <c r="DOI67" s="158"/>
      <c r="DOJ67" s="158"/>
      <c r="DOK67" s="158"/>
      <c r="DOL67" s="158"/>
      <c r="DOM67" s="158"/>
      <c r="DON67" s="158"/>
      <c r="DOO67" s="158"/>
      <c r="DOP67" s="158"/>
      <c r="DOQ67" s="158"/>
      <c r="DOR67" s="158"/>
      <c r="DOS67" s="158"/>
      <c r="DOT67" s="158"/>
      <c r="DOU67" s="158"/>
      <c r="DOV67" s="158"/>
      <c r="DOW67" s="158"/>
      <c r="DOX67" s="158"/>
      <c r="DOY67" s="158"/>
      <c r="DOZ67" s="158"/>
      <c r="DPA67" s="158"/>
      <c r="DPB67" s="158"/>
      <c r="DPC67" s="158"/>
      <c r="DPD67" s="158"/>
      <c r="DPE67" s="158"/>
      <c r="DPF67" s="158"/>
      <c r="DPG67" s="158"/>
      <c r="DPH67" s="158"/>
      <c r="DPI67" s="158"/>
      <c r="DPJ67" s="158"/>
      <c r="DPK67" s="158"/>
      <c r="DPL67" s="158"/>
      <c r="DPM67" s="158"/>
      <c r="DPN67" s="158"/>
      <c r="DPO67" s="158"/>
      <c r="DPP67" s="158"/>
      <c r="DPQ67" s="158"/>
      <c r="DPR67" s="158"/>
      <c r="DPS67" s="158"/>
      <c r="DPT67" s="158"/>
      <c r="DPU67" s="158"/>
      <c r="DPV67" s="158"/>
      <c r="DPW67" s="158"/>
      <c r="DPX67" s="158"/>
      <c r="DPY67" s="158"/>
      <c r="DPZ67" s="158"/>
      <c r="DQA67" s="158"/>
      <c r="DQB67" s="158"/>
      <c r="DQC67" s="158"/>
      <c r="DQD67" s="158"/>
      <c r="DQE67" s="158"/>
      <c r="DQF67" s="158"/>
      <c r="DQG67" s="158"/>
      <c r="DQH67" s="158"/>
      <c r="DQI67" s="158"/>
      <c r="DQJ67" s="158"/>
      <c r="DQK67" s="158"/>
      <c r="DQL67" s="158"/>
      <c r="DQM67" s="158"/>
      <c r="DQN67" s="158"/>
      <c r="DQO67" s="158"/>
      <c r="DQP67" s="158"/>
      <c r="DQQ67" s="158"/>
      <c r="DQR67" s="158"/>
      <c r="DQS67" s="158"/>
      <c r="DQT67" s="158"/>
      <c r="DQU67" s="158"/>
      <c r="DQV67" s="158"/>
      <c r="DQW67" s="158"/>
      <c r="DQX67" s="158"/>
      <c r="DQY67" s="158"/>
      <c r="DQZ67" s="158"/>
      <c r="DRA67" s="158"/>
      <c r="DRB67" s="158"/>
      <c r="DRC67" s="158"/>
      <c r="DRD67" s="158"/>
      <c r="DRE67" s="158"/>
      <c r="DRF67" s="158"/>
      <c r="DRG67" s="158"/>
      <c r="DRH67" s="158"/>
      <c r="DRI67" s="158"/>
      <c r="DRJ67" s="158"/>
      <c r="DRK67" s="158"/>
      <c r="DRL67" s="158"/>
      <c r="DRM67" s="158"/>
      <c r="DRN67" s="158"/>
      <c r="DRO67" s="158"/>
      <c r="DRP67" s="158"/>
      <c r="DRQ67" s="158"/>
      <c r="DRR67" s="158"/>
      <c r="DRS67" s="158"/>
      <c r="DRT67" s="158"/>
      <c r="DRU67" s="158"/>
      <c r="DRV67" s="158"/>
      <c r="DRW67" s="158"/>
      <c r="DRX67" s="158"/>
      <c r="DRY67" s="158"/>
      <c r="DRZ67" s="158"/>
      <c r="DSA67" s="158"/>
      <c r="DSB67" s="158"/>
      <c r="DSC67" s="158"/>
      <c r="DSD67" s="158"/>
      <c r="DSE67" s="158"/>
      <c r="DSF67" s="158"/>
      <c r="DSG67" s="158"/>
      <c r="DSH67" s="158"/>
      <c r="DSI67" s="158"/>
      <c r="DSJ67" s="158"/>
      <c r="DSK67" s="158"/>
      <c r="DSL67" s="158"/>
      <c r="DSM67" s="158"/>
      <c r="DSN67" s="158"/>
      <c r="DSO67" s="158"/>
      <c r="DSP67" s="158"/>
      <c r="DSQ67" s="158"/>
      <c r="DSR67" s="158"/>
      <c r="DSS67" s="158"/>
      <c r="DST67" s="158"/>
      <c r="DSU67" s="158"/>
      <c r="DSV67" s="158"/>
      <c r="DSW67" s="158"/>
      <c r="DSX67" s="158"/>
      <c r="DSY67" s="158"/>
      <c r="DSZ67" s="158"/>
      <c r="DTA67" s="158"/>
      <c r="DTB67" s="158"/>
      <c r="DTC67" s="158"/>
      <c r="DTD67" s="158"/>
      <c r="DTE67" s="158"/>
      <c r="DTF67" s="158"/>
      <c r="DTG67" s="158"/>
      <c r="DTH67" s="158"/>
      <c r="DTI67" s="158"/>
      <c r="DTJ67" s="158"/>
      <c r="DTK67" s="158"/>
      <c r="DTL67" s="158"/>
      <c r="DTM67" s="158"/>
      <c r="DTN67" s="158"/>
      <c r="DTO67" s="158"/>
      <c r="DTP67" s="158"/>
      <c r="DTQ67" s="158"/>
      <c r="DTR67" s="158"/>
      <c r="DTS67" s="158"/>
      <c r="DTT67" s="158"/>
      <c r="DTU67" s="158"/>
      <c r="DTV67" s="158"/>
      <c r="DTW67" s="158"/>
      <c r="DTX67" s="158"/>
      <c r="DTY67" s="158"/>
      <c r="DTZ67" s="158"/>
      <c r="DUA67" s="158"/>
      <c r="DUB67" s="158"/>
      <c r="DUC67" s="158"/>
      <c r="DUD67" s="158"/>
      <c r="DUE67" s="158"/>
      <c r="DUF67" s="158"/>
      <c r="DUG67" s="158"/>
      <c r="DUH67" s="158"/>
      <c r="DUI67" s="158"/>
      <c r="DUJ67" s="158"/>
      <c r="DUK67" s="158"/>
      <c r="DUL67" s="158"/>
      <c r="DUM67" s="158"/>
      <c r="DUN67" s="158"/>
      <c r="DUO67" s="158"/>
      <c r="DUP67" s="158"/>
      <c r="DUQ67" s="158"/>
      <c r="DUR67" s="158"/>
      <c r="DUS67" s="158"/>
      <c r="DUT67" s="158"/>
      <c r="DUU67" s="158"/>
      <c r="DUV67" s="158"/>
      <c r="DUW67" s="158"/>
      <c r="DUX67" s="158"/>
      <c r="DUY67" s="158"/>
      <c r="DUZ67" s="158"/>
      <c r="DVA67" s="158"/>
      <c r="DVB67" s="158"/>
      <c r="DVC67" s="158"/>
      <c r="DVD67" s="158"/>
      <c r="DVE67" s="158"/>
      <c r="DVF67" s="158"/>
      <c r="DVG67" s="158"/>
      <c r="DVH67" s="158"/>
      <c r="DVI67" s="158"/>
      <c r="DVJ67" s="158"/>
      <c r="DVK67" s="158"/>
      <c r="DVL67" s="158"/>
      <c r="DVM67" s="158"/>
      <c r="DVN67" s="158"/>
      <c r="DVO67" s="158"/>
      <c r="DVP67" s="158"/>
      <c r="DVQ67" s="158"/>
      <c r="DVR67" s="158"/>
      <c r="DVS67" s="158"/>
      <c r="DVT67" s="158"/>
      <c r="DVU67" s="158"/>
      <c r="DVV67" s="158"/>
      <c r="DVW67" s="158"/>
      <c r="DVX67" s="158"/>
      <c r="DVY67" s="158"/>
      <c r="DVZ67" s="158"/>
      <c r="DWA67" s="158"/>
      <c r="DWB67" s="158"/>
      <c r="DWC67" s="158"/>
      <c r="DWD67" s="158"/>
      <c r="DWE67" s="158"/>
      <c r="DWF67" s="158"/>
      <c r="DWG67" s="158"/>
      <c r="DWH67" s="158"/>
      <c r="DWI67" s="158"/>
      <c r="DWJ67" s="158"/>
      <c r="DWK67" s="158"/>
      <c r="DWL67" s="158"/>
      <c r="DWM67" s="158"/>
      <c r="DWN67" s="158"/>
      <c r="DWO67" s="158"/>
      <c r="DWP67" s="158"/>
      <c r="DWQ67" s="158"/>
      <c r="DWR67" s="158"/>
      <c r="DWS67" s="158"/>
      <c r="DWT67" s="158"/>
      <c r="DWU67" s="158"/>
      <c r="DWV67" s="158"/>
      <c r="DWW67" s="158"/>
      <c r="DWX67" s="158"/>
      <c r="DWY67" s="158"/>
      <c r="DWZ67" s="158"/>
      <c r="DXA67" s="158"/>
      <c r="DXB67" s="158"/>
      <c r="DXC67" s="158"/>
      <c r="DXD67" s="158"/>
      <c r="DXE67" s="158"/>
      <c r="DXF67" s="158"/>
      <c r="DXG67" s="158"/>
      <c r="DXH67" s="158"/>
      <c r="DXI67" s="158"/>
      <c r="DXJ67" s="158"/>
      <c r="DXK67" s="158"/>
      <c r="DXL67" s="158"/>
      <c r="DXM67" s="158"/>
      <c r="DXN67" s="158"/>
      <c r="DXO67" s="158"/>
      <c r="DXP67" s="158"/>
      <c r="DXQ67" s="158"/>
      <c r="DXR67" s="158"/>
      <c r="DXS67" s="158"/>
      <c r="DXT67" s="158"/>
      <c r="DXU67" s="158"/>
      <c r="DXV67" s="158"/>
      <c r="DXW67" s="158"/>
      <c r="DXX67" s="158"/>
      <c r="DXY67" s="158"/>
      <c r="DXZ67" s="158"/>
      <c r="DYA67" s="158"/>
      <c r="DYB67" s="158"/>
      <c r="DYC67" s="158"/>
      <c r="DYD67" s="158"/>
      <c r="DYE67" s="158"/>
      <c r="DYF67" s="158"/>
      <c r="DYG67" s="158"/>
      <c r="DYH67" s="158"/>
      <c r="DYI67" s="158"/>
      <c r="DYJ67" s="158"/>
      <c r="DYK67" s="158"/>
      <c r="DYL67" s="158"/>
      <c r="DYM67" s="158"/>
      <c r="DYN67" s="158"/>
      <c r="DYO67" s="158"/>
      <c r="DYP67" s="158"/>
      <c r="DYQ67" s="158"/>
      <c r="DYR67" s="158"/>
      <c r="DYS67" s="158"/>
      <c r="DYT67" s="158"/>
      <c r="DYU67" s="158"/>
      <c r="DYV67" s="158"/>
      <c r="DYW67" s="158"/>
      <c r="DYX67" s="158"/>
      <c r="DYY67" s="158"/>
      <c r="DYZ67" s="158"/>
      <c r="DZA67" s="158"/>
      <c r="DZB67" s="158"/>
      <c r="DZC67" s="158"/>
      <c r="DZD67" s="158"/>
      <c r="DZE67" s="158"/>
      <c r="DZF67" s="158"/>
      <c r="DZG67" s="158"/>
      <c r="DZH67" s="158"/>
      <c r="DZI67" s="158"/>
      <c r="DZJ67" s="158"/>
      <c r="DZK67" s="158"/>
      <c r="DZL67" s="158"/>
      <c r="DZM67" s="158"/>
      <c r="DZN67" s="158"/>
      <c r="DZO67" s="158"/>
      <c r="DZP67" s="158"/>
      <c r="DZQ67" s="158"/>
      <c r="DZR67" s="158"/>
      <c r="DZS67" s="158"/>
      <c r="DZT67" s="158"/>
      <c r="DZU67" s="158"/>
      <c r="DZV67" s="158"/>
      <c r="DZW67" s="158"/>
      <c r="DZX67" s="158"/>
      <c r="DZY67" s="158"/>
      <c r="DZZ67" s="158"/>
      <c r="EAA67" s="158"/>
      <c r="EAB67" s="158"/>
      <c r="EAC67" s="158"/>
      <c r="EAD67" s="158"/>
      <c r="EAE67" s="158"/>
      <c r="EAF67" s="158"/>
      <c r="EAG67" s="158"/>
      <c r="EAH67" s="158"/>
      <c r="EAI67" s="158"/>
      <c r="EAJ67" s="158"/>
      <c r="EAK67" s="158"/>
      <c r="EAL67" s="158"/>
      <c r="EAM67" s="158"/>
      <c r="EAN67" s="158"/>
      <c r="EAO67" s="158"/>
      <c r="EAP67" s="158"/>
      <c r="EAQ67" s="158"/>
      <c r="EAR67" s="158"/>
      <c r="EAS67" s="158"/>
      <c r="EAT67" s="158"/>
      <c r="EAU67" s="158"/>
      <c r="EAV67" s="158"/>
      <c r="EAW67" s="158"/>
      <c r="EAX67" s="158"/>
      <c r="EAY67" s="158"/>
      <c r="EAZ67" s="158"/>
      <c r="EBA67" s="158"/>
      <c r="EBB67" s="158"/>
      <c r="EBC67" s="158"/>
      <c r="EBD67" s="158"/>
      <c r="EBE67" s="158"/>
      <c r="EBF67" s="158"/>
      <c r="EBG67" s="158"/>
      <c r="EBH67" s="158"/>
      <c r="EBI67" s="158"/>
      <c r="EBJ67" s="158"/>
      <c r="EBK67" s="158"/>
      <c r="EBL67" s="158"/>
      <c r="EBM67" s="158"/>
      <c r="EBN67" s="158"/>
      <c r="EBO67" s="158"/>
      <c r="EBP67" s="158"/>
      <c r="EBQ67" s="158"/>
      <c r="EBR67" s="158"/>
      <c r="EBS67" s="158"/>
      <c r="EBT67" s="158"/>
      <c r="EBU67" s="158"/>
      <c r="EBV67" s="158"/>
      <c r="EBW67" s="158"/>
      <c r="EBX67" s="158"/>
      <c r="EBY67" s="158"/>
      <c r="EBZ67" s="158"/>
      <c r="ECA67" s="158"/>
      <c r="ECB67" s="158"/>
      <c r="ECC67" s="158"/>
      <c r="ECD67" s="158"/>
      <c r="ECE67" s="158"/>
      <c r="ECF67" s="158"/>
      <c r="ECG67" s="158"/>
      <c r="ECH67" s="158"/>
      <c r="ECI67" s="158"/>
      <c r="ECJ67" s="158"/>
      <c r="ECK67" s="158"/>
      <c r="ECL67" s="158"/>
      <c r="ECM67" s="158"/>
      <c r="ECN67" s="158"/>
      <c r="ECO67" s="158"/>
      <c r="ECP67" s="158"/>
      <c r="ECQ67" s="158"/>
      <c r="ECR67" s="158"/>
      <c r="ECS67" s="158"/>
      <c r="ECT67" s="158"/>
      <c r="ECU67" s="158"/>
      <c r="ECV67" s="158"/>
      <c r="ECW67" s="158"/>
      <c r="ECX67" s="158"/>
      <c r="ECY67" s="158"/>
      <c r="ECZ67" s="158"/>
      <c r="EDA67" s="158"/>
      <c r="EDB67" s="158"/>
      <c r="EDC67" s="158"/>
      <c r="EDD67" s="158"/>
      <c r="EDE67" s="158"/>
      <c r="EDF67" s="158"/>
      <c r="EDG67" s="158"/>
      <c r="EDH67" s="158"/>
      <c r="EDI67" s="158"/>
      <c r="EDJ67" s="158"/>
      <c r="EDK67" s="158"/>
      <c r="EDL67" s="158"/>
      <c r="EDM67" s="158"/>
      <c r="EDN67" s="158"/>
      <c r="EDO67" s="158"/>
      <c r="EDP67" s="158"/>
      <c r="EDQ67" s="158"/>
      <c r="EDR67" s="158"/>
      <c r="EDS67" s="158"/>
      <c r="EDT67" s="158"/>
      <c r="EDU67" s="158"/>
      <c r="EDV67" s="158"/>
      <c r="EDW67" s="158"/>
      <c r="EDX67" s="158"/>
      <c r="EDY67" s="158"/>
      <c r="EDZ67" s="158"/>
      <c r="EEA67" s="158"/>
      <c r="EEB67" s="158"/>
      <c r="EEC67" s="158"/>
      <c r="EED67" s="158"/>
      <c r="EEE67" s="158"/>
      <c r="EEF67" s="158"/>
      <c r="EEG67" s="158"/>
      <c r="EEH67" s="158"/>
      <c r="EEI67" s="158"/>
      <c r="EEJ67" s="158"/>
      <c r="EEK67" s="158"/>
      <c r="EEL67" s="158"/>
      <c r="EEM67" s="158"/>
      <c r="EEN67" s="158"/>
      <c r="EEO67" s="158"/>
      <c r="EEP67" s="158"/>
      <c r="EEQ67" s="158"/>
      <c r="EER67" s="158"/>
      <c r="EES67" s="158"/>
      <c r="EET67" s="158"/>
      <c r="EEU67" s="158"/>
      <c r="EEV67" s="158"/>
      <c r="EEW67" s="158"/>
      <c r="EEX67" s="158"/>
      <c r="EEY67" s="158"/>
      <c r="EEZ67" s="158"/>
      <c r="EFA67" s="158"/>
      <c r="EFB67" s="158"/>
      <c r="EFC67" s="158"/>
      <c r="EFD67" s="158"/>
      <c r="EFE67" s="158"/>
      <c r="EFF67" s="158"/>
      <c r="EFG67" s="158"/>
      <c r="EFH67" s="158"/>
      <c r="EFI67" s="158"/>
      <c r="EFJ67" s="158"/>
      <c r="EFK67" s="158"/>
      <c r="EFL67" s="158"/>
      <c r="EFM67" s="158"/>
      <c r="EFN67" s="158"/>
      <c r="EFO67" s="158"/>
      <c r="EFP67" s="158"/>
      <c r="EFQ67" s="158"/>
      <c r="EFR67" s="158"/>
      <c r="EFS67" s="158"/>
      <c r="EFT67" s="158"/>
      <c r="EFU67" s="158"/>
      <c r="EFV67" s="158"/>
      <c r="EFW67" s="158"/>
      <c r="EFX67" s="158"/>
      <c r="EFY67" s="158"/>
      <c r="EFZ67" s="158"/>
      <c r="EGA67" s="158"/>
      <c r="EGB67" s="158"/>
      <c r="EGC67" s="158"/>
      <c r="EGD67" s="158"/>
      <c r="EGE67" s="158"/>
      <c r="EGF67" s="158"/>
      <c r="EGG67" s="158"/>
      <c r="EGH67" s="158"/>
      <c r="EGI67" s="158"/>
      <c r="EGJ67" s="158"/>
      <c r="EGK67" s="158"/>
      <c r="EGL67" s="158"/>
      <c r="EGM67" s="158"/>
      <c r="EGN67" s="158"/>
      <c r="EGO67" s="158"/>
      <c r="EGP67" s="158"/>
      <c r="EGQ67" s="158"/>
      <c r="EGR67" s="158"/>
      <c r="EGS67" s="158"/>
      <c r="EGT67" s="158"/>
      <c r="EGU67" s="158"/>
      <c r="EGV67" s="158"/>
      <c r="EGW67" s="158"/>
      <c r="EGX67" s="158"/>
      <c r="EGY67" s="158"/>
      <c r="EGZ67" s="158"/>
      <c r="EHA67" s="158"/>
      <c r="EHB67" s="158"/>
      <c r="EHC67" s="158"/>
      <c r="EHD67" s="158"/>
      <c r="EHE67" s="158"/>
      <c r="EHF67" s="158"/>
      <c r="EHG67" s="158"/>
      <c r="EHH67" s="158"/>
      <c r="EHI67" s="158"/>
      <c r="EHJ67" s="158"/>
      <c r="EHK67" s="158"/>
      <c r="EHL67" s="158"/>
      <c r="EHM67" s="158"/>
      <c r="EHN67" s="158"/>
      <c r="EHO67" s="158"/>
      <c r="EHP67" s="158"/>
      <c r="EHQ67" s="158"/>
      <c r="EHR67" s="158"/>
      <c r="EHS67" s="158"/>
      <c r="EHT67" s="158"/>
      <c r="EHU67" s="158"/>
      <c r="EHV67" s="158"/>
      <c r="EHW67" s="158"/>
      <c r="EHX67" s="158"/>
      <c r="EHY67" s="158"/>
      <c r="EHZ67" s="158"/>
      <c r="EIA67" s="158"/>
      <c r="EIB67" s="158"/>
      <c r="EIC67" s="158"/>
      <c r="EID67" s="158"/>
      <c r="EIE67" s="158"/>
      <c r="EIF67" s="158"/>
      <c r="EIG67" s="158"/>
      <c r="EIH67" s="158"/>
      <c r="EII67" s="158"/>
      <c r="EIJ67" s="158"/>
      <c r="EIK67" s="158"/>
      <c r="EIL67" s="158"/>
      <c r="EIM67" s="158"/>
      <c r="EIN67" s="158"/>
      <c r="EIO67" s="158"/>
      <c r="EIP67" s="158"/>
      <c r="EIQ67" s="158"/>
      <c r="EIR67" s="158"/>
      <c r="EIS67" s="158"/>
      <c r="EIT67" s="158"/>
      <c r="EIU67" s="158"/>
      <c r="EIV67" s="158"/>
      <c r="EIW67" s="158"/>
      <c r="EIX67" s="158"/>
      <c r="EIY67" s="158"/>
      <c r="EIZ67" s="158"/>
      <c r="EJA67" s="158"/>
      <c r="EJB67" s="158"/>
      <c r="EJC67" s="158"/>
      <c r="EJD67" s="158"/>
      <c r="EJE67" s="158"/>
      <c r="EJF67" s="158"/>
      <c r="EJG67" s="158"/>
      <c r="EJH67" s="158"/>
      <c r="EJI67" s="158"/>
      <c r="EJJ67" s="158"/>
      <c r="EJK67" s="158"/>
      <c r="EJL67" s="158"/>
      <c r="EJM67" s="158"/>
      <c r="EJN67" s="158"/>
      <c r="EJO67" s="158"/>
      <c r="EJP67" s="158"/>
      <c r="EJQ67" s="158"/>
      <c r="EJR67" s="158"/>
      <c r="EJS67" s="158"/>
      <c r="EJT67" s="158"/>
      <c r="EJU67" s="158"/>
      <c r="EJV67" s="158"/>
      <c r="EJW67" s="158"/>
      <c r="EJX67" s="158"/>
      <c r="EJY67" s="158"/>
      <c r="EJZ67" s="158"/>
      <c r="EKA67" s="158"/>
      <c r="EKB67" s="158"/>
      <c r="EKC67" s="158"/>
      <c r="EKD67" s="158"/>
      <c r="EKE67" s="158"/>
      <c r="EKF67" s="158"/>
      <c r="EKG67" s="158"/>
      <c r="EKH67" s="158"/>
      <c r="EKI67" s="158"/>
      <c r="EKJ67" s="158"/>
      <c r="EKK67" s="158"/>
      <c r="EKL67" s="158"/>
      <c r="EKM67" s="158"/>
      <c r="EKN67" s="158"/>
      <c r="EKO67" s="158"/>
      <c r="EKP67" s="158"/>
      <c r="EKQ67" s="158"/>
      <c r="EKR67" s="158"/>
      <c r="EKS67" s="158"/>
      <c r="EKT67" s="158"/>
      <c r="EKU67" s="158"/>
      <c r="EKV67" s="158"/>
      <c r="EKW67" s="158"/>
      <c r="EKX67" s="158"/>
      <c r="EKY67" s="158"/>
      <c r="EKZ67" s="158"/>
      <c r="ELA67" s="158"/>
      <c r="ELB67" s="158"/>
      <c r="ELC67" s="158"/>
      <c r="ELD67" s="158"/>
      <c r="ELE67" s="158"/>
      <c r="ELF67" s="158"/>
      <c r="ELG67" s="158"/>
      <c r="ELH67" s="158"/>
      <c r="ELI67" s="158"/>
      <c r="ELJ67" s="158"/>
      <c r="ELK67" s="158"/>
      <c r="ELL67" s="158"/>
      <c r="ELM67" s="158"/>
      <c r="ELN67" s="158"/>
      <c r="ELO67" s="158"/>
      <c r="ELP67" s="158"/>
      <c r="ELQ67" s="158"/>
      <c r="ELR67" s="158"/>
      <c r="ELS67" s="158"/>
      <c r="ELT67" s="158"/>
      <c r="ELU67" s="158"/>
      <c r="ELV67" s="158"/>
      <c r="ELW67" s="158"/>
      <c r="ELX67" s="158"/>
      <c r="ELY67" s="158"/>
      <c r="ELZ67" s="158"/>
      <c r="EMA67" s="158"/>
      <c r="EMB67" s="158"/>
      <c r="EMC67" s="158"/>
      <c r="EMD67" s="158"/>
      <c r="EME67" s="158"/>
      <c r="EMF67" s="158"/>
      <c r="EMG67" s="158"/>
      <c r="EMH67" s="158"/>
      <c r="EMI67" s="158"/>
      <c r="EMJ67" s="158"/>
      <c r="EMK67" s="158"/>
      <c r="EML67" s="158"/>
      <c r="EMM67" s="158"/>
      <c r="EMN67" s="158"/>
      <c r="EMO67" s="158"/>
      <c r="EMP67" s="158"/>
      <c r="EMQ67" s="158"/>
      <c r="EMR67" s="158"/>
      <c r="EMS67" s="158"/>
      <c r="EMT67" s="158"/>
      <c r="EMU67" s="158"/>
      <c r="EMV67" s="158"/>
      <c r="EMW67" s="158"/>
      <c r="EMX67" s="158"/>
      <c r="EMY67" s="158"/>
      <c r="EMZ67" s="158"/>
      <c r="ENA67" s="158"/>
      <c r="ENB67" s="158"/>
      <c r="ENC67" s="158"/>
      <c r="END67" s="158"/>
      <c r="ENE67" s="158"/>
      <c r="ENF67" s="158"/>
      <c r="ENG67" s="158"/>
      <c r="ENH67" s="158"/>
      <c r="ENI67" s="158"/>
      <c r="ENJ67" s="158"/>
      <c r="ENK67" s="158"/>
      <c r="ENL67" s="158"/>
      <c r="ENM67" s="158"/>
      <c r="ENN67" s="158"/>
      <c r="ENO67" s="158"/>
      <c r="ENP67" s="158"/>
      <c r="ENQ67" s="158"/>
      <c r="ENR67" s="158"/>
      <c r="ENS67" s="158"/>
      <c r="ENT67" s="158"/>
      <c r="ENU67" s="158"/>
      <c r="ENV67" s="158"/>
      <c r="ENW67" s="158"/>
      <c r="ENX67" s="158"/>
      <c r="ENY67" s="158"/>
      <c r="ENZ67" s="158"/>
      <c r="EOA67" s="158"/>
      <c r="EOB67" s="158"/>
      <c r="EOC67" s="158"/>
      <c r="EOD67" s="158"/>
      <c r="EOE67" s="158"/>
      <c r="EOF67" s="158"/>
      <c r="EOG67" s="158"/>
      <c r="EOH67" s="158"/>
      <c r="EOI67" s="158"/>
      <c r="EOJ67" s="158"/>
      <c r="EOK67" s="158"/>
      <c r="EOL67" s="158"/>
      <c r="EOM67" s="158"/>
      <c r="EON67" s="158"/>
      <c r="EOO67" s="158"/>
      <c r="EOP67" s="158"/>
      <c r="EOQ67" s="158"/>
      <c r="EOR67" s="158"/>
      <c r="EOS67" s="158"/>
      <c r="EOT67" s="158"/>
      <c r="EOU67" s="158"/>
      <c r="EOV67" s="158"/>
      <c r="EOW67" s="158"/>
      <c r="EOX67" s="158"/>
      <c r="EOY67" s="158"/>
      <c r="EOZ67" s="158"/>
      <c r="EPA67" s="158"/>
      <c r="EPB67" s="158"/>
      <c r="EPC67" s="158"/>
      <c r="EPD67" s="158"/>
      <c r="EPE67" s="158"/>
      <c r="EPF67" s="158"/>
      <c r="EPG67" s="158"/>
      <c r="EPH67" s="158"/>
      <c r="EPI67" s="158"/>
      <c r="EPJ67" s="158"/>
      <c r="EPK67" s="158"/>
      <c r="EPL67" s="158"/>
      <c r="EPM67" s="158"/>
      <c r="EPN67" s="158"/>
      <c r="EPO67" s="158"/>
      <c r="EPP67" s="158"/>
      <c r="EPQ67" s="158"/>
      <c r="EPR67" s="158"/>
      <c r="EPS67" s="158"/>
      <c r="EPT67" s="158"/>
      <c r="EPU67" s="158"/>
      <c r="EPV67" s="158"/>
      <c r="EPW67" s="158"/>
      <c r="EPX67" s="158"/>
      <c r="EPY67" s="158"/>
      <c r="EPZ67" s="158"/>
      <c r="EQA67" s="158"/>
      <c r="EQB67" s="158"/>
      <c r="EQC67" s="158"/>
      <c r="EQD67" s="158"/>
      <c r="EQE67" s="158"/>
      <c r="EQF67" s="158"/>
      <c r="EQG67" s="158"/>
      <c r="EQH67" s="158"/>
      <c r="EQI67" s="158"/>
      <c r="EQJ67" s="158"/>
      <c r="EQK67" s="158"/>
      <c r="EQL67" s="158"/>
      <c r="EQM67" s="158"/>
      <c r="EQN67" s="158"/>
      <c r="EQO67" s="158"/>
      <c r="EQP67" s="158"/>
      <c r="EQQ67" s="158"/>
      <c r="EQR67" s="158"/>
      <c r="EQS67" s="158"/>
      <c r="EQT67" s="158"/>
      <c r="EQU67" s="158"/>
      <c r="EQV67" s="158"/>
      <c r="EQW67" s="158"/>
      <c r="EQX67" s="158"/>
      <c r="EQY67" s="158"/>
      <c r="EQZ67" s="158"/>
      <c r="ERA67" s="158"/>
      <c r="ERB67" s="158"/>
      <c r="ERC67" s="158"/>
      <c r="ERD67" s="158"/>
      <c r="ERE67" s="158"/>
      <c r="ERF67" s="158"/>
      <c r="ERG67" s="158"/>
      <c r="ERH67" s="158"/>
      <c r="ERI67" s="158"/>
      <c r="ERJ67" s="158"/>
      <c r="ERK67" s="158"/>
      <c r="ERL67" s="158"/>
      <c r="ERM67" s="158"/>
      <c r="ERN67" s="158"/>
      <c r="ERO67" s="158"/>
      <c r="ERP67" s="158"/>
      <c r="ERQ67" s="158"/>
      <c r="ERR67" s="158"/>
      <c r="ERS67" s="158"/>
      <c r="ERT67" s="158"/>
      <c r="ERU67" s="158"/>
      <c r="ERV67" s="158"/>
      <c r="ERW67" s="158"/>
      <c r="ERX67" s="158"/>
      <c r="ERY67" s="158"/>
      <c r="ERZ67" s="158"/>
      <c r="ESA67" s="158"/>
      <c r="ESB67" s="158"/>
      <c r="ESC67" s="158"/>
      <c r="ESD67" s="158"/>
      <c r="ESE67" s="158"/>
      <c r="ESF67" s="158"/>
      <c r="ESG67" s="158"/>
      <c r="ESH67" s="158"/>
      <c r="ESI67" s="158"/>
      <c r="ESJ67" s="158"/>
      <c r="ESK67" s="158"/>
      <c r="ESL67" s="158"/>
      <c r="ESM67" s="158"/>
      <c r="ESN67" s="158"/>
      <c r="ESO67" s="158"/>
      <c r="ESP67" s="158"/>
      <c r="ESQ67" s="158"/>
      <c r="ESR67" s="158"/>
      <c r="ESS67" s="158"/>
      <c r="EST67" s="158"/>
      <c r="ESU67" s="158"/>
      <c r="ESV67" s="158"/>
      <c r="ESW67" s="158"/>
      <c r="ESX67" s="158"/>
      <c r="ESY67" s="158"/>
      <c r="ESZ67" s="158"/>
      <c r="ETA67" s="158"/>
      <c r="ETB67" s="158"/>
      <c r="ETC67" s="158"/>
      <c r="ETD67" s="158"/>
      <c r="ETE67" s="158"/>
      <c r="ETF67" s="158"/>
      <c r="ETG67" s="158"/>
      <c r="ETH67" s="158"/>
      <c r="ETI67" s="158"/>
      <c r="ETJ67" s="158"/>
      <c r="ETK67" s="158"/>
      <c r="ETL67" s="158"/>
      <c r="ETM67" s="158"/>
      <c r="ETN67" s="158"/>
      <c r="ETO67" s="158"/>
      <c r="ETP67" s="158"/>
      <c r="ETQ67" s="158"/>
      <c r="ETR67" s="158"/>
      <c r="ETS67" s="158"/>
      <c r="ETT67" s="158"/>
      <c r="ETU67" s="158"/>
      <c r="ETV67" s="158"/>
      <c r="ETW67" s="158"/>
      <c r="ETX67" s="158"/>
      <c r="ETY67" s="158"/>
      <c r="ETZ67" s="158"/>
      <c r="EUA67" s="158"/>
      <c r="EUB67" s="158"/>
      <c r="EUC67" s="158"/>
      <c r="EUD67" s="158"/>
      <c r="EUE67" s="158"/>
      <c r="EUF67" s="158"/>
      <c r="EUG67" s="158"/>
      <c r="EUH67" s="158"/>
      <c r="EUI67" s="158"/>
      <c r="EUJ67" s="158"/>
      <c r="EUK67" s="158"/>
      <c r="EUL67" s="158"/>
      <c r="EUM67" s="158"/>
      <c r="EUN67" s="158"/>
      <c r="EUO67" s="158"/>
      <c r="EUP67" s="158"/>
      <c r="EUQ67" s="158"/>
      <c r="EUR67" s="158"/>
      <c r="EUS67" s="158"/>
      <c r="EUT67" s="158"/>
      <c r="EUU67" s="158"/>
      <c r="EUV67" s="158"/>
      <c r="EUW67" s="158"/>
      <c r="EUX67" s="158"/>
      <c r="EUY67" s="158"/>
      <c r="EUZ67" s="158"/>
      <c r="EVA67" s="158"/>
      <c r="EVB67" s="158"/>
      <c r="EVC67" s="158"/>
      <c r="EVD67" s="158"/>
      <c r="EVE67" s="158"/>
      <c r="EVF67" s="158"/>
      <c r="EVG67" s="158"/>
      <c r="EVH67" s="158"/>
      <c r="EVI67" s="158"/>
      <c r="EVJ67" s="158"/>
      <c r="EVK67" s="158"/>
      <c r="EVL67" s="158"/>
      <c r="EVM67" s="158"/>
      <c r="EVN67" s="158"/>
      <c r="EVO67" s="158"/>
      <c r="EVP67" s="158"/>
      <c r="EVQ67" s="158"/>
      <c r="EVR67" s="158"/>
      <c r="EVS67" s="158"/>
      <c r="EVT67" s="158"/>
      <c r="EVU67" s="158"/>
      <c r="EVV67" s="158"/>
      <c r="EVW67" s="158"/>
      <c r="EVX67" s="158"/>
      <c r="EVY67" s="158"/>
      <c r="EVZ67" s="158"/>
      <c r="EWA67" s="158"/>
      <c r="EWB67" s="158"/>
      <c r="EWC67" s="158"/>
      <c r="EWD67" s="158"/>
      <c r="EWE67" s="158"/>
      <c r="EWF67" s="158"/>
      <c r="EWG67" s="158"/>
      <c r="EWH67" s="158"/>
      <c r="EWI67" s="158"/>
      <c r="EWJ67" s="158"/>
      <c r="EWK67" s="158"/>
      <c r="EWL67" s="158"/>
      <c r="EWM67" s="158"/>
      <c r="EWN67" s="158"/>
      <c r="EWO67" s="158"/>
      <c r="EWP67" s="158"/>
      <c r="EWQ67" s="158"/>
      <c r="EWR67" s="158"/>
      <c r="EWS67" s="158"/>
      <c r="EWT67" s="158"/>
      <c r="EWU67" s="158"/>
      <c r="EWV67" s="158"/>
      <c r="EWW67" s="158"/>
      <c r="EWX67" s="158"/>
      <c r="EWY67" s="158"/>
      <c r="EWZ67" s="158"/>
      <c r="EXA67" s="158"/>
      <c r="EXB67" s="158"/>
      <c r="EXC67" s="158"/>
      <c r="EXD67" s="158"/>
      <c r="EXE67" s="158"/>
      <c r="EXF67" s="158"/>
      <c r="EXG67" s="158"/>
      <c r="EXH67" s="158"/>
      <c r="EXI67" s="158"/>
      <c r="EXJ67" s="158"/>
      <c r="EXK67" s="158"/>
      <c r="EXL67" s="158"/>
      <c r="EXM67" s="158"/>
      <c r="EXN67" s="158"/>
      <c r="EXO67" s="158"/>
      <c r="EXP67" s="158"/>
      <c r="EXQ67" s="158"/>
      <c r="EXR67" s="158"/>
      <c r="EXS67" s="158"/>
      <c r="EXT67" s="158"/>
      <c r="EXU67" s="158"/>
      <c r="EXV67" s="158"/>
      <c r="EXW67" s="158"/>
      <c r="EXX67" s="158"/>
      <c r="EXY67" s="158"/>
      <c r="EXZ67" s="158"/>
      <c r="EYA67" s="158"/>
      <c r="EYB67" s="158"/>
      <c r="EYC67" s="158"/>
      <c r="EYD67" s="158"/>
      <c r="EYE67" s="158"/>
      <c r="EYF67" s="158"/>
      <c r="EYG67" s="158"/>
      <c r="EYH67" s="158"/>
      <c r="EYI67" s="158"/>
      <c r="EYJ67" s="158"/>
      <c r="EYK67" s="158"/>
      <c r="EYL67" s="158"/>
      <c r="EYM67" s="158"/>
      <c r="EYN67" s="158"/>
      <c r="EYO67" s="158"/>
      <c r="EYP67" s="158"/>
      <c r="EYQ67" s="158"/>
      <c r="EYR67" s="158"/>
      <c r="EYS67" s="158"/>
      <c r="EYT67" s="158"/>
      <c r="EYU67" s="158"/>
      <c r="EYV67" s="158"/>
      <c r="EYW67" s="158"/>
      <c r="EYX67" s="158"/>
      <c r="EYY67" s="158"/>
      <c r="EYZ67" s="158"/>
      <c r="EZA67" s="158"/>
      <c r="EZB67" s="158"/>
      <c r="EZC67" s="158"/>
      <c r="EZD67" s="158"/>
      <c r="EZE67" s="158"/>
      <c r="EZF67" s="158"/>
      <c r="EZG67" s="158"/>
      <c r="EZH67" s="158"/>
      <c r="EZI67" s="158"/>
      <c r="EZJ67" s="158"/>
      <c r="EZK67" s="158"/>
      <c r="EZL67" s="158"/>
      <c r="EZM67" s="158"/>
      <c r="EZN67" s="158"/>
      <c r="EZO67" s="158"/>
      <c r="EZP67" s="158"/>
      <c r="EZQ67" s="158"/>
      <c r="EZR67" s="158"/>
      <c r="EZS67" s="158"/>
      <c r="EZT67" s="158"/>
      <c r="EZU67" s="158"/>
      <c r="EZV67" s="158"/>
      <c r="EZW67" s="158"/>
      <c r="EZX67" s="158"/>
      <c r="EZY67" s="158"/>
      <c r="EZZ67" s="158"/>
      <c r="FAA67" s="158"/>
      <c r="FAB67" s="158"/>
      <c r="FAC67" s="158"/>
      <c r="FAD67" s="158"/>
      <c r="FAE67" s="158"/>
      <c r="FAF67" s="158"/>
      <c r="FAG67" s="158"/>
      <c r="FAH67" s="158"/>
      <c r="FAI67" s="158"/>
      <c r="FAJ67" s="158"/>
      <c r="FAK67" s="158"/>
      <c r="FAL67" s="158"/>
      <c r="FAM67" s="158"/>
      <c r="FAN67" s="158"/>
      <c r="FAO67" s="158"/>
      <c r="FAP67" s="158"/>
      <c r="FAQ67" s="158"/>
      <c r="FAR67" s="158"/>
      <c r="FAS67" s="158"/>
      <c r="FAT67" s="158"/>
      <c r="FAU67" s="158"/>
      <c r="FAV67" s="158"/>
      <c r="FAW67" s="158"/>
      <c r="FAX67" s="158"/>
      <c r="FAY67" s="158"/>
      <c r="FAZ67" s="158"/>
      <c r="FBA67" s="158"/>
      <c r="FBB67" s="158"/>
      <c r="FBC67" s="158"/>
      <c r="FBD67" s="158"/>
      <c r="FBE67" s="158"/>
      <c r="FBF67" s="158"/>
      <c r="FBG67" s="158"/>
      <c r="FBH67" s="158"/>
      <c r="FBI67" s="158"/>
      <c r="FBJ67" s="158"/>
      <c r="FBK67" s="158"/>
      <c r="FBL67" s="158"/>
      <c r="FBM67" s="158"/>
      <c r="FBN67" s="158"/>
      <c r="FBO67" s="158"/>
      <c r="FBP67" s="158"/>
      <c r="FBQ67" s="158"/>
      <c r="FBR67" s="158"/>
      <c r="FBS67" s="158"/>
      <c r="FBT67" s="158"/>
      <c r="FBU67" s="158"/>
      <c r="FBV67" s="158"/>
      <c r="FBW67" s="158"/>
      <c r="FBX67" s="158"/>
      <c r="FBY67" s="158"/>
      <c r="FBZ67" s="158"/>
      <c r="FCA67" s="158"/>
      <c r="FCB67" s="158"/>
      <c r="FCC67" s="158"/>
      <c r="FCD67" s="158"/>
      <c r="FCE67" s="158"/>
      <c r="FCF67" s="158"/>
      <c r="FCG67" s="158"/>
      <c r="FCH67" s="158"/>
      <c r="FCI67" s="158"/>
      <c r="FCJ67" s="158"/>
      <c r="FCK67" s="158"/>
      <c r="FCL67" s="158"/>
      <c r="FCM67" s="158"/>
      <c r="FCN67" s="158"/>
      <c r="FCO67" s="158"/>
      <c r="FCP67" s="158"/>
      <c r="FCQ67" s="158"/>
      <c r="FCR67" s="158"/>
      <c r="FCS67" s="158"/>
      <c r="FCT67" s="158"/>
      <c r="FCU67" s="158"/>
      <c r="FCV67" s="158"/>
      <c r="FCW67" s="158"/>
      <c r="FCX67" s="158"/>
      <c r="FCY67" s="158"/>
      <c r="FCZ67" s="158"/>
      <c r="FDA67" s="158"/>
      <c r="FDB67" s="158"/>
      <c r="FDC67" s="158"/>
      <c r="FDD67" s="158"/>
      <c r="FDE67" s="158"/>
      <c r="FDF67" s="158"/>
      <c r="FDG67" s="158"/>
      <c r="FDH67" s="158"/>
      <c r="FDI67" s="158"/>
      <c r="FDJ67" s="158"/>
      <c r="FDK67" s="158"/>
      <c r="FDL67" s="158"/>
      <c r="FDM67" s="158"/>
      <c r="FDN67" s="158"/>
      <c r="FDO67" s="158"/>
      <c r="FDP67" s="158"/>
      <c r="FDQ67" s="158"/>
      <c r="FDR67" s="158"/>
      <c r="FDS67" s="158"/>
      <c r="FDT67" s="158"/>
      <c r="FDU67" s="158"/>
      <c r="FDV67" s="158"/>
      <c r="FDW67" s="158"/>
      <c r="FDX67" s="158"/>
      <c r="FDY67" s="158"/>
      <c r="FDZ67" s="158"/>
      <c r="FEA67" s="158"/>
      <c r="FEB67" s="158"/>
      <c r="FEC67" s="158"/>
      <c r="FED67" s="158"/>
      <c r="FEE67" s="158"/>
      <c r="FEF67" s="158"/>
      <c r="FEG67" s="158"/>
      <c r="FEH67" s="158"/>
      <c r="FEI67" s="158"/>
      <c r="FEJ67" s="158"/>
      <c r="FEK67" s="158"/>
      <c r="FEL67" s="158"/>
      <c r="FEM67" s="158"/>
      <c r="FEN67" s="158"/>
      <c r="FEO67" s="158"/>
      <c r="FEP67" s="158"/>
      <c r="FEQ67" s="158"/>
      <c r="FER67" s="158"/>
      <c r="FES67" s="158"/>
      <c r="FET67" s="158"/>
      <c r="FEU67" s="158"/>
      <c r="FEV67" s="158"/>
      <c r="FEW67" s="158"/>
      <c r="FEX67" s="158"/>
      <c r="FEY67" s="158"/>
      <c r="FEZ67" s="158"/>
      <c r="FFA67" s="158"/>
      <c r="FFB67" s="158"/>
      <c r="FFC67" s="158"/>
      <c r="FFD67" s="158"/>
      <c r="FFE67" s="158"/>
      <c r="FFF67" s="158"/>
      <c r="FFG67" s="158"/>
      <c r="FFH67" s="158"/>
      <c r="FFI67" s="158"/>
      <c r="FFJ67" s="158"/>
      <c r="FFK67" s="158"/>
      <c r="FFL67" s="158"/>
      <c r="FFM67" s="158"/>
      <c r="FFN67" s="158"/>
      <c r="FFO67" s="158"/>
      <c r="FFP67" s="158"/>
      <c r="FFQ67" s="158"/>
      <c r="FFR67" s="158"/>
      <c r="FFS67" s="158"/>
      <c r="FFT67" s="158"/>
      <c r="FFU67" s="158"/>
      <c r="FFV67" s="158"/>
      <c r="FFW67" s="158"/>
      <c r="FFX67" s="158"/>
      <c r="FFY67" s="158"/>
      <c r="FFZ67" s="158"/>
      <c r="FGA67" s="158"/>
      <c r="FGB67" s="158"/>
      <c r="FGC67" s="158"/>
      <c r="FGD67" s="158"/>
      <c r="FGE67" s="158"/>
      <c r="FGF67" s="158"/>
      <c r="FGG67" s="158"/>
      <c r="FGH67" s="158"/>
      <c r="FGI67" s="158"/>
      <c r="FGJ67" s="158"/>
      <c r="FGK67" s="158"/>
      <c r="FGL67" s="158"/>
      <c r="FGM67" s="158"/>
      <c r="FGN67" s="158"/>
      <c r="FGO67" s="158"/>
      <c r="FGP67" s="158"/>
      <c r="FGQ67" s="158"/>
      <c r="FGR67" s="158"/>
      <c r="FGS67" s="158"/>
      <c r="FGT67" s="158"/>
      <c r="FGU67" s="158"/>
      <c r="FGV67" s="158"/>
      <c r="FGW67" s="158"/>
      <c r="FGX67" s="158"/>
      <c r="FGY67" s="158"/>
      <c r="FGZ67" s="158"/>
      <c r="FHA67" s="158"/>
      <c r="FHB67" s="158"/>
      <c r="FHC67" s="158"/>
      <c r="FHD67" s="158"/>
      <c r="FHE67" s="158"/>
      <c r="FHF67" s="158"/>
      <c r="FHG67" s="158"/>
      <c r="FHH67" s="158"/>
      <c r="FHI67" s="158"/>
      <c r="FHJ67" s="158"/>
      <c r="FHK67" s="158"/>
      <c r="FHL67" s="158"/>
      <c r="FHM67" s="158"/>
      <c r="FHN67" s="158"/>
      <c r="FHO67" s="158"/>
      <c r="FHP67" s="158"/>
      <c r="FHQ67" s="158"/>
      <c r="FHR67" s="158"/>
      <c r="FHS67" s="158"/>
      <c r="FHT67" s="158"/>
      <c r="FHU67" s="158"/>
      <c r="FHV67" s="158"/>
      <c r="FHW67" s="158"/>
      <c r="FHX67" s="158"/>
      <c r="FHY67" s="158"/>
      <c r="FHZ67" s="158"/>
      <c r="FIA67" s="158"/>
      <c r="FIB67" s="158"/>
      <c r="FIC67" s="158"/>
      <c r="FID67" s="158"/>
      <c r="FIE67" s="158"/>
      <c r="FIF67" s="158"/>
      <c r="FIG67" s="158"/>
      <c r="FIH67" s="158"/>
      <c r="FII67" s="158"/>
      <c r="FIJ67" s="158"/>
      <c r="FIK67" s="158"/>
      <c r="FIL67" s="158"/>
      <c r="FIM67" s="158"/>
      <c r="FIN67" s="158"/>
      <c r="FIO67" s="158"/>
      <c r="FIP67" s="158"/>
      <c r="FIQ67" s="158"/>
      <c r="FIR67" s="158"/>
      <c r="FIS67" s="158"/>
      <c r="FIT67" s="158"/>
      <c r="FIU67" s="158"/>
      <c r="FIV67" s="158"/>
      <c r="FIW67" s="158"/>
      <c r="FIX67" s="158"/>
      <c r="FIY67" s="158"/>
      <c r="FIZ67" s="158"/>
      <c r="FJA67" s="158"/>
      <c r="FJB67" s="158"/>
      <c r="FJC67" s="158"/>
      <c r="FJD67" s="158"/>
      <c r="FJE67" s="158"/>
      <c r="FJF67" s="158"/>
      <c r="FJG67" s="158"/>
      <c r="FJH67" s="158"/>
      <c r="FJI67" s="158"/>
      <c r="FJJ67" s="158"/>
      <c r="FJK67" s="158"/>
      <c r="FJL67" s="158"/>
      <c r="FJM67" s="158"/>
      <c r="FJN67" s="158"/>
      <c r="FJO67" s="158"/>
      <c r="FJP67" s="158"/>
      <c r="FJQ67" s="158"/>
      <c r="FJR67" s="158"/>
      <c r="FJS67" s="158"/>
      <c r="FJT67" s="158"/>
      <c r="FJU67" s="158"/>
      <c r="FJV67" s="158"/>
      <c r="FJW67" s="158"/>
      <c r="FJX67" s="158"/>
      <c r="FJY67" s="158"/>
      <c r="FJZ67" s="158"/>
      <c r="FKA67" s="158"/>
      <c r="FKB67" s="158"/>
      <c r="FKC67" s="158"/>
      <c r="FKD67" s="158"/>
      <c r="FKE67" s="158"/>
      <c r="FKF67" s="158"/>
      <c r="FKG67" s="158"/>
      <c r="FKH67" s="158"/>
      <c r="FKI67" s="158"/>
      <c r="FKJ67" s="158"/>
      <c r="FKK67" s="158"/>
      <c r="FKL67" s="158"/>
      <c r="FKM67" s="158"/>
      <c r="FKN67" s="158"/>
      <c r="FKO67" s="158"/>
      <c r="FKP67" s="158"/>
      <c r="FKQ67" s="158"/>
      <c r="FKR67" s="158"/>
      <c r="FKS67" s="158"/>
      <c r="FKT67" s="158"/>
      <c r="FKU67" s="158"/>
      <c r="FKV67" s="158"/>
      <c r="FKW67" s="158"/>
      <c r="FKX67" s="158"/>
      <c r="FKY67" s="158"/>
      <c r="FKZ67" s="158"/>
      <c r="FLA67" s="158"/>
      <c r="FLB67" s="158"/>
      <c r="FLC67" s="158"/>
      <c r="FLD67" s="158"/>
      <c r="FLE67" s="158"/>
      <c r="FLF67" s="158"/>
      <c r="FLG67" s="158"/>
      <c r="FLH67" s="158"/>
      <c r="FLI67" s="158"/>
      <c r="FLJ67" s="158"/>
      <c r="FLK67" s="158"/>
      <c r="FLL67" s="158"/>
      <c r="FLM67" s="158"/>
      <c r="FLN67" s="158"/>
      <c r="FLO67" s="158"/>
      <c r="FLP67" s="158"/>
      <c r="FLQ67" s="158"/>
      <c r="FLR67" s="158"/>
      <c r="FLS67" s="158"/>
      <c r="FLT67" s="158"/>
      <c r="FLU67" s="158"/>
      <c r="FLV67" s="158"/>
      <c r="FLW67" s="158"/>
      <c r="FLX67" s="158"/>
      <c r="FLY67" s="158"/>
      <c r="FLZ67" s="158"/>
      <c r="FMA67" s="158"/>
      <c r="FMB67" s="158"/>
      <c r="FMC67" s="158"/>
      <c r="FMD67" s="158"/>
      <c r="FME67" s="158"/>
      <c r="FMF67" s="158"/>
      <c r="FMG67" s="158"/>
      <c r="FMH67" s="158"/>
      <c r="FMI67" s="158"/>
      <c r="FMJ67" s="158"/>
      <c r="FMK67" s="158"/>
      <c r="FML67" s="158"/>
      <c r="FMM67" s="158"/>
      <c r="FMN67" s="158"/>
      <c r="FMO67" s="158"/>
      <c r="FMP67" s="158"/>
      <c r="FMQ67" s="158"/>
      <c r="FMR67" s="158"/>
      <c r="FMS67" s="158"/>
      <c r="FMT67" s="158"/>
      <c r="FMU67" s="158"/>
      <c r="FMV67" s="158"/>
      <c r="FMW67" s="158"/>
      <c r="FMX67" s="158"/>
      <c r="FMY67" s="158"/>
      <c r="FMZ67" s="158"/>
      <c r="FNA67" s="158"/>
      <c r="FNB67" s="158"/>
      <c r="FNC67" s="158"/>
      <c r="FND67" s="158"/>
      <c r="FNE67" s="158"/>
      <c r="FNF67" s="158"/>
      <c r="FNG67" s="158"/>
      <c r="FNH67" s="158"/>
      <c r="FNI67" s="158"/>
      <c r="FNJ67" s="158"/>
      <c r="FNK67" s="158"/>
      <c r="FNL67" s="158"/>
      <c r="FNM67" s="158"/>
      <c r="FNN67" s="158"/>
      <c r="FNO67" s="158"/>
      <c r="FNP67" s="158"/>
      <c r="FNQ67" s="158"/>
      <c r="FNR67" s="158"/>
      <c r="FNS67" s="158"/>
      <c r="FNT67" s="158"/>
      <c r="FNU67" s="158"/>
      <c r="FNV67" s="158"/>
      <c r="FNW67" s="158"/>
      <c r="FNX67" s="158"/>
      <c r="FNY67" s="158"/>
      <c r="FNZ67" s="158"/>
      <c r="FOA67" s="158"/>
      <c r="FOB67" s="158"/>
      <c r="FOC67" s="158"/>
      <c r="FOD67" s="158"/>
      <c r="FOE67" s="158"/>
      <c r="FOF67" s="158"/>
      <c r="FOG67" s="158"/>
      <c r="FOH67" s="158"/>
      <c r="FOI67" s="158"/>
      <c r="FOJ67" s="158"/>
      <c r="FOK67" s="158"/>
      <c r="FOL67" s="158"/>
      <c r="FOM67" s="158"/>
      <c r="FON67" s="158"/>
      <c r="FOO67" s="158"/>
      <c r="FOP67" s="158"/>
      <c r="FOQ67" s="158"/>
      <c r="FOR67" s="158"/>
      <c r="FOS67" s="158"/>
      <c r="FOT67" s="158"/>
      <c r="FOU67" s="158"/>
      <c r="FOV67" s="158"/>
      <c r="FOW67" s="158"/>
      <c r="FOX67" s="158"/>
      <c r="FOY67" s="158"/>
      <c r="FOZ67" s="158"/>
      <c r="FPA67" s="158"/>
      <c r="FPB67" s="158"/>
      <c r="FPC67" s="158"/>
      <c r="FPD67" s="158"/>
      <c r="FPE67" s="158"/>
      <c r="FPF67" s="158"/>
      <c r="FPG67" s="158"/>
      <c r="FPH67" s="158"/>
      <c r="FPI67" s="158"/>
      <c r="FPJ67" s="158"/>
      <c r="FPK67" s="158"/>
      <c r="FPL67" s="158"/>
      <c r="FPM67" s="158"/>
      <c r="FPN67" s="158"/>
      <c r="FPO67" s="158"/>
      <c r="FPP67" s="158"/>
      <c r="FPQ67" s="158"/>
      <c r="FPR67" s="158"/>
      <c r="FPS67" s="158"/>
      <c r="FPT67" s="158"/>
      <c r="FPU67" s="158"/>
      <c r="FPV67" s="158"/>
      <c r="FPW67" s="158"/>
      <c r="FPX67" s="158"/>
      <c r="FPY67" s="158"/>
      <c r="FPZ67" s="158"/>
      <c r="FQA67" s="158"/>
      <c r="FQB67" s="158"/>
      <c r="FQC67" s="158"/>
      <c r="FQD67" s="158"/>
      <c r="FQE67" s="158"/>
      <c r="FQF67" s="158"/>
      <c r="FQG67" s="158"/>
      <c r="FQH67" s="158"/>
      <c r="FQI67" s="158"/>
      <c r="FQJ67" s="158"/>
      <c r="FQK67" s="158"/>
      <c r="FQL67" s="158"/>
      <c r="FQM67" s="158"/>
      <c r="FQN67" s="158"/>
      <c r="FQO67" s="158"/>
      <c r="FQP67" s="158"/>
      <c r="FQQ67" s="158"/>
      <c r="FQR67" s="158"/>
      <c r="FQS67" s="158"/>
      <c r="FQT67" s="158"/>
      <c r="FQU67" s="158"/>
      <c r="FQV67" s="158"/>
      <c r="FQW67" s="158"/>
      <c r="FQX67" s="158"/>
      <c r="FQY67" s="158"/>
      <c r="FQZ67" s="158"/>
      <c r="FRA67" s="158"/>
      <c r="FRB67" s="158"/>
      <c r="FRC67" s="158"/>
      <c r="FRD67" s="158"/>
      <c r="FRE67" s="158"/>
      <c r="FRF67" s="158"/>
      <c r="FRG67" s="158"/>
      <c r="FRH67" s="158"/>
      <c r="FRI67" s="158"/>
      <c r="FRJ67" s="158"/>
      <c r="FRK67" s="158"/>
      <c r="FRL67" s="158"/>
      <c r="FRM67" s="158"/>
      <c r="FRN67" s="158"/>
      <c r="FRO67" s="158"/>
      <c r="FRP67" s="158"/>
      <c r="FRQ67" s="158"/>
      <c r="FRR67" s="158"/>
      <c r="FRS67" s="158"/>
      <c r="FRT67" s="158"/>
      <c r="FRU67" s="158"/>
      <c r="FRV67" s="158"/>
      <c r="FRW67" s="158"/>
      <c r="FRX67" s="158"/>
      <c r="FRY67" s="158"/>
      <c r="FRZ67" s="158"/>
      <c r="FSA67" s="158"/>
      <c r="FSB67" s="158"/>
      <c r="FSC67" s="158"/>
      <c r="FSD67" s="158"/>
      <c r="FSE67" s="158"/>
      <c r="FSF67" s="158"/>
      <c r="FSG67" s="158"/>
      <c r="FSH67" s="158"/>
      <c r="FSI67" s="158"/>
      <c r="FSJ67" s="158"/>
      <c r="FSK67" s="158"/>
      <c r="FSL67" s="158"/>
      <c r="FSM67" s="158"/>
      <c r="FSN67" s="158"/>
      <c r="FSO67" s="158"/>
      <c r="FSP67" s="158"/>
      <c r="FSQ67" s="158"/>
      <c r="FSR67" s="158"/>
      <c r="FSS67" s="158"/>
      <c r="FST67" s="158"/>
      <c r="FSU67" s="158"/>
      <c r="FSV67" s="158"/>
      <c r="FSW67" s="158"/>
      <c r="FSX67" s="158"/>
      <c r="FSY67" s="158"/>
      <c r="FSZ67" s="158"/>
      <c r="FTA67" s="158"/>
      <c r="FTB67" s="158"/>
      <c r="FTC67" s="158"/>
      <c r="FTD67" s="158"/>
      <c r="FTE67" s="158"/>
      <c r="FTF67" s="158"/>
      <c r="FTG67" s="158"/>
      <c r="FTH67" s="158"/>
      <c r="FTI67" s="158"/>
      <c r="FTJ67" s="158"/>
      <c r="FTK67" s="158"/>
      <c r="FTL67" s="158"/>
      <c r="FTM67" s="158"/>
      <c r="FTN67" s="158"/>
      <c r="FTO67" s="158"/>
      <c r="FTP67" s="158"/>
      <c r="FTQ67" s="158"/>
      <c r="FTR67" s="158"/>
      <c r="FTS67" s="158"/>
      <c r="FTT67" s="158"/>
      <c r="FTU67" s="158"/>
      <c r="FTV67" s="158"/>
      <c r="FTW67" s="158"/>
      <c r="FTX67" s="158"/>
      <c r="FTY67" s="158"/>
      <c r="FTZ67" s="158"/>
      <c r="FUA67" s="158"/>
      <c r="FUB67" s="158"/>
      <c r="FUC67" s="158"/>
      <c r="FUD67" s="158"/>
      <c r="FUE67" s="158"/>
      <c r="FUF67" s="158"/>
      <c r="FUG67" s="158"/>
      <c r="FUH67" s="158"/>
      <c r="FUI67" s="158"/>
      <c r="FUJ67" s="158"/>
      <c r="FUK67" s="158"/>
      <c r="FUL67" s="158"/>
      <c r="FUM67" s="158"/>
      <c r="FUN67" s="158"/>
      <c r="FUO67" s="158"/>
      <c r="FUP67" s="158"/>
      <c r="FUQ67" s="158"/>
      <c r="FUR67" s="158"/>
      <c r="FUS67" s="158"/>
      <c r="FUT67" s="158"/>
      <c r="FUU67" s="158"/>
      <c r="FUV67" s="158"/>
      <c r="FUW67" s="158"/>
      <c r="FUX67" s="158"/>
      <c r="FUY67" s="158"/>
      <c r="FUZ67" s="158"/>
      <c r="FVA67" s="158"/>
      <c r="FVB67" s="158"/>
      <c r="FVC67" s="158"/>
      <c r="FVD67" s="158"/>
      <c r="FVE67" s="158"/>
      <c r="FVF67" s="158"/>
      <c r="FVG67" s="158"/>
      <c r="FVH67" s="158"/>
      <c r="FVI67" s="158"/>
      <c r="FVJ67" s="158"/>
      <c r="FVK67" s="158"/>
      <c r="FVL67" s="158"/>
      <c r="FVM67" s="158"/>
      <c r="FVN67" s="158"/>
      <c r="FVO67" s="158"/>
      <c r="FVP67" s="158"/>
      <c r="FVQ67" s="158"/>
      <c r="FVR67" s="158"/>
      <c r="FVS67" s="158"/>
      <c r="FVT67" s="158"/>
      <c r="FVU67" s="158"/>
      <c r="FVV67" s="158"/>
      <c r="FVW67" s="158"/>
      <c r="FVX67" s="158"/>
      <c r="FVY67" s="158"/>
      <c r="FVZ67" s="158"/>
      <c r="FWA67" s="158"/>
      <c r="FWB67" s="158"/>
      <c r="FWC67" s="158"/>
      <c r="FWD67" s="158"/>
      <c r="FWE67" s="158"/>
      <c r="FWF67" s="158"/>
      <c r="FWG67" s="158"/>
      <c r="FWH67" s="158"/>
      <c r="FWI67" s="158"/>
      <c r="FWJ67" s="158"/>
      <c r="FWK67" s="158"/>
      <c r="FWL67" s="158"/>
      <c r="FWM67" s="158"/>
      <c r="FWN67" s="158"/>
      <c r="FWO67" s="158"/>
      <c r="FWP67" s="158"/>
      <c r="FWQ67" s="158"/>
      <c r="FWR67" s="158"/>
      <c r="FWS67" s="158"/>
      <c r="FWT67" s="158"/>
      <c r="FWU67" s="158"/>
      <c r="FWV67" s="158"/>
      <c r="FWW67" s="158"/>
      <c r="FWX67" s="158"/>
      <c r="FWY67" s="158"/>
      <c r="FWZ67" s="158"/>
      <c r="FXA67" s="158"/>
      <c r="FXB67" s="158"/>
      <c r="FXC67" s="158"/>
      <c r="FXD67" s="158"/>
      <c r="FXE67" s="158"/>
      <c r="FXF67" s="158"/>
      <c r="FXG67" s="158"/>
      <c r="FXH67" s="158"/>
      <c r="FXI67" s="158"/>
      <c r="FXJ67" s="158"/>
      <c r="FXK67" s="158"/>
      <c r="FXL67" s="158"/>
      <c r="FXM67" s="158"/>
      <c r="FXN67" s="158"/>
      <c r="FXO67" s="158"/>
      <c r="FXP67" s="158"/>
      <c r="FXQ67" s="158"/>
      <c r="FXR67" s="158"/>
      <c r="FXS67" s="158"/>
      <c r="FXT67" s="158"/>
      <c r="FXU67" s="158"/>
      <c r="FXV67" s="158"/>
      <c r="FXW67" s="158"/>
      <c r="FXX67" s="158"/>
      <c r="FXY67" s="158"/>
      <c r="FXZ67" s="158"/>
      <c r="FYA67" s="158"/>
      <c r="FYB67" s="158"/>
      <c r="FYC67" s="158"/>
      <c r="FYD67" s="158"/>
      <c r="FYE67" s="158"/>
      <c r="FYF67" s="158"/>
      <c r="FYG67" s="158"/>
      <c r="FYH67" s="158"/>
      <c r="FYI67" s="158"/>
      <c r="FYJ67" s="158"/>
      <c r="FYK67" s="158"/>
      <c r="FYL67" s="158"/>
      <c r="FYM67" s="158"/>
      <c r="FYN67" s="158"/>
      <c r="FYO67" s="158"/>
      <c r="FYP67" s="158"/>
      <c r="FYQ67" s="158"/>
      <c r="FYR67" s="158"/>
      <c r="FYS67" s="158"/>
      <c r="FYT67" s="158"/>
      <c r="FYU67" s="158"/>
      <c r="FYV67" s="158"/>
      <c r="FYW67" s="158"/>
      <c r="FYX67" s="158"/>
      <c r="FYY67" s="158"/>
      <c r="FYZ67" s="158"/>
      <c r="FZA67" s="158"/>
      <c r="FZB67" s="158"/>
      <c r="FZC67" s="158"/>
      <c r="FZD67" s="158"/>
      <c r="FZE67" s="158"/>
      <c r="FZF67" s="158"/>
      <c r="FZG67" s="158"/>
      <c r="FZH67" s="158"/>
      <c r="FZI67" s="158"/>
      <c r="FZJ67" s="158"/>
      <c r="FZK67" s="158"/>
      <c r="FZL67" s="158"/>
      <c r="FZM67" s="158"/>
      <c r="FZN67" s="158"/>
      <c r="FZO67" s="158"/>
      <c r="FZP67" s="158"/>
      <c r="FZQ67" s="158"/>
      <c r="FZR67" s="158"/>
      <c r="FZS67" s="158"/>
      <c r="FZT67" s="158"/>
      <c r="FZU67" s="158"/>
      <c r="FZV67" s="158"/>
      <c r="FZW67" s="158"/>
      <c r="FZX67" s="158"/>
      <c r="FZY67" s="158"/>
      <c r="FZZ67" s="158"/>
      <c r="GAA67" s="158"/>
      <c r="GAB67" s="158"/>
      <c r="GAC67" s="158"/>
      <c r="GAD67" s="158"/>
      <c r="GAE67" s="158"/>
      <c r="GAF67" s="158"/>
      <c r="GAG67" s="158"/>
      <c r="GAH67" s="158"/>
      <c r="GAI67" s="158"/>
      <c r="GAJ67" s="158"/>
      <c r="GAK67" s="158"/>
      <c r="GAL67" s="158"/>
      <c r="GAM67" s="158"/>
      <c r="GAN67" s="158"/>
      <c r="GAO67" s="158"/>
      <c r="GAP67" s="158"/>
      <c r="GAQ67" s="158"/>
      <c r="GAR67" s="158"/>
      <c r="GAS67" s="158"/>
      <c r="GAT67" s="158"/>
      <c r="GAU67" s="158"/>
      <c r="GAV67" s="158"/>
      <c r="GAW67" s="158"/>
      <c r="GAX67" s="158"/>
      <c r="GAY67" s="158"/>
      <c r="GAZ67" s="158"/>
      <c r="GBA67" s="158"/>
      <c r="GBB67" s="158"/>
      <c r="GBC67" s="158"/>
      <c r="GBD67" s="158"/>
      <c r="GBE67" s="158"/>
      <c r="GBF67" s="158"/>
      <c r="GBG67" s="158"/>
      <c r="GBH67" s="158"/>
      <c r="GBI67" s="158"/>
      <c r="GBJ67" s="158"/>
      <c r="GBK67" s="158"/>
      <c r="GBL67" s="158"/>
      <c r="GBM67" s="158"/>
      <c r="GBN67" s="158"/>
      <c r="GBO67" s="158"/>
      <c r="GBP67" s="158"/>
      <c r="GBQ67" s="158"/>
      <c r="GBR67" s="158"/>
      <c r="GBS67" s="158"/>
      <c r="GBT67" s="158"/>
      <c r="GBU67" s="158"/>
      <c r="GBV67" s="158"/>
      <c r="GBW67" s="158"/>
      <c r="GBX67" s="158"/>
      <c r="GBY67" s="158"/>
      <c r="GBZ67" s="158"/>
      <c r="GCA67" s="158"/>
      <c r="GCB67" s="158"/>
      <c r="GCC67" s="158"/>
      <c r="GCD67" s="158"/>
      <c r="GCE67" s="158"/>
      <c r="GCF67" s="158"/>
      <c r="GCG67" s="158"/>
      <c r="GCH67" s="158"/>
      <c r="GCI67" s="158"/>
      <c r="GCJ67" s="158"/>
      <c r="GCK67" s="158"/>
      <c r="GCL67" s="158"/>
      <c r="GCM67" s="158"/>
      <c r="GCN67" s="158"/>
      <c r="GCO67" s="158"/>
      <c r="GCP67" s="158"/>
      <c r="GCQ67" s="158"/>
      <c r="GCR67" s="158"/>
      <c r="GCS67" s="158"/>
      <c r="GCT67" s="158"/>
      <c r="GCU67" s="158"/>
      <c r="GCV67" s="158"/>
      <c r="GCW67" s="158"/>
      <c r="GCX67" s="158"/>
      <c r="GCY67" s="158"/>
      <c r="GCZ67" s="158"/>
      <c r="GDA67" s="158"/>
      <c r="GDB67" s="158"/>
      <c r="GDC67" s="158"/>
      <c r="GDD67" s="158"/>
      <c r="GDE67" s="158"/>
      <c r="GDF67" s="158"/>
      <c r="GDG67" s="158"/>
      <c r="GDH67" s="158"/>
      <c r="GDI67" s="158"/>
      <c r="GDJ67" s="158"/>
      <c r="GDK67" s="158"/>
      <c r="GDL67" s="158"/>
      <c r="GDM67" s="158"/>
      <c r="GDN67" s="158"/>
      <c r="GDO67" s="158"/>
      <c r="GDP67" s="158"/>
      <c r="GDQ67" s="158"/>
      <c r="GDR67" s="158"/>
      <c r="GDS67" s="158"/>
      <c r="GDT67" s="158"/>
      <c r="GDU67" s="158"/>
      <c r="GDV67" s="158"/>
      <c r="GDW67" s="158"/>
      <c r="GDX67" s="158"/>
      <c r="GDY67" s="158"/>
      <c r="GDZ67" s="158"/>
      <c r="GEA67" s="158"/>
      <c r="GEB67" s="158"/>
      <c r="GEC67" s="158"/>
      <c r="GED67" s="158"/>
      <c r="GEE67" s="158"/>
      <c r="GEF67" s="158"/>
      <c r="GEG67" s="158"/>
      <c r="GEH67" s="158"/>
      <c r="GEI67" s="158"/>
      <c r="GEJ67" s="158"/>
      <c r="GEK67" s="158"/>
      <c r="GEL67" s="158"/>
      <c r="GEM67" s="158"/>
      <c r="GEN67" s="158"/>
      <c r="GEO67" s="158"/>
      <c r="GEP67" s="158"/>
      <c r="GEQ67" s="158"/>
      <c r="GER67" s="158"/>
      <c r="GES67" s="158"/>
      <c r="GET67" s="158"/>
      <c r="GEU67" s="158"/>
      <c r="GEV67" s="158"/>
      <c r="GEW67" s="158"/>
      <c r="GEX67" s="158"/>
      <c r="GEY67" s="158"/>
      <c r="GEZ67" s="158"/>
      <c r="GFA67" s="158"/>
      <c r="GFB67" s="158"/>
      <c r="GFC67" s="158"/>
      <c r="GFD67" s="158"/>
      <c r="GFE67" s="158"/>
      <c r="GFF67" s="158"/>
      <c r="GFG67" s="158"/>
      <c r="GFH67" s="158"/>
      <c r="GFI67" s="158"/>
      <c r="GFJ67" s="158"/>
      <c r="GFK67" s="158"/>
      <c r="GFL67" s="158"/>
      <c r="GFM67" s="158"/>
      <c r="GFN67" s="158"/>
      <c r="GFO67" s="158"/>
      <c r="GFP67" s="158"/>
      <c r="GFQ67" s="158"/>
      <c r="GFR67" s="158"/>
      <c r="GFS67" s="158"/>
      <c r="GFT67" s="158"/>
      <c r="GFU67" s="158"/>
      <c r="GFV67" s="158"/>
      <c r="GFW67" s="158"/>
      <c r="GFX67" s="158"/>
      <c r="GFY67" s="158"/>
      <c r="GFZ67" s="158"/>
      <c r="GGA67" s="158"/>
      <c r="GGB67" s="158"/>
      <c r="GGC67" s="158"/>
      <c r="GGD67" s="158"/>
      <c r="GGE67" s="158"/>
      <c r="GGF67" s="158"/>
      <c r="GGG67" s="158"/>
      <c r="GGH67" s="158"/>
      <c r="GGI67" s="158"/>
      <c r="GGJ67" s="158"/>
      <c r="GGK67" s="158"/>
      <c r="GGL67" s="158"/>
      <c r="GGM67" s="158"/>
      <c r="GGN67" s="158"/>
      <c r="GGO67" s="158"/>
      <c r="GGP67" s="158"/>
      <c r="GGQ67" s="158"/>
      <c r="GGR67" s="158"/>
      <c r="GGS67" s="158"/>
      <c r="GGT67" s="158"/>
      <c r="GGU67" s="158"/>
      <c r="GGV67" s="158"/>
      <c r="GGW67" s="158"/>
      <c r="GGX67" s="158"/>
      <c r="GGY67" s="158"/>
      <c r="GGZ67" s="158"/>
      <c r="GHA67" s="158"/>
      <c r="GHB67" s="158"/>
      <c r="GHC67" s="158"/>
      <c r="GHD67" s="158"/>
      <c r="GHE67" s="158"/>
      <c r="GHF67" s="158"/>
      <c r="GHG67" s="158"/>
      <c r="GHH67" s="158"/>
      <c r="GHI67" s="158"/>
      <c r="GHJ67" s="158"/>
      <c r="GHK67" s="158"/>
      <c r="GHL67" s="158"/>
      <c r="GHM67" s="158"/>
      <c r="GHN67" s="158"/>
      <c r="GHO67" s="158"/>
      <c r="GHP67" s="158"/>
      <c r="GHQ67" s="158"/>
      <c r="GHR67" s="158"/>
      <c r="GHS67" s="158"/>
      <c r="GHT67" s="158"/>
      <c r="GHU67" s="158"/>
      <c r="GHV67" s="158"/>
      <c r="GHW67" s="158"/>
      <c r="GHX67" s="158"/>
      <c r="GHY67" s="158"/>
      <c r="GHZ67" s="158"/>
      <c r="GIA67" s="158"/>
      <c r="GIB67" s="158"/>
      <c r="GIC67" s="158"/>
      <c r="GID67" s="158"/>
      <c r="GIE67" s="158"/>
      <c r="GIF67" s="158"/>
      <c r="GIG67" s="158"/>
      <c r="GIH67" s="158"/>
      <c r="GII67" s="158"/>
      <c r="GIJ67" s="158"/>
      <c r="GIK67" s="158"/>
      <c r="GIL67" s="158"/>
      <c r="GIM67" s="158"/>
      <c r="GIN67" s="158"/>
      <c r="GIO67" s="158"/>
      <c r="GIP67" s="158"/>
      <c r="GIQ67" s="158"/>
      <c r="GIR67" s="158"/>
      <c r="GIS67" s="158"/>
      <c r="GIT67" s="158"/>
      <c r="GIU67" s="158"/>
      <c r="GIV67" s="158"/>
      <c r="GIW67" s="158"/>
      <c r="GIX67" s="158"/>
      <c r="GIY67" s="158"/>
      <c r="GIZ67" s="158"/>
      <c r="GJA67" s="158"/>
      <c r="GJB67" s="158"/>
      <c r="GJC67" s="158"/>
      <c r="GJD67" s="158"/>
      <c r="GJE67" s="158"/>
      <c r="GJF67" s="158"/>
      <c r="GJG67" s="158"/>
      <c r="GJH67" s="158"/>
      <c r="GJI67" s="158"/>
      <c r="GJJ67" s="158"/>
      <c r="GJK67" s="158"/>
      <c r="GJL67" s="158"/>
      <c r="GJM67" s="158"/>
      <c r="GJN67" s="158"/>
      <c r="GJO67" s="158"/>
      <c r="GJP67" s="158"/>
      <c r="GJQ67" s="158"/>
      <c r="GJR67" s="158"/>
      <c r="GJS67" s="158"/>
      <c r="GJT67" s="158"/>
      <c r="GJU67" s="158"/>
      <c r="GJV67" s="158"/>
      <c r="GJW67" s="158"/>
      <c r="GJX67" s="158"/>
      <c r="GJY67" s="158"/>
      <c r="GJZ67" s="158"/>
      <c r="GKA67" s="158"/>
      <c r="GKB67" s="158"/>
      <c r="GKC67" s="158"/>
      <c r="GKD67" s="158"/>
      <c r="GKE67" s="158"/>
      <c r="GKF67" s="158"/>
      <c r="GKG67" s="158"/>
      <c r="GKH67" s="158"/>
      <c r="GKI67" s="158"/>
      <c r="GKJ67" s="158"/>
      <c r="GKK67" s="158"/>
      <c r="GKL67" s="158"/>
      <c r="GKM67" s="158"/>
      <c r="GKN67" s="158"/>
      <c r="GKO67" s="158"/>
      <c r="GKP67" s="158"/>
      <c r="GKQ67" s="158"/>
      <c r="GKR67" s="158"/>
      <c r="GKS67" s="158"/>
      <c r="GKT67" s="158"/>
      <c r="GKU67" s="158"/>
      <c r="GKV67" s="158"/>
      <c r="GKW67" s="158"/>
      <c r="GKX67" s="158"/>
      <c r="GKY67" s="158"/>
      <c r="GKZ67" s="158"/>
      <c r="GLA67" s="158"/>
      <c r="GLB67" s="158"/>
      <c r="GLC67" s="158"/>
      <c r="GLD67" s="158"/>
      <c r="GLE67" s="158"/>
      <c r="GLF67" s="158"/>
      <c r="GLG67" s="158"/>
      <c r="GLH67" s="158"/>
      <c r="GLI67" s="158"/>
      <c r="GLJ67" s="158"/>
      <c r="GLK67" s="158"/>
      <c r="GLL67" s="158"/>
      <c r="GLM67" s="158"/>
      <c r="GLN67" s="158"/>
      <c r="GLO67" s="158"/>
      <c r="GLP67" s="158"/>
      <c r="GLQ67" s="158"/>
      <c r="GLR67" s="158"/>
      <c r="GLS67" s="158"/>
      <c r="GLT67" s="158"/>
      <c r="GLU67" s="158"/>
      <c r="GLV67" s="158"/>
      <c r="GLW67" s="158"/>
      <c r="GLX67" s="158"/>
      <c r="GLY67" s="158"/>
      <c r="GLZ67" s="158"/>
      <c r="GMA67" s="158"/>
      <c r="GMB67" s="158"/>
      <c r="GMC67" s="158"/>
      <c r="GMD67" s="158"/>
      <c r="GME67" s="158"/>
      <c r="GMF67" s="158"/>
      <c r="GMG67" s="158"/>
      <c r="GMH67" s="158"/>
      <c r="GMI67" s="158"/>
      <c r="GMJ67" s="158"/>
      <c r="GMK67" s="158"/>
      <c r="GML67" s="158"/>
      <c r="GMM67" s="158"/>
      <c r="GMN67" s="158"/>
      <c r="GMO67" s="158"/>
      <c r="GMP67" s="158"/>
      <c r="GMQ67" s="158"/>
      <c r="GMR67" s="158"/>
      <c r="GMS67" s="158"/>
      <c r="GMT67" s="158"/>
      <c r="GMU67" s="158"/>
      <c r="GMV67" s="158"/>
      <c r="GMW67" s="158"/>
      <c r="GMX67" s="158"/>
      <c r="GMY67" s="158"/>
      <c r="GMZ67" s="158"/>
      <c r="GNA67" s="158"/>
      <c r="GNB67" s="158"/>
      <c r="GNC67" s="158"/>
      <c r="GND67" s="158"/>
      <c r="GNE67" s="158"/>
      <c r="GNF67" s="158"/>
      <c r="GNG67" s="158"/>
      <c r="GNH67" s="158"/>
      <c r="GNI67" s="158"/>
      <c r="GNJ67" s="158"/>
      <c r="GNK67" s="158"/>
      <c r="GNL67" s="158"/>
      <c r="GNM67" s="158"/>
      <c r="GNN67" s="158"/>
      <c r="GNO67" s="158"/>
      <c r="GNP67" s="158"/>
      <c r="GNQ67" s="158"/>
      <c r="GNR67" s="158"/>
      <c r="GNS67" s="158"/>
      <c r="GNT67" s="158"/>
      <c r="GNU67" s="158"/>
      <c r="GNV67" s="158"/>
      <c r="GNW67" s="158"/>
      <c r="GNX67" s="158"/>
      <c r="GNY67" s="158"/>
      <c r="GNZ67" s="158"/>
      <c r="GOA67" s="158"/>
      <c r="GOB67" s="158"/>
      <c r="GOC67" s="158"/>
      <c r="GOD67" s="158"/>
      <c r="GOE67" s="158"/>
      <c r="GOF67" s="158"/>
      <c r="GOG67" s="158"/>
      <c r="GOH67" s="158"/>
      <c r="GOI67" s="158"/>
      <c r="GOJ67" s="158"/>
      <c r="GOK67" s="158"/>
      <c r="GOL67" s="158"/>
      <c r="GOM67" s="158"/>
      <c r="GON67" s="158"/>
      <c r="GOO67" s="158"/>
      <c r="GOP67" s="158"/>
      <c r="GOQ67" s="158"/>
      <c r="GOR67" s="158"/>
      <c r="GOS67" s="158"/>
      <c r="GOT67" s="158"/>
      <c r="GOU67" s="158"/>
      <c r="GOV67" s="158"/>
      <c r="GOW67" s="158"/>
      <c r="GOX67" s="158"/>
      <c r="GOY67" s="158"/>
      <c r="GOZ67" s="158"/>
      <c r="GPA67" s="158"/>
      <c r="GPB67" s="158"/>
      <c r="GPC67" s="158"/>
      <c r="GPD67" s="158"/>
      <c r="GPE67" s="158"/>
      <c r="GPF67" s="158"/>
      <c r="GPG67" s="158"/>
      <c r="GPH67" s="158"/>
      <c r="GPI67" s="158"/>
      <c r="GPJ67" s="158"/>
      <c r="GPK67" s="158"/>
      <c r="GPL67" s="158"/>
      <c r="GPM67" s="158"/>
      <c r="GPN67" s="158"/>
      <c r="GPO67" s="158"/>
      <c r="GPP67" s="158"/>
      <c r="GPQ67" s="158"/>
      <c r="GPR67" s="158"/>
      <c r="GPS67" s="158"/>
      <c r="GPT67" s="158"/>
      <c r="GPU67" s="158"/>
      <c r="GPV67" s="158"/>
      <c r="GPW67" s="158"/>
      <c r="GPX67" s="158"/>
      <c r="GPY67" s="158"/>
      <c r="GPZ67" s="158"/>
      <c r="GQA67" s="158"/>
      <c r="GQB67" s="158"/>
      <c r="GQC67" s="158"/>
      <c r="GQD67" s="158"/>
      <c r="GQE67" s="158"/>
      <c r="GQF67" s="158"/>
      <c r="GQG67" s="158"/>
      <c r="GQH67" s="158"/>
      <c r="GQI67" s="158"/>
      <c r="GQJ67" s="158"/>
      <c r="GQK67" s="158"/>
      <c r="GQL67" s="158"/>
      <c r="GQM67" s="158"/>
      <c r="GQN67" s="158"/>
      <c r="GQO67" s="158"/>
      <c r="GQP67" s="158"/>
      <c r="GQQ67" s="158"/>
      <c r="GQR67" s="158"/>
      <c r="GQS67" s="158"/>
      <c r="GQT67" s="158"/>
      <c r="GQU67" s="158"/>
      <c r="GQV67" s="158"/>
      <c r="GQW67" s="158"/>
      <c r="GQX67" s="158"/>
      <c r="GQY67" s="158"/>
      <c r="GQZ67" s="158"/>
      <c r="GRA67" s="158"/>
      <c r="GRB67" s="158"/>
      <c r="GRC67" s="158"/>
      <c r="GRD67" s="158"/>
      <c r="GRE67" s="158"/>
      <c r="GRF67" s="158"/>
      <c r="GRG67" s="158"/>
      <c r="GRH67" s="158"/>
      <c r="GRI67" s="158"/>
      <c r="GRJ67" s="158"/>
      <c r="GRK67" s="158"/>
      <c r="GRL67" s="158"/>
      <c r="GRM67" s="158"/>
      <c r="GRN67" s="158"/>
      <c r="GRO67" s="158"/>
      <c r="GRP67" s="158"/>
      <c r="GRQ67" s="158"/>
      <c r="GRR67" s="158"/>
      <c r="GRS67" s="158"/>
      <c r="GRT67" s="158"/>
      <c r="GRU67" s="158"/>
      <c r="GRV67" s="158"/>
      <c r="GRW67" s="158"/>
      <c r="GRX67" s="158"/>
      <c r="GRY67" s="158"/>
      <c r="GRZ67" s="158"/>
      <c r="GSA67" s="158"/>
      <c r="GSB67" s="158"/>
      <c r="GSC67" s="158"/>
      <c r="GSD67" s="158"/>
      <c r="GSE67" s="158"/>
      <c r="GSF67" s="158"/>
      <c r="GSG67" s="158"/>
      <c r="GSH67" s="158"/>
      <c r="GSI67" s="158"/>
      <c r="GSJ67" s="158"/>
      <c r="GSK67" s="158"/>
      <c r="GSL67" s="158"/>
      <c r="GSM67" s="158"/>
      <c r="GSN67" s="158"/>
      <c r="GSO67" s="158"/>
      <c r="GSP67" s="158"/>
      <c r="GSQ67" s="158"/>
      <c r="GSR67" s="158"/>
      <c r="GSS67" s="158"/>
      <c r="GST67" s="158"/>
      <c r="GSU67" s="158"/>
      <c r="GSV67" s="158"/>
      <c r="GSW67" s="158"/>
      <c r="GSX67" s="158"/>
      <c r="GSY67" s="158"/>
      <c r="GSZ67" s="158"/>
      <c r="GTA67" s="158"/>
      <c r="GTB67" s="158"/>
      <c r="GTC67" s="158"/>
      <c r="GTD67" s="158"/>
      <c r="GTE67" s="158"/>
      <c r="GTF67" s="158"/>
      <c r="GTG67" s="158"/>
      <c r="GTH67" s="158"/>
      <c r="GTI67" s="158"/>
      <c r="GTJ67" s="158"/>
      <c r="GTK67" s="158"/>
      <c r="GTL67" s="158"/>
      <c r="GTM67" s="158"/>
      <c r="GTN67" s="158"/>
      <c r="GTO67" s="158"/>
      <c r="GTP67" s="158"/>
      <c r="GTQ67" s="158"/>
      <c r="GTR67" s="158"/>
      <c r="GTS67" s="158"/>
      <c r="GTT67" s="158"/>
      <c r="GTU67" s="158"/>
      <c r="GTV67" s="158"/>
      <c r="GTW67" s="158"/>
      <c r="GTX67" s="158"/>
      <c r="GTY67" s="158"/>
      <c r="GTZ67" s="158"/>
      <c r="GUA67" s="158"/>
      <c r="GUB67" s="158"/>
      <c r="GUC67" s="158"/>
      <c r="GUD67" s="158"/>
      <c r="GUE67" s="158"/>
      <c r="GUF67" s="158"/>
      <c r="GUG67" s="158"/>
      <c r="GUH67" s="158"/>
      <c r="GUI67" s="158"/>
      <c r="GUJ67" s="158"/>
      <c r="GUK67" s="158"/>
      <c r="GUL67" s="158"/>
      <c r="GUM67" s="158"/>
      <c r="GUN67" s="158"/>
      <c r="GUO67" s="158"/>
      <c r="GUP67" s="158"/>
      <c r="GUQ67" s="158"/>
      <c r="GUR67" s="158"/>
      <c r="GUS67" s="158"/>
      <c r="GUT67" s="158"/>
      <c r="GUU67" s="158"/>
      <c r="GUV67" s="158"/>
      <c r="GUW67" s="158"/>
      <c r="GUX67" s="158"/>
      <c r="GUY67" s="158"/>
      <c r="GUZ67" s="158"/>
      <c r="GVA67" s="158"/>
      <c r="GVB67" s="158"/>
      <c r="GVC67" s="158"/>
      <c r="GVD67" s="158"/>
      <c r="GVE67" s="158"/>
      <c r="GVF67" s="158"/>
      <c r="GVG67" s="158"/>
      <c r="GVH67" s="158"/>
      <c r="GVI67" s="158"/>
      <c r="GVJ67" s="158"/>
      <c r="GVK67" s="158"/>
      <c r="GVL67" s="158"/>
      <c r="GVM67" s="158"/>
      <c r="GVN67" s="158"/>
      <c r="GVO67" s="158"/>
      <c r="GVP67" s="158"/>
      <c r="GVQ67" s="158"/>
      <c r="GVR67" s="158"/>
      <c r="GVS67" s="158"/>
      <c r="GVT67" s="158"/>
      <c r="GVU67" s="158"/>
      <c r="GVV67" s="158"/>
      <c r="GVW67" s="158"/>
      <c r="GVX67" s="158"/>
      <c r="GVY67" s="158"/>
      <c r="GVZ67" s="158"/>
      <c r="GWA67" s="158"/>
      <c r="GWB67" s="158"/>
      <c r="GWC67" s="158"/>
      <c r="GWD67" s="158"/>
      <c r="GWE67" s="158"/>
      <c r="GWF67" s="158"/>
      <c r="GWG67" s="158"/>
      <c r="GWH67" s="158"/>
      <c r="GWI67" s="158"/>
      <c r="GWJ67" s="158"/>
      <c r="GWK67" s="158"/>
      <c r="GWL67" s="158"/>
      <c r="GWM67" s="158"/>
      <c r="GWN67" s="158"/>
      <c r="GWO67" s="158"/>
      <c r="GWP67" s="158"/>
      <c r="GWQ67" s="158"/>
      <c r="GWR67" s="158"/>
      <c r="GWS67" s="158"/>
      <c r="GWT67" s="158"/>
      <c r="GWU67" s="158"/>
      <c r="GWV67" s="158"/>
      <c r="GWW67" s="158"/>
      <c r="GWX67" s="158"/>
      <c r="GWY67" s="158"/>
      <c r="GWZ67" s="158"/>
      <c r="GXA67" s="158"/>
      <c r="GXB67" s="158"/>
      <c r="GXC67" s="158"/>
      <c r="GXD67" s="158"/>
      <c r="GXE67" s="158"/>
      <c r="GXF67" s="158"/>
      <c r="GXG67" s="158"/>
      <c r="GXH67" s="158"/>
      <c r="GXI67" s="158"/>
      <c r="GXJ67" s="158"/>
      <c r="GXK67" s="158"/>
      <c r="GXL67" s="158"/>
      <c r="GXM67" s="158"/>
      <c r="GXN67" s="158"/>
      <c r="GXO67" s="158"/>
      <c r="GXP67" s="158"/>
      <c r="GXQ67" s="158"/>
      <c r="GXR67" s="158"/>
      <c r="GXS67" s="158"/>
      <c r="GXT67" s="158"/>
      <c r="GXU67" s="158"/>
      <c r="GXV67" s="158"/>
      <c r="GXW67" s="158"/>
      <c r="GXX67" s="158"/>
      <c r="GXY67" s="158"/>
      <c r="GXZ67" s="158"/>
      <c r="GYA67" s="158"/>
      <c r="GYB67" s="158"/>
      <c r="GYC67" s="158"/>
      <c r="GYD67" s="158"/>
      <c r="GYE67" s="158"/>
      <c r="GYF67" s="158"/>
      <c r="GYG67" s="158"/>
      <c r="GYH67" s="158"/>
      <c r="GYI67" s="158"/>
      <c r="GYJ67" s="158"/>
      <c r="GYK67" s="158"/>
      <c r="GYL67" s="158"/>
      <c r="GYM67" s="158"/>
      <c r="GYN67" s="158"/>
      <c r="GYO67" s="158"/>
      <c r="GYP67" s="158"/>
      <c r="GYQ67" s="158"/>
      <c r="GYR67" s="158"/>
      <c r="GYS67" s="158"/>
      <c r="GYT67" s="158"/>
      <c r="GYU67" s="158"/>
      <c r="GYV67" s="158"/>
      <c r="GYW67" s="158"/>
      <c r="GYX67" s="158"/>
      <c r="GYY67" s="158"/>
      <c r="GYZ67" s="158"/>
      <c r="GZA67" s="158"/>
      <c r="GZB67" s="158"/>
      <c r="GZC67" s="158"/>
      <c r="GZD67" s="158"/>
      <c r="GZE67" s="158"/>
      <c r="GZF67" s="158"/>
      <c r="GZG67" s="158"/>
      <c r="GZH67" s="158"/>
      <c r="GZI67" s="158"/>
      <c r="GZJ67" s="158"/>
      <c r="GZK67" s="158"/>
      <c r="GZL67" s="158"/>
      <c r="GZM67" s="158"/>
      <c r="GZN67" s="158"/>
      <c r="GZO67" s="158"/>
      <c r="GZP67" s="158"/>
      <c r="GZQ67" s="158"/>
      <c r="GZR67" s="158"/>
      <c r="GZS67" s="158"/>
      <c r="GZT67" s="158"/>
      <c r="GZU67" s="158"/>
      <c r="GZV67" s="158"/>
      <c r="GZW67" s="158"/>
      <c r="GZX67" s="158"/>
      <c r="GZY67" s="158"/>
      <c r="GZZ67" s="158"/>
      <c r="HAA67" s="158"/>
      <c r="HAB67" s="158"/>
      <c r="HAC67" s="158"/>
      <c r="HAD67" s="158"/>
      <c r="HAE67" s="158"/>
      <c r="HAF67" s="158"/>
      <c r="HAG67" s="158"/>
      <c r="HAH67" s="158"/>
      <c r="HAI67" s="158"/>
      <c r="HAJ67" s="158"/>
      <c r="HAK67" s="158"/>
      <c r="HAL67" s="158"/>
      <c r="HAM67" s="158"/>
      <c r="HAN67" s="158"/>
      <c r="HAO67" s="158"/>
      <c r="HAP67" s="158"/>
      <c r="HAQ67" s="158"/>
      <c r="HAR67" s="158"/>
      <c r="HAS67" s="158"/>
      <c r="HAT67" s="158"/>
      <c r="HAU67" s="158"/>
      <c r="HAV67" s="158"/>
      <c r="HAW67" s="158"/>
      <c r="HAX67" s="158"/>
      <c r="HAY67" s="158"/>
      <c r="HAZ67" s="158"/>
      <c r="HBA67" s="158"/>
      <c r="HBB67" s="158"/>
      <c r="HBC67" s="158"/>
      <c r="HBD67" s="158"/>
      <c r="HBE67" s="158"/>
      <c r="HBF67" s="158"/>
      <c r="HBG67" s="158"/>
      <c r="HBH67" s="158"/>
      <c r="HBI67" s="158"/>
      <c r="HBJ67" s="158"/>
      <c r="HBK67" s="158"/>
      <c r="HBL67" s="158"/>
      <c r="HBM67" s="158"/>
      <c r="HBN67" s="158"/>
      <c r="HBO67" s="158"/>
      <c r="HBP67" s="158"/>
      <c r="HBQ67" s="158"/>
      <c r="HBR67" s="158"/>
      <c r="HBS67" s="158"/>
      <c r="HBT67" s="158"/>
      <c r="HBU67" s="158"/>
      <c r="HBV67" s="158"/>
      <c r="HBW67" s="158"/>
      <c r="HBX67" s="158"/>
      <c r="HBY67" s="158"/>
      <c r="HBZ67" s="158"/>
      <c r="HCA67" s="158"/>
      <c r="HCB67" s="158"/>
      <c r="HCC67" s="158"/>
      <c r="HCD67" s="158"/>
      <c r="HCE67" s="158"/>
      <c r="HCF67" s="158"/>
      <c r="HCG67" s="158"/>
      <c r="HCH67" s="158"/>
      <c r="HCI67" s="158"/>
      <c r="HCJ67" s="158"/>
      <c r="HCK67" s="158"/>
      <c r="HCL67" s="158"/>
      <c r="HCM67" s="158"/>
      <c r="HCN67" s="158"/>
      <c r="HCO67" s="158"/>
      <c r="HCP67" s="158"/>
      <c r="HCQ67" s="158"/>
      <c r="HCR67" s="158"/>
      <c r="HCS67" s="158"/>
      <c r="HCT67" s="158"/>
      <c r="HCU67" s="158"/>
      <c r="HCV67" s="158"/>
      <c r="HCW67" s="158"/>
      <c r="HCX67" s="158"/>
      <c r="HCY67" s="158"/>
      <c r="HCZ67" s="158"/>
      <c r="HDA67" s="158"/>
      <c r="HDB67" s="158"/>
      <c r="HDC67" s="158"/>
      <c r="HDD67" s="158"/>
      <c r="HDE67" s="158"/>
      <c r="HDF67" s="158"/>
      <c r="HDG67" s="158"/>
      <c r="HDH67" s="158"/>
      <c r="HDI67" s="158"/>
      <c r="HDJ67" s="158"/>
      <c r="HDK67" s="158"/>
      <c r="HDL67" s="158"/>
      <c r="HDM67" s="158"/>
      <c r="HDN67" s="158"/>
      <c r="HDO67" s="158"/>
      <c r="HDP67" s="158"/>
      <c r="HDQ67" s="158"/>
      <c r="HDR67" s="158"/>
      <c r="HDS67" s="158"/>
      <c r="HDT67" s="158"/>
      <c r="HDU67" s="158"/>
      <c r="HDV67" s="158"/>
      <c r="HDW67" s="158"/>
      <c r="HDX67" s="158"/>
      <c r="HDY67" s="158"/>
      <c r="HDZ67" s="158"/>
      <c r="HEA67" s="158"/>
      <c r="HEB67" s="158"/>
      <c r="HEC67" s="158"/>
      <c r="HED67" s="158"/>
      <c r="HEE67" s="158"/>
      <c r="HEF67" s="158"/>
      <c r="HEG67" s="158"/>
      <c r="HEH67" s="158"/>
      <c r="HEI67" s="158"/>
      <c r="HEJ67" s="158"/>
      <c r="HEK67" s="158"/>
      <c r="HEL67" s="158"/>
      <c r="HEM67" s="158"/>
      <c r="HEN67" s="158"/>
      <c r="HEO67" s="158"/>
      <c r="HEP67" s="158"/>
      <c r="HEQ67" s="158"/>
      <c r="HER67" s="158"/>
      <c r="HES67" s="158"/>
      <c r="HET67" s="158"/>
      <c r="HEU67" s="158"/>
      <c r="HEV67" s="158"/>
      <c r="HEW67" s="158"/>
      <c r="HEX67" s="158"/>
      <c r="HEY67" s="158"/>
      <c r="HEZ67" s="158"/>
      <c r="HFA67" s="158"/>
      <c r="HFB67" s="158"/>
      <c r="HFC67" s="158"/>
      <c r="HFD67" s="158"/>
      <c r="HFE67" s="158"/>
      <c r="HFF67" s="158"/>
      <c r="HFG67" s="158"/>
      <c r="HFH67" s="158"/>
      <c r="HFI67" s="158"/>
      <c r="HFJ67" s="158"/>
      <c r="HFK67" s="158"/>
      <c r="HFL67" s="158"/>
      <c r="HFM67" s="158"/>
      <c r="HFN67" s="158"/>
      <c r="HFO67" s="158"/>
      <c r="HFP67" s="158"/>
      <c r="HFQ67" s="158"/>
      <c r="HFR67" s="158"/>
      <c r="HFS67" s="158"/>
      <c r="HFT67" s="158"/>
      <c r="HFU67" s="158"/>
      <c r="HFV67" s="158"/>
      <c r="HFW67" s="158"/>
      <c r="HFX67" s="158"/>
      <c r="HFY67" s="158"/>
      <c r="HFZ67" s="158"/>
      <c r="HGA67" s="158"/>
      <c r="HGB67" s="158"/>
      <c r="HGC67" s="158"/>
      <c r="HGD67" s="158"/>
      <c r="HGE67" s="158"/>
      <c r="HGF67" s="158"/>
      <c r="HGG67" s="158"/>
      <c r="HGH67" s="158"/>
      <c r="HGI67" s="158"/>
      <c r="HGJ67" s="158"/>
      <c r="HGK67" s="158"/>
      <c r="HGL67" s="158"/>
      <c r="HGM67" s="158"/>
      <c r="HGN67" s="158"/>
      <c r="HGO67" s="158"/>
      <c r="HGP67" s="158"/>
      <c r="HGQ67" s="158"/>
      <c r="HGR67" s="158"/>
      <c r="HGS67" s="158"/>
      <c r="HGT67" s="158"/>
      <c r="HGU67" s="158"/>
      <c r="HGV67" s="158"/>
      <c r="HGW67" s="158"/>
      <c r="HGX67" s="158"/>
      <c r="HGY67" s="158"/>
      <c r="HGZ67" s="158"/>
      <c r="HHA67" s="158"/>
      <c r="HHB67" s="158"/>
      <c r="HHC67" s="158"/>
      <c r="HHD67" s="158"/>
      <c r="HHE67" s="158"/>
      <c r="HHF67" s="158"/>
      <c r="HHG67" s="158"/>
      <c r="HHH67" s="158"/>
      <c r="HHI67" s="158"/>
      <c r="HHJ67" s="158"/>
      <c r="HHK67" s="158"/>
      <c r="HHL67" s="158"/>
      <c r="HHM67" s="158"/>
      <c r="HHN67" s="158"/>
      <c r="HHO67" s="158"/>
      <c r="HHP67" s="158"/>
      <c r="HHQ67" s="158"/>
      <c r="HHR67" s="158"/>
      <c r="HHS67" s="158"/>
      <c r="HHT67" s="158"/>
      <c r="HHU67" s="158"/>
      <c r="HHV67" s="158"/>
      <c r="HHW67" s="158"/>
      <c r="HHX67" s="158"/>
      <c r="HHY67" s="158"/>
      <c r="HHZ67" s="158"/>
      <c r="HIA67" s="158"/>
      <c r="HIB67" s="158"/>
      <c r="HIC67" s="158"/>
      <c r="HID67" s="158"/>
      <c r="HIE67" s="158"/>
      <c r="HIF67" s="158"/>
      <c r="HIG67" s="158"/>
      <c r="HIH67" s="158"/>
      <c r="HII67" s="158"/>
      <c r="HIJ67" s="158"/>
      <c r="HIK67" s="158"/>
      <c r="HIL67" s="158"/>
      <c r="HIM67" s="158"/>
      <c r="HIN67" s="158"/>
      <c r="HIO67" s="158"/>
      <c r="HIP67" s="158"/>
      <c r="HIQ67" s="158"/>
      <c r="HIR67" s="158"/>
      <c r="HIS67" s="158"/>
      <c r="HIT67" s="158"/>
      <c r="HIU67" s="158"/>
      <c r="HIV67" s="158"/>
      <c r="HIW67" s="158"/>
      <c r="HIX67" s="158"/>
      <c r="HIY67" s="158"/>
      <c r="HIZ67" s="158"/>
      <c r="HJA67" s="158"/>
      <c r="HJB67" s="158"/>
      <c r="HJC67" s="158"/>
      <c r="HJD67" s="158"/>
      <c r="HJE67" s="158"/>
      <c r="HJF67" s="158"/>
      <c r="HJG67" s="158"/>
      <c r="HJH67" s="158"/>
      <c r="HJI67" s="158"/>
      <c r="HJJ67" s="158"/>
      <c r="HJK67" s="158"/>
      <c r="HJL67" s="158"/>
      <c r="HJM67" s="158"/>
      <c r="HJN67" s="158"/>
      <c r="HJO67" s="158"/>
      <c r="HJP67" s="158"/>
      <c r="HJQ67" s="158"/>
      <c r="HJR67" s="158"/>
      <c r="HJS67" s="158"/>
      <c r="HJT67" s="158"/>
      <c r="HJU67" s="158"/>
      <c r="HJV67" s="158"/>
      <c r="HJW67" s="158"/>
      <c r="HJX67" s="158"/>
      <c r="HJY67" s="158"/>
      <c r="HJZ67" s="158"/>
      <c r="HKA67" s="158"/>
      <c r="HKB67" s="158"/>
      <c r="HKC67" s="158"/>
      <c r="HKD67" s="158"/>
      <c r="HKE67" s="158"/>
      <c r="HKF67" s="158"/>
      <c r="HKG67" s="158"/>
      <c r="HKH67" s="158"/>
      <c r="HKI67" s="158"/>
      <c r="HKJ67" s="158"/>
      <c r="HKK67" s="158"/>
      <c r="HKL67" s="158"/>
      <c r="HKM67" s="158"/>
      <c r="HKN67" s="158"/>
      <c r="HKO67" s="158"/>
      <c r="HKP67" s="158"/>
      <c r="HKQ67" s="158"/>
      <c r="HKR67" s="158"/>
      <c r="HKS67" s="158"/>
      <c r="HKT67" s="158"/>
      <c r="HKU67" s="158"/>
      <c r="HKV67" s="158"/>
      <c r="HKW67" s="158"/>
      <c r="HKX67" s="158"/>
      <c r="HKY67" s="158"/>
      <c r="HKZ67" s="158"/>
      <c r="HLA67" s="158"/>
      <c r="HLB67" s="158"/>
      <c r="HLC67" s="158"/>
      <c r="HLD67" s="158"/>
      <c r="HLE67" s="158"/>
      <c r="HLF67" s="158"/>
      <c r="HLG67" s="158"/>
      <c r="HLH67" s="158"/>
      <c r="HLI67" s="158"/>
      <c r="HLJ67" s="158"/>
      <c r="HLK67" s="158"/>
      <c r="HLL67" s="158"/>
      <c r="HLM67" s="158"/>
      <c r="HLN67" s="158"/>
      <c r="HLO67" s="158"/>
      <c r="HLP67" s="158"/>
      <c r="HLQ67" s="158"/>
      <c r="HLR67" s="158"/>
      <c r="HLS67" s="158"/>
      <c r="HLT67" s="158"/>
      <c r="HLU67" s="158"/>
      <c r="HLV67" s="158"/>
      <c r="HLW67" s="158"/>
      <c r="HLX67" s="158"/>
      <c r="HLY67" s="158"/>
      <c r="HLZ67" s="158"/>
      <c r="HMA67" s="158"/>
      <c r="HMB67" s="158"/>
      <c r="HMC67" s="158"/>
      <c r="HMD67" s="158"/>
      <c r="HME67" s="158"/>
      <c r="HMF67" s="158"/>
      <c r="HMG67" s="158"/>
      <c r="HMH67" s="158"/>
      <c r="HMI67" s="158"/>
      <c r="HMJ67" s="158"/>
      <c r="HMK67" s="158"/>
      <c r="HML67" s="158"/>
      <c r="HMM67" s="158"/>
      <c r="HMN67" s="158"/>
      <c r="HMO67" s="158"/>
      <c r="HMP67" s="158"/>
      <c r="HMQ67" s="158"/>
      <c r="HMR67" s="158"/>
      <c r="HMS67" s="158"/>
      <c r="HMT67" s="158"/>
      <c r="HMU67" s="158"/>
      <c r="HMV67" s="158"/>
      <c r="HMW67" s="158"/>
      <c r="HMX67" s="158"/>
      <c r="HMY67" s="158"/>
      <c r="HMZ67" s="158"/>
      <c r="HNA67" s="158"/>
      <c r="HNB67" s="158"/>
      <c r="HNC67" s="158"/>
      <c r="HND67" s="158"/>
      <c r="HNE67" s="158"/>
      <c r="HNF67" s="158"/>
      <c r="HNG67" s="158"/>
      <c r="HNH67" s="158"/>
      <c r="HNI67" s="158"/>
      <c r="HNJ67" s="158"/>
      <c r="HNK67" s="158"/>
      <c r="HNL67" s="158"/>
      <c r="HNM67" s="158"/>
      <c r="HNN67" s="158"/>
      <c r="HNO67" s="158"/>
      <c r="HNP67" s="158"/>
      <c r="HNQ67" s="158"/>
      <c r="HNR67" s="158"/>
      <c r="HNS67" s="158"/>
      <c r="HNT67" s="158"/>
      <c r="HNU67" s="158"/>
      <c r="HNV67" s="158"/>
      <c r="HNW67" s="158"/>
      <c r="HNX67" s="158"/>
      <c r="HNY67" s="158"/>
      <c r="HNZ67" s="158"/>
      <c r="HOA67" s="158"/>
      <c r="HOB67" s="158"/>
      <c r="HOC67" s="158"/>
      <c r="HOD67" s="158"/>
      <c r="HOE67" s="158"/>
      <c r="HOF67" s="158"/>
      <c r="HOG67" s="158"/>
      <c r="HOH67" s="158"/>
      <c r="HOI67" s="158"/>
      <c r="HOJ67" s="158"/>
      <c r="HOK67" s="158"/>
      <c r="HOL67" s="158"/>
      <c r="HOM67" s="158"/>
      <c r="HON67" s="158"/>
      <c r="HOO67" s="158"/>
      <c r="HOP67" s="158"/>
      <c r="HOQ67" s="158"/>
      <c r="HOR67" s="158"/>
      <c r="HOS67" s="158"/>
      <c r="HOT67" s="158"/>
      <c r="HOU67" s="158"/>
      <c r="HOV67" s="158"/>
      <c r="HOW67" s="158"/>
      <c r="HOX67" s="158"/>
      <c r="HOY67" s="158"/>
      <c r="HOZ67" s="158"/>
      <c r="HPA67" s="158"/>
      <c r="HPB67" s="158"/>
      <c r="HPC67" s="158"/>
      <c r="HPD67" s="158"/>
      <c r="HPE67" s="158"/>
      <c r="HPF67" s="158"/>
      <c r="HPG67" s="158"/>
      <c r="HPH67" s="158"/>
      <c r="HPI67" s="158"/>
      <c r="HPJ67" s="158"/>
      <c r="HPK67" s="158"/>
      <c r="HPL67" s="158"/>
      <c r="HPM67" s="158"/>
      <c r="HPN67" s="158"/>
      <c r="HPO67" s="158"/>
      <c r="HPP67" s="158"/>
      <c r="HPQ67" s="158"/>
      <c r="HPR67" s="158"/>
      <c r="HPS67" s="158"/>
      <c r="HPT67" s="158"/>
      <c r="HPU67" s="158"/>
      <c r="HPV67" s="158"/>
      <c r="HPW67" s="158"/>
      <c r="HPX67" s="158"/>
      <c r="HPY67" s="158"/>
      <c r="HPZ67" s="158"/>
      <c r="HQA67" s="158"/>
      <c r="HQB67" s="158"/>
      <c r="HQC67" s="158"/>
      <c r="HQD67" s="158"/>
      <c r="HQE67" s="158"/>
      <c r="HQF67" s="158"/>
      <c r="HQG67" s="158"/>
      <c r="HQH67" s="158"/>
      <c r="HQI67" s="158"/>
      <c r="HQJ67" s="158"/>
      <c r="HQK67" s="158"/>
      <c r="HQL67" s="158"/>
      <c r="HQM67" s="158"/>
      <c r="HQN67" s="158"/>
      <c r="HQO67" s="158"/>
      <c r="HQP67" s="158"/>
      <c r="HQQ67" s="158"/>
      <c r="HQR67" s="158"/>
      <c r="HQS67" s="158"/>
      <c r="HQT67" s="158"/>
      <c r="HQU67" s="158"/>
      <c r="HQV67" s="158"/>
      <c r="HQW67" s="158"/>
      <c r="HQX67" s="158"/>
      <c r="HQY67" s="158"/>
      <c r="HQZ67" s="158"/>
      <c r="HRA67" s="158"/>
      <c r="HRB67" s="158"/>
      <c r="HRC67" s="158"/>
      <c r="HRD67" s="158"/>
      <c r="HRE67" s="158"/>
      <c r="HRF67" s="158"/>
      <c r="HRG67" s="158"/>
      <c r="HRH67" s="158"/>
      <c r="HRI67" s="158"/>
      <c r="HRJ67" s="158"/>
      <c r="HRK67" s="158"/>
      <c r="HRL67" s="158"/>
      <c r="HRM67" s="158"/>
      <c r="HRN67" s="158"/>
      <c r="HRO67" s="158"/>
      <c r="HRP67" s="158"/>
      <c r="HRQ67" s="158"/>
      <c r="HRR67" s="158"/>
      <c r="HRS67" s="158"/>
      <c r="HRT67" s="158"/>
      <c r="HRU67" s="158"/>
      <c r="HRV67" s="158"/>
      <c r="HRW67" s="158"/>
      <c r="HRX67" s="158"/>
      <c r="HRY67" s="158"/>
      <c r="HRZ67" s="158"/>
      <c r="HSA67" s="158"/>
      <c r="HSB67" s="158"/>
      <c r="HSC67" s="158"/>
      <c r="HSD67" s="158"/>
      <c r="HSE67" s="158"/>
      <c r="HSF67" s="158"/>
      <c r="HSG67" s="158"/>
      <c r="HSH67" s="158"/>
      <c r="HSI67" s="158"/>
      <c r="HSJ67" s="158"/>
      <c r="HSK67" s="158"/>
      <c r="HSL67" s="158"/>
      <c r="HSM67" s="158"/>
      <c r="HSN67" s="158"/>
      <c r="HSO67" s="158"/>
      <c r="HSP67" s="158"/>
      <c r="HSQ67" s="158"/>
      <c r="HSR67" s="158"/>
      <c r="HSS67" s="158"/>
      <c r="HST67" s="158"/>
      <c r="HSU67" s="158"/>
      <c r="HSV67" s="158"/>
      <c r="HSW67" s="158"/>
      <c r="HSX67" s="158"/>
      <c r="HSY67" s="158"/>
      <c r="HSZ67" s="158"/>
      <c r="HTA67" s="158"/>
      <c r="HTB67" s="158"/>
      <c r="HTC67" s="158"/>
      <c r="HTD67" s="158"/>
      <c r="HTE67" s="158"/>
      <c r="HTF67" s="158"/>
      <c r="HTG67" s="158"/>
      <c r="HTH67" s="158"/>
      <c r="HTI67" s="158"/>
      <c r="HTJ67" s="158"/>
      <c r="HTK67" s="158"/>
      <c r="HTL67" s="158"/>
      <c r="HTM67" s="158"/>
      <c r="HTN67" s="158"/>
      <c r="HTO67" s="158"/>
      <c r="HTP67" s="158"/>
      <c r="HTQ67" s="158"/>
      <c r="HTR67" s="158"/>
      <c r="HTS67" s="158"/>
      <c r="HTT67" s="158"/>
      <c r="HTU67" s="158"/>
      <c r="HTV67" s="158"/>
      <c r="HTW67" s="158"/>
      <c r="HTX67" s="158"/>
      <c r="HTY67" s="158"/>
      <c r="HTZ67" s="158"/>
      <c r="HUA67" s="158"/>
      <c r="HUB67" s="158"/>
      <c r="HUC67" s="158"/>
      <c r="HUD67" s="158"/>
      <c r="HUE67" s="158"/>
      <c r="HUF67" s="158"/>
      <c r="HUG67" s="158"/>
      <c r="HUH67" s="158"/>
      <c r="HUI67" s="158"/>
      <c r="HUJ67" s="158"/>
      <c r="HUK67" s="158"/>
      <c r="HUL67" s="158"/>
      <c r="HUM67" s="158"/>
      <c r="HUN67" s="158"/>
      <c r="HUO67" s="158"/>
      <c r="HUP67" s="158"/>
      <c r="HUQ67" s="158"/>
      <c r="HUR67" s="158"/>
      <c r="HUS67" s="158"/>
      <c r="HUT67" s="158"/>
      <c r="HUU67" s="158"/>
      <c r="HUV67" s="158"/>
      <c r="HUW67" s="158"/>
      <c r="HUX67" s="158"/>
      <c r="HUY67" s="158"/>
      <c r="HUZ67" s="158"/>
      <c r="HVA67" s="158"/>
      <c r="HVB67" s="158"/>
      <c r="HVC67" s="158"/>
      <c r="HVD67" s="158"/>
      <c r="HVE67" s="158"/>
      <c r="HVF67" s="158"/>
      <c r="HVG67" s="158"/>
      <c r="HVH67" s="158"/>
      <c r="HVI67" s="158"/>
      <c r="HVJ67" s="158"/>
      <c r="HVK67" s="158"/>
      <c r="HVL67" s="158"/>
      <c r="HVM67" s="158"/>
      <c r="HVN67" s="158"/>
      <c r="HVO67" s="158"/>
      <c r="HVP67" s="158"/>
      <c r="HVQ67" s="158"/>
      <c r="HVR67" s="158"/>
      <c r="HVS67" s="158"/>
      <c r="HVT67" s="158"/>
      <c r="HVU67" s="158"/>
      <c r="HVV67" s="158"/>
      <c r="HVW67" s="158"/>
      <c r="HVX67" s="158"/>
      <c r="HVY67" s="158"/>
      <c r="HVZ67" s="158"/>
      <c r="HWA67" s="158"/>
      <c r="HWB67" s="158"/>
      <c r="HWC67" s="158"/>
      <c r="HWD67" s="158"/>
      <c r="HWE67" s="158"/>
      <c r="HWF67" s="158"/>
      <c r="HWG67" s="158"/>
      <c r="HWH67" s="158"/>
      <c r="HWI67" s="158"/>
      <c r="HWJ67" s="158"/>
      <c r="HWK67" s="158"/>
      <c r="HWL67" s="158"/>
      <c r="HWM67" s="158"/>
      <c r="HWN67" s="158"/>
      <c r="HWO67" s="158"/>
      <c r="HWP67" s="158"/>
      <c r="HWQ67" s="158"/>
      <c r="HWR67" s="158"/>
      <c r="HWS67" s="158"/>
      <c r="HWT67" s="158"/>
      <c r="HWU67" s="158"/>
      <c r="HWV67" s="158"/>
      <c r="HWW67" s="158"/>
      <c r="HWX67" s="158"/>
      <c r="HWY67" s="158"/>
      <c r="HWZ67" s="158"/>
      <c r="HXA67" s="158"/>
      <c r="HXB67" s="158"/>
      <c r="HXC67" s="158"/>
      <c r="HXD67" s="158"/>
      <c r="HXE67" s="158"/>
      <c r="HXF67" s="158"/>
      <c r="HXG67" s="158"/>
      <c r="HXH67" s="158"/>
      <c r="HXI67" s="158"/>
      <c r="HXJ67" s="158"/>
      <c r="HXK67" s="158"/>
      <c r="HXL67" s="158"/>
      <c r="HXM67" s="158"/>
      <c r="HXN67" s="158"/>
      <c r="HXO67" s="158"/>
      <c r="HXP67" s="158"/>
      <c r="HXQ67" s="158"/>
      <c r="HXR67" s="158"/>
      <c r="HXS67" s="158"/>
      <c r="HXT67" s="158"/>
      <c r="HXU67" s="158"/>
      <c r="HXV67" s="158"/>
      <c r="HXW67" s="158"/>
      <c r="HXX67" s="158"/>
      <c r="HXY67" s="158"/>
      <c r="HXZ67" s="158"/>
      <c r="HYA67" s="158"/>
      <c r="HYB67" s="158"/>
      <c r="HYC67" s="158"/>
      <c r="HYD67" s="158"/>
      <c r="HYE67" s="158"/>
      <c r="HYF67" s="158"/>
      <c r="HYG67" s="158"/>
      <c r="HYH67" s="158"/>
      <c r="HYI67" s="158"/>
      <c r="HYJ67" s="158"/>
      <c r="HYK67" s="158"/>
      <c r="HYL67" s="158"/>
      <c r="HYM67" s="158"/>
      <c r="HYN67" s="158"/>
      <c r="HYO67" s="158"/>
      <c r="HYP67" s="158"/>
      <c r="HYQ67" s="158"/>
      <c r="HYR67" s="158"/>
      <c r="HYS67" s="158"/>
      <c r="HYT67" s="158"/>
      <c r="HYU67" s="158"/>
      <c r="HYV67" s="158"/>
      <c r="HYW67" s="158"/>
      <c r="HYX67" s="158"/>
      <c r="HYY67" s="158"/>
      <c r="HYZ67" s="158"/>
      <c r="HZA67" s="158"/>
      <c r="HZB67" s="158"/>
      <c r="HZC67" s="158"/>
      <c r="HZD67" s="158"/>
      <c r="HZE67" s="158"/>
      <c r="HZF67" s="158"/>
      <c r="HZG67" s="158"/>
      <c r="HZH67" s="158"/>
      <c r="HZI67" s="158"/>
      <c r="HZJ67" s="158"/>
      <c r="HZK67" s="158"/>
      <c r="HZL67" s="158"/>
      <c r="HZM67" s="158"/>
      <c r="HZN67" s="158"/>
      <c r="HZO67" s="158"/>
      <c r="HZP67" s="158"/>
      <c r="HZQ67" s="158"/>
      <c r="HZR67" s="158"/>
      <c r="HZS67" s="158"/>
      <c r="HZT67" s="158"/>
      <c r="HZU67" s="158"/>
      <c r="HZV67" s="158"/>
      <c r="HZW67" s="158"/>
      <c r="HZX67" s="158"/>
      <c r="HZY67" s="158"/>
      <c r="HZZ67" s="158"/>
      <c r="IAA67" s="158"/>
      <c r="IAB67" s="158"/>
      <c r="IAC67" s="158"/>
      <c r="IAD67" s="158"/>
      <c r="IAE67" s="158"/>
      <c r="IAF67" s="158"/>
      <c r="IAG67" s="158"/>
      <c r="IAH67" s="158"/>
      <c r="IAI67" s="158"/>
      <c r="IAJ67" s="158"/>
      <c r="IAK67" s="158"/>
      <c r="IAL67" s="158"/>
      <c r="IAM67" s="158"/>
      <c r="IAN67" s="158"/>
      <c r="IAO67" s="158"/>
      <c r="IAP67" s="158"/>
      <c r="IAQ67" s="158"/>
      <c r="IAR67" s="158"/>
      <c r="IAS67" s="158"/>
      <c r="IAT67" s="158"/>
      <c r="IAU67" s="158"/>
      <c r="IAV67" s="158"/>
      <c r="IAW67" s="158"/>
      <c r="IAX67" s="158"/>
      <c r="IAY67" s="158"/>
      <c r="IAZ67" s="158"/>
      <c r="IBA67" s="158"/>
      <c r="IBB67" s="158"/>
      <c r="IBC67" s="158"/>
      <c r="IBD67" s="158"/>
      <c r="IBE67" s="158"/>
      <c r="IBF67" s="158"/>
      <c r="IBG67" s="158"/>
      <c r="IBH67" s="158"/>
      <c r="IBI67" s="158"/>
      <c r="IBJ67" s="158"/>
      <c r="IBK67" s="158"/>
      <c r="IBL67" s="158"/>
      <c r="IBM67" s="158"/>
      <c r="IBN67" s="158"/>
      <c r="IBO67" s="158"/>
      <c r="IBP67" s="158"/>
      <c r="IBQ67" s="158"/>
      <c r="IBR67" s="158"/>
      <c r="IBS67" s="158"/>
      <c r="IBT67" s="158"/>
      <c r="IBU67" s="158"/>
      <c r="IBV67" s="158"/>
      <c r="IBW67" s="158"/>
      <c r="IBX67" s="158"/>
      <c r="IBY67" s="158"/>
      <c r="IBZ67" s="158"/>
      <c r="ICA67" s="158"/>
      <c r="ICB67" s="158"/>
      <c r="ICC67" s="158"/>
      <c r="ICD67" s="158"/>
      <c r="ICE67" s="158"/>
      <c r="ICF67" s="158"/>
      <c r="ICG67" s="158"/>
      <c r="ICH67" s="158"/>
      <c r="ICI67" s="158"/>
      <c r="ICJ67" s="158"/>
      <c r="ICK67" s="158"/>
      <c r="ICL67" s="158"/>
      <c r="ICM67" s="158"/>
      <c r="ICN67" s="158"/>
      <c r="ICO67" s="158"/>
      <c r="ICP67" s="158"/>
      <c r="ICQ67" s="158"/>
      <c r="ICR67" s="158"/>
      <c r="ICS67" s="158"/>
      <c r="ICT67" s="158"/>
      <c r="ICU67" s="158"/>
      <c r="ICV67" s="158"/>
      <c r="ICW67" s="158"/>
      <c r="ICX67" s="158"/>
      <c r="ICY67" s="158"/>
      <c r="ICZ67" s="158"/>
      <c r="IDA67" s="158"/>
      <c r="IDB67" s="158"/>
      <c r="IDC67" s="158"/>
      <c r="IDD67" s="158"/>
      <c r="IDE67" s="158"/>
      <c r="IDF67" s="158"/>
      <c r="IDG67" s="158"/>
      <c r="IDH67" s="158"/>
      <c r="IDI67" s="158"/>
      <c r="IDJ67" s="158"/>
      <c r="IDK67" s="158"/>
      <c r="IDL67" s="158"/>
      <c r="IDM67" s="158"/>
      <c r="IDN67" s="158"/>
      <c r="IDO67" s="158"/>
      <c r="IDP67" s="158"/>
      <c r="IDQ67" s="158"/>
      <c r="IDR67" s="158"/>
      <c r="IDS67" s="158"/>
      <c r="IDT67" s="158"/>
      <c r="IDU67" s="158"/>
      <c r="IDV67" s="158"/>
      <c r="IDW67" s="158"/>
      <c r="IDX67" s="158"/>
      <c r="IDY67" s="158"/>
      <c r="IDZ67" s="158"/>
      <c r="IEA67" s="158"/>
      <c r="IEB67" s="158"/>
      <c r="IEC67" s="158"/>
      <c r="IED67" s="158"/>
      <c r="IEE67" s="158"/>
      <c r="IEF67" s="158"/>
      <c r="IEG67" s="158"/>
      <c r="IEH67" s="158"/>
      <c r="IEI67" s="158"/>
      <c r="IEJ67" s="158"/>
      <c r="IEK67" s="158"/>
      <c r="IEL67" s="158"/>
      <c r="IEM67" s="158"/>
      <c r="IEN67" s="158"/>
      <c r="IEO67" s="158"/>
      <c r="IEP67" s="158"/>
      <c r="IEQ67" s="158"/>
      <c r="IER67" s="158"/>
      <c r="IES67" s="158"/>
      <c r="IET67" s="158"/>
      <c r="IEU67" s="158"/>
      <c r="IEV67" s="158"/>
      <c r="IEW67" s="158"/>
      <c r="IEX67" s="158"/>
      <c r="IEY67" s="158"/>
      <c r="IEZ67" s="158"/>
      <c r="IFA67" s="158"/>
      <c r="IFB67" s="158"/>
      <c r="IFC67" s="158"/>
      <c r="IFD67" s="158"/>
      <c r="IFE67" s="158"/>
      <c r="IFF67" s="158"/>
      <c r="IFG67" s="158"/>
      <c r="IFH67" s="158"/>
      <c r="IFI67" s="158"/>
      <c r="IFJ67" s="158"/>
      <c r="IFK67" s="158"/>
      <c r="IFL67" s="158"/>
      <c r="IFM67" s="158"/>
      <c r="IFN67" s="158"/>
      <c r="IFO67" s="158"/>
      <c r="IFP67" s="158"/>
      <c r="IFQ67" s="158"/>
      <c r="IFR67" s="158"/>
      <c r="IFS67" s="158"/>
      <c r="IFT67" s="158"/>
      <c r="IFU67" s="158"/>
      <c r="IFV67" s="158"/>
      <c r="IFW67" s="158"/>
      <c r="IFX67" s="158"/>
      <c r="IFY67" s="158"/>
      <c r="IFZ67" s="158"/>
      <c r="IGA67" s="158"/>
      <c r="IGB67" s="158"/>
      <c r="IGC67" s="158"/>
      <c r="IGD67" s="158"/>
      <c r="IGE67" s="158"/>
      <c r="IGF67" s="158"/>
      <c r="IGG67" s="158"/>
      <c r="IGH67" s="158"/>
      <c r="IGI67" s="158"/>
      <c r="IGJ67" s="158"/>
      <c r="IGK67" s="158"/>
      <c r="IGL67" s="158"/>
      <c r="IGM67" s="158"/>
      <c r="IGN67" s="158"/>
      <c r="IGO67" s="158"/>
      <c r="IGP67" s="158"/>
      <c r="IGQ67" s="158"/>
      <c r="IGR67" s="158"/>
      <c r="IGS67" s="158"/>
      <c r="IGT67" s="158"/>
      <c r="IGU67" s="158"/>
      <c r="IGV67" s="158"/>
      <c r="IGW67" s="158"/>
      <c r="IGX67" s="158"/>
      <c r="IGY67" s="158"/>
      <c r="IGZ67" s="158"/>
      <c r="IHA67" s="158"/>
      <c r="IHB67" s="158"/>
      <c r="IHC67" s="158"/>
      <c r="IHD67" s="158"/>
      <c r="IHE67" s="158"/>
      <c r="IHF67" s="158"/>
      <c r="IHG67" s="158"/>
      <c r="IHH67" s="158"/>
      <c r="IHI67" s="158"/>
      <c r="IHJ67" s="158"/>
      <c r="IHK67" s="158"/>
      <c r="IHL67" s="158"/>
      <c r="IHM67" s="158"/>
      <c r="IHN67" s="158"/>
      <c r="IHO67" s="158"/>
      <c r="IHP67" s="158"/>
      <c r="IHQ67" s="158"/>
      <c r="IHR67" s="158"/>
      <c r="IHS67" s="158"/>
      <c r="IHT67" s="158"/>
      <c r="IHU67" s="158"/>
      <c r="IHV67" s="158"/>
      <c r="IHW67" s="158"/>
      <c r="IHX67" s="158"/>
      <c r="IHY67" s="158"/>
      <c r="IHZ67" s="158"/>
      <c r="IIA67" s="158"/>
      <c r="IIB67" s="158"/>
      <c r="IIC67" s="158"/>
      <c r="IID67" s="158"/>
      <c r="IIE67" s="158"/>
      <c r="IIF67" s="158"/>
      <c r="IIG67" s="158"/>
      <c r="IIH67" s="158"/>
      <c r="III67" s="158"/>
      <c r="IIJ67" s="158"/>
      <c r="IIK67" s="158"/>
      <c r="IIL67" s="158"/>
      <c r="IIM67" s="158"/>
      <c r="IIN67" s="158"/>
      <c r="IIO67" s="158"/>
      <c r="IIP67" s="158"/>
      <c r="IIQ67" s="158"/>
      <c r="IIR67" s="158"/>
      <c r="IIS67" s="158"/>
      <c r="IIT67" s="158"/>
      <c r="IIU67" s="158"/>
      <c r="IIV67" s="158"/>
      <c r="IIW67" s="158"/>
      <c r="IIX67" s="158"/>
      <c r="IIY67" s="158"/>
      <c r="IIZ67" s="158"/>
      <c r="IJA67" s="158"/>
      <c r="IJB67" s="158"/>
      <c r="IJC67" s="158"/>
      <c r="IJD67" s="158"/>
      <c r="IJE67" s="158"/>
      <c r="IJF67" s="158"/>
      <c r="IJG67" s="158"/>
      <c r="IJH67" s="158"/>
      <c r="IJI67" s="158"/>
      <c r="IJJ67" s="158"/>
      <c r="IJK67" s="158"/>
      <c r="IJL67" s="158"/>
      <c r="IJM67" s="158"/>
      <c r="IJN67" s="158"/>
      <c r="IJO67" s="158"/>
      <c r="IJP67" s="158"/>
      <c r="IJQ67" s="158"/>
      <c r="IJR67" s="158"/>
      <c r="IJS67" s="158"/>
      <c r="IJT67" s="158"/>
      <c r="IJU67" s="158"/>
      <c r="IJV67" s="158"/>
      <c r="IJW67" s="158"/>
      <c r="IJX67" s="158"/>
      <c r="IJY67" s="158"/>
      <c r="IJZ67" s="158"/>
      <c r="IKA67" s="158"/>
      <c r="IKB67" s="158"/>
      <c r="IKC67" s="158"/>
      <c r="IKD67" s="158"/>
      <c r="IKE67" s="158"/>
      <c r="IKF67" s="158"/>
      <c r="IKG67" s="158"/>
      <c r="IKH67" s="158"/>
      <c r="IKI67" s="158"/>
      <c r="IKJ67" s="158"/>
      <c r="IKK67" s="158"/>
      <c r="IKL67" s="158"/>
      <c r="IKM67" s="158"/>
      <c r="IKN67" s="158"/>
      <c r="IKO67" s="158"/>
      <c r="IKP67" s="158"/>
      <c r="IKQ67" s="158"/>
      <c r="IKR67" s="158"/>
      <c r="IKS67" s="158"/>
      <c r="IKT67" s="158"/>
      <c r="IKU67" s="158"/>
      <c r="IKV67" s="158"/>
      <c r="IKW67" s="158"/>
      <c r="IKX67" s="158"/>
      <c r="IKY67" s="158"/>
      <c r="IKZ67" s="158"/>
      <c r="ILA67" s="158"/>
      <c r="ILB67" s="158"/>
      <c r="ILC67" s="158"/>
      <c r="ILD67" s="158"/>
      <c r="ILE67" s="158"/>
      <c r="ILF67" s="158"/>
      <c r="ILG67" s="158"/>
      <c r="ILH67" s="158"/>
      <c r="ILI67" s="158"/>
      <c r="ILJ67" s="158"/>
      <c r="ILK67" s="158"/>
      <c r="ILL67" s="158"/>
      <c r="ILM67" s="158"/>
      <c r="ILN67" s="158"/>
      <c r="ILO67" s="158"/>
      <c r="ILP67" s="158"/>
      <c r="ILQ67" s="158"/>
      <c r="ILR67" s="158"/>
      <c r="ILS67" s="158"/>
      <c r="ILT67" s="158"/>
      <c r="ILU67" s="158"/>
      <c r="ILV67" s="158"/>
      <c r="ILW67" s="158"/>
      <c r="ILX67" s="158"/>
      <c r="ILY67" s="158"/>
      <c r="ILZ67" s="158"/>
      <c r="IMA67" s="158"/>
      <c r="IMB67" s="158"/>
      <c r="IMC67" s="158"/>
      <c r="IMD67" s="158"/>
      <c r="IME67" s="158"/>
      <c r="IMF67" s="158"/>
      <c r="IMG67" s="158"/>
      <c r="IMH67" s="158"/>
      <c r="IMI67" s="158"/>
      <c r="IMJ67" s="158"/>
      <c r="IMK67" s="158"/>
      <c r="IML67" s="158"/>
      <c r="IMM67" s="158"/>
      <c r="IMN67" s="158"/>
      <c r="IMO67" s="158"/>
      <c r="IMP67" s="158"/>
      <c r="IMQ67" s="158"/>
      <c r="IMR67" s="158"/>
      <c r="IMS67" s="158"/>
      <c r="IMT67" s="158"/>
      <c r="IMU67" s="158"/>
      <c r="IMV67" s="158"/>
      <c r="IMW67" s="158"/>
      <c r="IMX67" s="158"/>
      <c r="IMY67" s="158"/>
      <c r="IMZ67" s="158"/>
      <c r="INA67" s="158"/>
      <c r="INB67" s="158"/>
      <c r="INC67" s="158"/>
      <c r="IND67" s="158"/>
      <c r="INE67" s="158"/>
      <c r="INF67" s="158"/>
      <c r="ING67" s="158"/>
      <c r="INH67" s="158"/>
      <c r="INI67" s="158"/>
      <c r="INJ67" s="158"/>
      <c r="INK67" s="158"/>
      <c r="INL67" s="158"/>
      <c r="INM67" s="158"/>
      <c r="INN67" s="158"/>
      <c r="INO67" s="158"/>
      <c r="INP67" s="158"/>
      <c r="INQ67" s="158"/>
      <c r="INR67" s="158"/>
      <c r="INS67" s="158"/>
      <c r="INT67" s="158"/>
      <c r="INU67" s="158"/>
      <c r="INV67" s="158"/>
      <c r="INW67" s="158"/>
      <c r="INX67" s="158"/>
      <c r="INY67" s="158"/>
      <c r="INZ67" s="158"/>
      <c r="IOA67" s="158"/>
      <c r="IOB67" s="158"/>
      <c r="IOC67" s="158"/>
      <c r="IOD67" s="158"/>
      <c r="IOE67" s="158"/>
      <c r="IOF67" s="158"/>
      <c r="IOG67" s="158"/>
      <c r="IOH67" s="158"/>
      <c r="IOI67" s="158"/>
      <c r="IOJ67" s="158"/>
      <c r="IOK67" s="158"/>
      <c r="IOL67" s="158"/>
      <c r="IOM67" s="158"/>
      <c r="ION67" s="158"/>
      <c r="IOO67" s="158"/>
      <c r="IOP67" s="158"/>
      <c r="IOQ67" s="158"/>
      <c r="IOR67" s="158"/>
      <c r="IOS67" s="158"/>
      <c r="IOT67" s="158"/>
      <c r="IOU67" s="158"/>
      <c r="IOV67" s="158"/>
      <c r="IOW67" s="158"/>
      <c r="IOX67" s="158"/>
      <c r="IOY67" s="158"/>
      <c r="IOZ67" s="158"/>
      <c r="IPA67" s="158"/>
      <c r="IPB67" s="158"/>
      <c r="IPC67" s="158"/>
      <c r="IPD67" s="158"/>
      <c r="IPE67" s="158"/>
      <c r="IPF67" s="158"/>
      <c r="IPG67" s="158"/>
      <c r="IPH67" s="158"/>
      <c r="IPI67" s="158"/>
      <c r="IPJ67" s="158"/>
      <c r="IPK67" s="158"/>
      <c r="IPL67" s="158"/>
      <c r="IPM67" s="158"/>
      <c r="IPN67" s="158"/>
      <c r="IPO67" s="158"/>
      <c r="IPP67" s="158"/>
      <c r="IPQ67" s="158"/>
      <c r="IPR67" s="158"/>
      <c r="IPS67" s="158"/>
      <c r="IPT67" s="158"/>
      <c r="IPU67" s="158"/>
      <c r="IPV67" s="158"/>
      <c r="IPW67" s="158"/>
      <c r="IPX67" s="158"/>
      <c r="IPY67" s="158"/>
      <c r="IPZ67" s="158"/>
      <c r="IQA67" s="158"/>
      <c r="IQB67" s="158"/>
      <c r="IQC67" s="158"/>
      <c r="IQD67" s="158"/>
      <c r="IQE67" s="158"/>
      <c r="IQF67" s="158"/>
      <c r="IQG67" s="158"/>
      <c r="IQH67" s="158"/>
      <c r="IQI67" s="158"/>
      <c r="IQJ67" s="158"/>
      <c r="IQK67" s="158"/>
      <c r="IQL67" s="158"/>
      <c r="IQM67" s="158"/>
      <c r="IQN67" s="158"/>
      <c r="IQO67" s="158"/>
      <c r="IQP67" s="158"/>
      <c r="IQQ67" s="158"/>
      <c r="IQR67" s="158"/>
      <c r="IQS67" s="158"/>
      <c r="IQT67" s="158"/>
      <c r="IQU67" s="158"/>
      <c r="IQV67" s="158"/>
      <c r="IQW67" s="158"/>
      <c r="IQX67" s="158"/>
      <c r="IQY67" s="158"/>
      <c r="IQZ67" s="158"/>
      <c r="IRA67" s="158"/>
      <c r="IRB67" s="158"/>
      <c r="IRC67" s="158"/>
      <c r="IRD67" s="158"/>
      <c r="IRE67" s="158"/>
      <c r="IRF67" s="158"/>
      <c r="IRG67" s="158"/>
      <c r="IRH67" s="158"/>
      <c r="IRI67" s="158"/>
      <c r="IRJ67" s="158"/>
      <c r="IRK67" s="158"/>
      <c r="IRL67" s="158"/>
      <c r="IRM67" s="158"/>
      <c r="IRN67" s="158"/>
      <c r="IRO67" s="158"/>
      <c r="IRP67" s="158"/>
      <c r="IRQ67" s="158"/>
      <c r="IRR67" s="158"/>
      <c r="IRS67" s="158"/>
      <c r="IRT67" s="158"/>
      <c r="IRU67" s="158"/>
      <c r="IRV67" s="158"/>
      <c r="IRW67" s="158"/>
      <c r="IRX67" s="158"/>
      <c r="IRY67" s="158"/>
      <c r="IRZ67" s="158"/>
      <c r="ISA67" s="158"/>
      <c r="ISB67" s="158"/>
      <c r="ISC67" s="158"/>
      <c r="ISD67" s="158"/>
      <c r="ISE67" s="158"/>
      <c r="ISF67" s="158"/>
      <c r="ISG67" s="158"/>
      <c r="ISH67" s="158"/>
      <c r="ISI67" s="158"/>
      <c r="ISJ67" s="158"/>
      <c r="ISK67" s="158"/>
      <c r="ISL67" s="158"/>
      <c r="ISM67" s="158"/>
      <c r="ISN67" s="158"/>
      <c r="ISO67" s="158"/>
      <c r="ISP67" s="158"/>
      <c r="ISQ67" s="158"/>
      <c r="ISR67" s="158"/>
      <c r="ISS67" s="158"/>
      <c r="IST67" s="158"/>
      <c r="ISU67" s="158"/>
      <c r="ISV67" s="158"/>
      <c r="ISW67" s="158"/>
      <c r="ISX67" s="158"/>
      <c r="ISY67" s="158"/>
      <c r="ISZ67" s="158"/>
      <c r="ITA67" s="158"/>
      <c r="ITB67" s="158"/>
      <c r="ITC67" s="158"/>
      <c r="ITD67" s="158"/>
      <c r="ITE67" s="158"/>
      <c r="ITF67" s="158"/>
      <c r="ITG67" s="158"/>
      <c r="ITH67" s="158"/>
      <c r="ITI67" s="158"/>
      <c r="ITJ67" s="158"/>
      <c r="ITK67" s="158"/>
      <c r="ITL67" s="158"/>
      <c r="ITM67" s="158"/>
      <c r="ITN67" s="158"/>
      <c r="ITO67" s="158"/>
      <c r="ITP67" s="158"/>
      <c r="ITQ67" s="158"/>
      <c r="ITR67" s="158"/>
      <c r="ITS67" s="158"/>
      <c r="ITT67" s="158"/>
      <c r="ITU67" s="158"/>
      <c r="ITV67" s="158"/>
      <c r="ITW67" s="158"/>
      <c r="ITX67" s="158"/>
      <c r="ITY67" s="158"/>
      <c r="ITZ67" s="158"/>
      <c r="IUA67" s="158"/>
      <c r="IUB67" s="158"/>
      <c r="IUC67" s="158"/>
      <c r="IUD67" s="158"/>
      <c r="IUE67" s="158"/>
      <c r="IUF67" s="158"/>
      <c r="IUG67" s="158"/>
      <c r="IUH67" s="158"/>
      <c r="IUI67" s="158"/>
      <c r="IUJ67" s="158"/>
      <c r="IUK67" s="158"/>
      <c r="IUL67" s="158"/>
      <c r="IUM67" s="158"/>
      <c r="IUN67" s="158"/>
      <c r="IUO67" s="158"/>
      <c r="IUP67" s="158"/>
      <c r="IUQ67" s="158"/>
      <c r="IUR67" s="158"/>
      <c r="IUS67" s="158"/>
      <c r="IUT67" s="158"/>
      <c r="IUU67" s="158"/>
      <c r="IUV67" s="158"/>
      <c r="IUW67" s="158"/>
      <c r="IUX67" s="158"/>
      <c r="IUY67" s="158"/>
      <c r="IUZ67" s="158"/>
      <c r="IVA67" s="158"/>
      <c r="IVB67" s="158"/>
      <c r="IVC67" s="158"/>
      <c r="IVD67" s="158"/>
      <c r="IVE67" s="158"/>
      <c r="IVF67" s="158"/>
      <c r="IVG67" s="158"/>
      <c r="IVH67" s="158"/>
      <c r="IVI67" s="158"/>
      <c r="IVJ67" s="158"/>
      <c r="IVK67" s="158"/>
      <c r="IVL67" s="158"/>
      <c r="IVM67" s="158"/>
      <c r="IVN67" s="158"/>
      <c r="IVO67" s="158"/>
      <c r="IVP67" s="158"/>
      <c r="IVQ67" s="158"/>
      <c r="IVR67" s="158"/>
      <c r="IVS67" s="158"/>
      <c r="IVT67" s="158"/>
      <c r="IVU67" s="158"/>
      <c r="IVV67" s="158"/>
      <c r="IVW67" s="158"/>
      <c r="IVX67" s="158"/>
      <c r="IVY67" s="158"/>
      <c r="IVZ67" s="158"/>
      <c r="IWA67" s="158"/>
      <c r="IWB67" s="158"/>
      <c r="IWC67" s="158"/>
      <c r="IWD67" s="158"/>
      <c r="IWE67" s="158"/>
      <c r="IWF67" s="158"/>
      <c r="IWG67" s="158"/>
      <c r="IWH67" s="158"/>
      <c r="IWI67" s="158"/>
      <c r="IWJ67" s="158"/>
      <c r="IWK67" s="158"/>
      <c r="IWL67" s="158"/>
      <c r="IWM67" s="158"/>
      <c r="IWN67" s="158"/>
      <c r="IWO67" s="158"/>
      <c r="IWP67" s="158"/>
      <c r="IWQ67" s="158"/>
      <c r="IWR67" s="158"/>
      <c r="IWS67" s="158"/>
      <c r="IWT67" s="158"/>
      <c r="IWU67" s="158"/>
      <c r="IWV67" s="158"/>
      <c r="IWW67" s="158"/>
      <c r="IWX67" s="158"/>
      <c r="IWY67" s="158"/>
      <c r="IWZ67" s="158"/>
      <c r="IXA67" s="158"/>
      <c r="IXB67" s="158"/>
      <c r="IXC67" s="158"/>
      <c r="IXD67" s="158"/>
      <c r="IXE67" s="158"/>
      <c r="IXF67" s="158"/>
      <c r="IXG67" s="158"/>
      <c r="IXH67" s="158"/>
      <c r="IXI67" s="158"/>
      <c r="IXJ67" s="158"/>
      <c r="IXK67" s="158"/>
      <c r="IXL67" s="158"/>
      <c r="IXM67" s="158"/>
      <c r="IXN67" s="158"/>
      <c r="IXO67" s="158"/>
      <c r="IXP67" s="158"/>
      <c r="IXQ67" s="158"/>
      <c r="IXR67" s="158"/>
      <c r="IXS67" s="158"/>
      <c r="IXT67" s="158"/>
      <c r="IXU67" s="158"/>
      <c r="IXV67" s="158"/>
      <c r="IXW67" s="158"/>
      <c r="IXX67" s="158"/>
      <c r="IXY67" s="158"/>
      <c r="IXZ67" s="158"/>
      <c r="IYA67" s="158"/>
      <c r="IYB67" s="158"/>
      <c r="IYC67" s="158"/>
      <c r="IYD67" s="158"/>
      <c r="IYE67" s="158"/>
      <c r="IYF67" s="158"/>
      <c r="IYG67" s="158"/>
      <c r="IYH67" s="158"/>
      <c r="IYI67" s="158"/>
      <c r="IYJ67" s="158"/>
      <c r="IYK67" s="158"/>
      <c r="IYL67" s="158"/>
      <c r="IYM67" s="158"/>
      <c r="IYN67" s="158"/>
      <c r="IYO67" s="158"/>
      <c r="IYP67" s="158"/>
      <c r="IYQ67" s="158"/>
      <c r="IYR67" s="158"/>
      <c r="IYS67" s="158"/>
      <c r="IYT67" s="158"/>
      <c r="IYU67" s="158"/>
      <c r="IYV67" s="158"/>
      <c r="IYW67" s="158"/>
      <c r="IYX67" s="158"/>
      <c r="IYY67" s="158"/>
      <c r="IYZ67" s="158"/>
      <c r="IZA67" s="158"/>
      <c r="IZB67" s="158"/>
      <c r="IZC67" s="158"/>
      <c r="IZD67" s="158"/>
      <c r="IZE67" s="158"/>
      <c r="IZF67" s="158"/>
      <c r="IZG67" s="158"/>
      <c r="IZH67" s="158"/>
      <c r="IZI67" s="158"/>
      <c r="IZJ67" s="158"/>
      <c r="IZK67" s="158"/>
      <c r="IZL67" s="158"/>
      <c r="IZM67" s="158"/>
      <c r="IZN67" s="158"/>
      <c r="IZO67" s="158"/>
      <c r="IZP67" s="158"/>
      <c r="IZQ67" s="158"/>
      <c r="IZR67" s="158"/>
      <c r="IZS67" s="158"/>
      <c r="IZT67" s="158"/>
      <c r="IZU67" s="158"/>
      <c r="IZV67" s="158"/>
      <c r="IZW67" s="158"/>
      <c r="IZX67" s="158"/>
      <c r="IZY67" s="158"/>
      <c r="IZZ67" s="158"/>
      <c r="JAA67" s="158"/>
      <c r="JAB67" s="158"/>
      <c r="JAC67" s="158"/>
      <c r="JAD67" s="158"/>
      <c r="JAE67" s="158"/>
      <c r="JAF67" s="158"/>
      <c r="JAG67" s="158"/>
      <c r="JAH67" s="158"/>
      <c r="JAI67" s="158"/>
      <c r="JAJ67" s="158"/>
      <c r="JAK67" s="158"/>
      <c r="JAL67" s="158"/>
      <c r="JAM67" s="158"/>
      <c r="JAN67" s="158"/>
      <c r="JAO67" s="158"/>
      <c r="JAP67" s="158"/>
      <c r="JAQ67" s="158"/>
      <c r="JAR67" s="158"/>
      <c r="JAS67" s="158"/>
      <c r="JAT67" s="158"/>
      <c r="JAU67" s="158"/>
      <c r="JAV67" s="158"/>
      <c r="JAW67" s="158"/>
      <c r="JAX67" s="158"/>
      <c r="JAY67" s="158"/>
      <c r="JAZ67" s="158"/>
      <c r="JBA67" s="158"/>
      <c r="JBB67" s="158"/>
      <c r="JBC67" s="158"/>
      <c r="JBD67" s="158"/>
      <c r="JBE67" s="158"/>
      <c r="JBF67" s="158"/>
      <c r="JBG67" s="158"/>
      <c r="JBH67" s="158"/>
      <c r="JBI67" s="158"/>
      <c r="JBJ67" s="158"/>
      <c r="JBK67" s="158"/>
      <c r="JBL67" s="158"/>
      <c r="JBM67" s="158"/>
      <c r="JBN67" s="158"/>
      <c r="JBO67" s="158"/>
      <c r="JBP67" s="158"/>
      <c r="JBQ67" s="158"/>
      <c r="JBR67" s="158"/>
      <c r="JBS67" s="158"/>
      <c r="JBT67" s="158"/>
      <c r="JBU67" s="158"/>
      <c r="JBV67" s="158"/>
      <c r="JBW67" s="158"/>
      <c r="JBX67" s="158"/>
      <c r="JBY67" s="158"/>
      <c r="JBZ67" s="158"/>
      <c r="JCA67" s="158"/>
      <c r="JCB67" s="158"/>
      <c r="JCC67" s="158"/>
      <c r="JCD67" s="158"/>
      <c r="JCE67" s="158"/>
      <c r="JCF67" s="158"/>
      <c r="JCG67" s="158"/>
      <c r="JCH67" s="158"/>
      <c r="JCI67" s="158"/>
      <c r="JCJ67" s="158"/>
      <c r="JCK67" s="158"/>
      <c r="JCL67" s="158"/>
      <c r="JCM67" s="158"/>
      <c r="JCN67" s="158"/>
      <c r="JCO67" s="158"/>
      <c r="JCP67" s="158"/>
      <c r="JCQ67" s="158"/>
      <c r="JCR67" s="158"/>
      <c r="JCS67" s="158"/>
      <c r="JCT67" s="158"/>
      <c r="JCU67" s="158"/>
      <c r="JCV67" s="158"/>
      <c r="JCW67" s="158"/>
      <c r="JCX67" s="158"/>
      <c r="JCY67" s="158"/>
      <c r="JCZ67" s="158"/>
      <c r="JDA67" s="158"/>
      <c r="JDB67" s="158"/>
      <c r="JDC67" s="158"/>
      <c r="JDD67" s="158"/>
      <c r="JDE67" s="158"/>
      <c r="JDF67" s="158"/>
      <c r="JDG67" s="158"/>
      <c r="JDH67" s="158"/>
      <c r="JDI67" s="158"/>
      <c r="JDJ67" s="158"/>
      <c r="JDK67" s="158"/>
      <c r="JDL67" s="158"/>
      <c r="JDM67" s="158"/>
      <c r="JDN67" s="158"/>
      <c r="JDO67" s="158"/>
      <c r="JDP67" s="158"/>
      <c r="JDQ67" s="158"/>
      <c r="JDR67" s="158"/>
      <c r="JDS67" s="158"/>
      <c r="JDT67" s="158"/>
      <c r="JDU67" s="158"/>
      <c r="JDV67" s="158"/>
      <c r="JDW67" s="158"/>
      <c r="JDX67" s="158"/>
      <c r="JDY67" s="158"/>
      <c r="JDZ67" s="158"/>
      <c r="JEA67" s="158"/>
      <c r="JEB67" s="158"/>
      <c r="JEC67" s="158"/>
      <c r="JED67" s="158"/>
      <c r="JEE67" s="158"/>
      <c r="JEF67" s="158"/>
      <c r="JEG67" s="158"/>
      <c r="JEH67" s="158"/>
      <c r="JEI67" s="158"/>
      <c r="JEJ67" s="158"/>
      <c r="JEK67" s="158"/>
      <c r="JEL67" s="158"/>
      <c r="JEM67" s="158"/>
      <c r="JEN67" s="158"/>
      <c r="JEO67" s="158"/>
      <c r="JEP67" s="158"/>
      <c r="JEQ67" s="158"/>
      <c r="JER67" s="158"/>
      <c r="JES67" s="158"/>
      <c r="JET67" s="158"/>
      <c r="JEU67" s="158"/>
      <c r="JEV67" s="158"/>
      <c r="JEW67" s="158"/>
      <c r="JEX67" s="158"/>
      <c r="JEY67" s="158"/>
      <c r="JEZ67" s="158"/>
      <c r="JFA67" s="158"/>
      <c r="JFB67" s="158"/>
      <c r="JFC67" s="158"/>
      <c r="JFD67" s="158"/>
      <c r="JFE67" s="158"/>
      <c r="JFF67" s="158"/>
      <c r="JFG67" s="158"/>
      <c r="JFH67" s="158"/>
      <c r="JFI67" s="158"/>
      <c r="JFJ67" s="158"/>
      <c r="JFK67" s="158"/>
      <c r="JFL67" s="158"/>
      <c r="JFM67" s="158"/>
      <c r="JFN67" s="158"/>
      <c r="JFO67" s="158"/>
      <c r="JFP67" s="158"/>
      <c r="JFQ67" s="158"/>
      <c r="JFR67" s="158"/>
      <c r="JFS67" s="158"/>
      <c r="JFT67" s="158"/>
      <c r="JFU67" s="158"/>
      <c r="JFV67" s="158"/>
      <c r="JFW67" s="158"/>
      <c r="JFX67" s="158"/>
      <c r="JFY67" s="158"/>
      <c r="JFZ67" s="158"/>
      <c r="JGA67" s="158"/>
      <c r="JGB67" s="158"/>
      <c r="JGC67" s="158"/>
      <c r="JGD67" s="158"/>
      <c r="JGE67" s="158"/>
      <c r="JGF67" s="158"/>
      <c r="JGG67" s="158"/>
      <c r="JGH67" s="158"/>
      <c r="JGI67" s="158"/>
      <c r="JGJ67" s="158"/>
      <c r="JGK67" s="158"/>
      <c r="JGL67" s="158"/>
      <c r="JGM67" s="158"/>
      <c r="JGN67" s="158"/>
      <c r="JGO67" s="158"/>
      <c r="JGP67" s="158"/>
      <c r="JGQ67" s="158"/>
      <c r="JGR67" s="158"/>
      <c r="JGS67" s="158"/>
      <c r="JGT67" s="158"/>
      <c r="JGU67" s="158"/>
      <c r="JGV67" s="158"/>
      <c r="JGW67" s="158"/>
      <c r="JGX67" s="158"/>
      <c r="JGY67" s="158"/>
      <c r="JGZ67" s="158"/>
      <c r="JHA67" s="158"/>
      <c r="JHB67" s="158"/>
      <c r="JHC67" s="158"/>
      <c r="JHD67" s="158"/>
      <c r="JHE67" s="158"/>
      <c r="JHF67" s="158"/>
      <c r="JHG67" s="158"/>
      <c r="JHH67" s="158"/>
      <c r="JHI67" s="158"/>
      <c r="JHJ67" s="158"/>
      <c r="JHK67" s="158"/>
      <c r="JHL67" s="158"/>
      <c r="JHM67" s="158"/>
      <c r="JHN67" s="158"/>
      <c r="JHO67" s="158"/>
      <c r="JHP67" s="158"/>
      <c r="JHQ67" s="158"/>
      <c r="JHR67" s="158"/>
      <c r="JHS67" s="158"/>
      <c r="JHT67" s="158"/>
      <c r="JHU67" s="158"/>
      <c r="JHV67" s="158"/>
      <c r="JHW67" s="158"/>
      <c r="JHX67" s="158"/>
      <c r="JHY67" s="158"/>
      <c r="JHZ67" s="158"/>
      <c r="JIA67" s="158"/>
      <c r="JIB67" s="158"/>
      <c r="JIC67" s="158"/>
      <c r="JID67" s="158"/>
      <c r="JIE67" s="158"/>
      <c r="JIF67" s="158"/>
      <c r="JIG67" s="158"/>
      <c r="JIH67" s="158"/>
      <c r="JII67" s="158"/>
      <c r="JIJ67" s="158"/>
      <c r="JIK67" s="158"/>
      <c r="JIL67" s="158"/>
      <c r="JIM67" s="158"/>
      <c r="JIN67" s="158"/>
      <c r="JIO67" s="158"/>
      <c r="JIP67" s="158"/>
      <c r="JIQ67" s="158"/>
      <c r="JIR67" s="158"/>
      <c r="JIS67" s="158"/>
      <c r="JIT67" s="158"/>
      <c r="JIU67" s="158"/>
      <c r="JIV67" s="158"/>
      <c r="JIW67" s="158"/>
      <c r="JIX67" s="158"/>
      <c r="JIY67" s="158"/>
      <c r="JIZ67" s="158"/>
      <c r="JJA67" s="158"/>
      <c r="JJB67" s="158"/>
      <c r="JJC67" s="158"/>
      <c r="JJD67" s="158"/>
      <c r="JJE67" s="158"/>
      <c r="JJF67" s="158"/>
      <c r="JJG67" s="158"/>
      <c r="JJH67" s="158"/>
      <c r="JJI67" s="158"/>
      <c r="JJJ67" s="158"/>
      <c r="JJK67" s="158"/>
      <c r="JJL67" s="158"/>
      <c r="JJM67" s="158"/>
      <c r="JJN67" s="158"/>
      <c r="JJO67" s="158"/>
      <c r="JJP67" s="158"/>
      <c r="JJQ67" s="158"/>
      <c r="JJR67" s="158"/>
      <c r="JJS67" s="158"/>
      <c r="JJT67" s="158"/>
      <c r="JJU67" s="158"/>
      <c r="JJV67" s="158"/>
      <c r="JJW67" s="158"/>
      <c r="JJX67" s="158"/>
      <c r="JJY67" s="158"/>
      <c r="JJZ67" s="158"/>
      <c r="JKA67" s="158"/>
      <c r="JKB67" s="158"/>
      <c r="JKC67" s="158"/>
      <c r="JKD67" s="158"/>
      <c r="JKE67" s="158"/>
      <c r="JKF67" s="158"/>
      <c r="JKG67" s="158"/>
      <c r="JKH67" s="158"/>
      <c r="JKI67" s="158"/>
      <c r="JKJ67" s="158"/>
      <c r="JKK67" s="158"/>
      <c r="JKL67" s="158"/>
      <c r="JKM67" s="158"/>
      <c r="JKN67" s="158"/>
      <c r="JKO67" s="158"/>
      <c r="JKP67" s="158"/>
      <c r="JKQ67" s="158"/>
      <c r="JKR67" s="158"/>
      <c r="JKS67" s="158"/>
      <c r="JKT67" s="158"/>
      <c r="JKU67" s="158"/>
      <c r="JKV67" s="158"/>
      <c r="JKW67" s="158"/>
      <c r="JKX67" s="158"/>
      <c r="JKY67" s="158"/>
      <c r="JKZ67" s="158"/>
      <c r="JLA67" s="158"/>
      <c r="JLB67" s="158"/>
      <c r="JLC67" s="158"/>
      <c r="JLD67" s="158"/>
      <c r="JLE67" s="158"/>
      <c r="JLF67" s="158"/>
      <c r="JLG67" s="158"/>
      <c r="JLH67" s="158"/>
      <c r="JLI67" s="158"/>
      <c r="JLJ67" s="158"/>
      <c r="JLK67" s="158"/>
      <c r="JLL67" s="158"/>
      <c r="JLM67" s="158"/>
      <c r="JLN67" s="158"/>
      <c r="JLO67" s="158"/>
      <c r="JLP67" s="158"/>
      <c r="JLQ67" s="158"/>
      <c r="JLR67" s="158"/>
      <c r="JLS67" s="158"/>
      <c r="JLT67" s="158"/>
      <c r="JLU67" s="158"/>
      <c r="JLV67" s="158"/>
      <c r="JLW67" s="158"/>
      <c r="JLX67" s="158"/>
      <c r="JLY67" s="158"/>
      <c r="JLZ67" s="158"/>
      <c r="JMA67" s="158"/>
      <c r="JMB67" s="158"/>
      <c r="JMC67" s="158"/>
      <c r="JMD67" s="158"/>
      <c r="JME67" s="158"/>
      <c r="JMF67" s="158"/>
      <c r="JMG67" s="158"/>
      <c r="JMH67" s="158"/>
      <c r="JMI67" s="158"/>
      <c r="JMJ67" s="158"/>
      <c r="JMK67" s="158"/>
      <c r="JML67" s="158"/>
      <c r="JMM67" s="158"/>
      <c r="JMN67" s="158"/>
      <c r="JMO67" s="158"/>
      <c r="JMP67" s="158"/>
      <c r="JMQ67" s="158"/>
      <c r="JMR67" s="158"/>
      <c r="JMS67" s="158"/>
      <c r="JMT67" s="158"/>
      <c r="JMU67" s="158"/>
      <c r="JMV67" s="158"/>
      <c r="JMW67" s="158"/>
      <c r="JMX67" s="158"/>
      <c r="JMY67" s="158"/>
      <c r="JMZ67" s="158"/>
      <c r="JNA67" s="158"/>
      <c r="JNB67" s="158"/>
      <c r="JNC67" s="158"/>
      <c r="JND67" s="158"/>
      <c r="JNE67" s="158"/>
      <c r="JNF67" s="158"/>
      <c r="JNG67" s="158"/>
      <c r="JNH67" s="158"/>
      <c r="JNI67" s="158"/>
      <c r="JNJ67" s="158"/>
      <c r="JNK67" s="158"/>
      <c r="JNL67" s="158"/>
      <c r="JNM67" s="158"/>
      <c r="JNN67" s="158"/>
      <c r="JNO67" s="158"/>
      <c r="JNP67" s="158"/>
      <c r="JNQ67" s="158"/>
      <c r="JNR67" s="158"/>
      <c r="JNS67" s="158"/>
      <c r="JNT67" s="158"/>
      <c r="JNU67" s="158"/>
      <c r="JNV67" s="158"/>
      <c r="JNW67" s="158"/>
      <c r="JNX67" s="158"/>
      <c r="JNY67" s="158"/>
      <c r="JNZ67" s="158"/>
      <c r="JOA67" s="158"/>
      <c r="JOB67" s="158"/>
      <c r="JOC67" s="158"/>
      <c r="JOD67" s="158"/>
      <c r="JOE67" s="158"/>
      <c r="JOF67" s="158"/>
      <c r="JOG67" s="158"/>
      <c r="JOH67" s="158"/>
      <c r="JOI67" s="158"/>
      <c r="JOJ67" s="158"/>
      <c r="JOK67" s="158"/>
      <c r="JOL67" s="158"/>
      <c r="JOM67" s="158"/>
      <c r="JON67" s="158"/>
      <c r="JOO67" s="158"/>
      <c r="JOP67" s="158"/>
      <c r="JOQ67" s="158"/>
      <c r="JOR67" s="158"/>
      <c r="JOS67" s="158"/>
      <c r="JOT67" s="158"/>
      <c r="JOU67" s="158"/>
      <c r="JOV67" s="158"/>
      <c r="JOW67" s="158"/>
      <c r="JOX67" s="158"/>
      <c r="JOY67" s="158"/>
      <c r="JOZ67" s="158"/>
      <c r="JPA67" s="158"/>
      <c r="JPB67" s="158"/>
      <c r="JPC67" s="158"/>
      <c r="JPD67" s="158"/>
      <c r="JPE67" s="158"/>
      <c r="JPF67" s="158"/>
      <c r="JPG67" s="158"/>
      <c r="JPH67" s="158"/>
      <c r="JPI67" s="158"/>
      <c r="JPJ67" s="158"/>
      <c r="JPK67" s="158"/>
      <c r="JPL67" s="158"/>
      <c r="JPM67" s="158"/>
      <c r="JPN67" s="158"/>
      <c r="JPO67" s="158"/>
      <c r="JPP67" s="158"/>
      <c r="JPQ67" s="158"/>
      <c r="JPR67" s="158"/>
      <c r="JPS67" s="158"/>
      <c r="JPT67" s="158"/>
      <c r="JPU67" s="158"/>
      <c r="JPV67" s="158"/>
      <c r="JPW67" s="158"/>
      <c r="JPX67" s="158"/>
      <c r="JPY67" s="158"/>
      <c r="JPZ67" s="158"/>
      <c r="JQA67" s="158"/>
      <c r="JQB67" s="158"/>
      <c r="JQC67" s="158"/>
      <c r="JQD67" s="158"/>
      <c r="JQE67" s="158"/>
      <c r="JQF67" s="158"/>
      <c r="JQG67" s="158"/>
      <c r="JQH67" s="158"/>
      <c r="JQI67" s="158"/>
      <c r="JQJ67" s="158"/>
      <c r="JQK67" s="158"/>
      <c r="JQL67" s="158"/>
      <c r="JQM67" s="158"/>
      <c r="JQN67" s="158"/>
      <c r="JQO67" s="158"/>
      <c r="JQP67" s="158"/>
      <c r="JQQ67" s="158"/>
      <c r="JQR67" s="158"/>
      <c r="JQS67" s="158"/>
      <c r="JQT67" s="158"/>
      <c r="JQU67" s="158"/>
      <c r="JQV67" s="158"/>
      <c r="JQW67" s="158"/>
      <c r="JQX67" s="158"/>
      <c r="JQY67" s="158"/>
      <c r="JQZ67" s="158"/>
      <c r="JRA67" s="158"/>
      <c r="JRB67" s="158"/>
      <c r="JRC67" s="158"/>
      <c r="JRD67" s="158"/>
      <c r="JRE67" s="158"/>
      <c r="JRF67" s="158"/>
      <c r="JRG67" s="158"/>
      <c r="JRH67" s="158"/>
      <c r="JRI67" s="158"/>
      <c r="JRJ67" s="158"/>
      <c r="JRK67" s="158"/>
      <c r="JRL67" s="158"/>
      <c r="JRM67" s="158"/>
      <c r="JRN67" s="158"/>
      <c r="JRO67" s="158"/>
      <c r="JRP67" s="158"/>
      <c r="JRQ67" s="158"/>
      <c r="JRR67" s="158"/>
      <c r="JRS67" s="158"/>
      <c r="JRT67" s="158"/>
      <c r="JRU67" s="158"/>
      <c r="JRV67" s="158"/>
      <c r="JRW67" s="158"/>
      <c r="JRX67" s="158"/>
      <c r="JRY67" s="158"/>
      <c r="JRZ67" s="158"/>
      <c r="JSA67" s="158"/>
      <c r="JSB67" s="158"/>
      <c r="JSC67" s="158"/>
      <c r="JSD67" s="158"/>
      <c r="JSE67" s="158"/>
      <c r="JSF67" s="158"/>
      <c r="JSG67" s="158"/>
      <c r="JSH67" s="158"/>
      <c r="JSI67" s="158"/>
      <c r="JSJ67" s="158"/>
      <c r="JSK67" s="158"/>
      <c r="JSL67" s="158"/>
      <c r="JSM67" s="158"/>
      <c r="JSN67" s="158"/>
      <c r="JSO67" s="158"/>
      <c r="JSP67" s="158"/>
      <c r="JSQ67" s="158"/>
      <c r="JSR67" s="158"/>
      <c r="JSS67" s="158"/>
      <c r="JST67" s="158"/>
      <c r="JSU67" s="158"/>
      <c r="JSV67" s="158"/>
      <c r="JSW67" s="158"/>
      <c r="JSX67" s="158"/>
      <c r="JSY67" s="158"/>
      <c r="JSZ67" s="158"/>
      <c r="JTA67" s="158"/>
      <c r="JTB67" s="158"/>
      <c r="JTC67" s="158"/>
      <c r="JTD67" s="158"/>
      <c r="JTE67" s="158"/>
      <c r="JTF67" s="158"/>
      <c r="JTG67" s="158"/>
      <c r="JTH67" s="158"/>
      <c r="JTI67" s="158"/>
      <c r="JTJ67" s="158"/>
      <c r="JTK67" s="158"/>
      <c r="JTL67" s="158"/>
      <c r="JTM67" s="158"/>
      <c r="JTN67" s="158"/>
      <c r="JTO67" s="158"/>
      <c r="JTP67" s="158"/>
      <c r="JTQ67" s="158"/>
      <c r="JTR67" s="158"/>
      <c r="JTS67" s="158"/>
      <c r="JTT67" s="158"/>
      <c r="JTU67" s="158"/>
      <c r="JTV67" s="158"/>
      <c r="JTW67" s="158"/>
      <c r="JTX67" s="158"/>
      <c r="JTY67" s="158"/>
      <c r="JTZ67" s="158"/>
      <c r="JUA67" s="158"/>
      <c r="JUB67" s="158"/>
      <c r="JUC67" s="158"/>
      <c r="JUD67" s="158"/>
      <c r="JUE67" s="158"/>
      <c r="JUF67" s="158"/>
      <c r="JUG67" s="158"/>
      <c r="JUH67" s="158"/>
      <c r="JUI67" s="158"/>
      <c r="JUJ67" s="158"/>
      <c r="JUK67" s="158"/>
      <c r="JUL67" s="158"/>
      <c r="JUM67" s="158"/>
      <c r="JUN67" s="158"/>
      <c r="JUO67" s="158"/>
      <c r="JUP67" s="158"/>
      <c r="JUQ67" s="158"/>
      <c r="JUR67" s="158"/>
      <c r="JUS67" s="158"/>
      <c r="JUT67" s="158"/>
      <c r="JUU67" s="158"/>
      <c r="JUV67" s="158"/>
      <c r="JUW67" s="158"/>
      <c r="JUX67" s="158"/>
      <c r="JUY67" s="158"/>
      <c r="JUZ67" s="158"/>
      <c r="JVA67" s="158"/>
      <c r="JVB67" s="158"/>
      <c r="JVC67" s="158"/>
      <c r="JVD67" s="158"/>
      <c r="JVE67" s="158"/>
      <c r="JVF67" s="158"/>
      <c r="JVG67" s="158"/>
      <c r="JVH67" s="158"/>
      <c r="JVI67" s="158"/>
      <c r="JVJ67" s="158"/>
      <c r="JVK67" s="158"/>
      <c r="JVL67" s="158"/>
      <c r="JVM67" s="158"/>
      <c r="JVN67" s="158"/>
      <c r="JVO67" s="158"/>
      <c r="JVP67" s="158"/>
      <c r="JVQ67" s="158"/>
      <c r="JVR67" s="158"/>
      <c r="JVS67" s="158"/>
      <c r="JVT67" s="158"/>
      <c r="JVU67" s="158"/>
      <c r="JVV67" s="158"/>
      <c r="JVW67" s="158"/>
      <c r="JVX67" s="158"/>
      <c r="JVY67" s="158"/>
      <c r="JVZ67" s="158"/>
      <c r="JWA67" s="158"/>
      <c r="JWB67" s="158"/>
      <c r="JWC67" s="158"/>
      <c r="JWD67" s="158"/>
      <c r="JWE67" s="158"/>
      <c r="JWF67" s="158"/>
      <c r="JWG67" s="158"/>
      <c r="JWH67" s="158"/>
      <c r="JWI67" s="158"/>
      <c r="JWJ67" s="158"/>
      <c r="JWK67" s="158"/>
      <c r="JWL67" s="158"/>
      <c r="JWM67" s="158"/>
      <c r="JWN67" s="158"/>
      <c r="JWO67" s="158"/>
      <c r="JWP67" s="158"/>
      <c r="JWQ67" s="158"/>
      <c r="JWR67" s="158"/>
      <c r="JWS67" s="158"/>
      <c r="JWT67" s="158"/>
      <c r="JWU67" s="158"/>
      <c r="JWV67" s="158"/>
      <c r="JWW67" s="158"/>
      <c r="JWX67" s="158"/>
      <c r="JWY67" s="158"/>
      <c r="JWZ67" s="158"/>
      <c r="JXA67" s="158"/>
      <c r="JXB67" s="158"/>
      <c r="JXC67" s="158"/>
      <c r="JXD67" s="158"/>
      <c r="JXE67" s="158"/>
      <c r="JXF67" s="158"/>
      <c r="JXG67" s="158"/>
      <c r="JXH67" s="158"/>
      <c r="JXI67" s="158"/>
      <c r="JXJ67" s="158"/>
      <c r="JXK67" s="158"/>
      <c r="JXL67" s="158"/>
      <c r="JXM67" s="158"/>
      <c r="JXN67" s="158"/>
      <c r="JXO67" s="158"/>
      <c r="JXP67" s="158"/>
      <c r="JXQ67" s="158"/>
      <c r="JXR67" s="158"/>
      <c r="JXS67" s="158"/>
      <c r="JXT67" s="158"/>
      <c r="JXU67" s="158"/>
      <c r="JXV67" s="158"/>
      <c r="JXW67" s="158"/>
      <c r="JXX67" s="158"/>
      <c r="JXY67" s="158"/>
      <c r="JXZ67" s="158"/>
      <c r="JYA67" s="158"/>
      <c r="JYB67" s="158"/>
      <c r="JYC67" s="158"/>
      <c r="JYD67" s="158"/>
      <c r="JYE67" s="158"/>
      <c r="JYF67" s="158"/>
      <c r="JYG67" s="158"/>
      <c r="JYH67" s="158"/>
      <c r="JYI67" s="158"/>
      <c r="JYJ67" s="158"/>
      <c r="JYK67" s="158"/>
      <c r="JYL67" s="158"/>
      <c r="JYM67" s="158"/>
      <c r="JYN67" s="158"/>
      <c r="JYO67" s="158"/>
      <c r="JYP67" s="158"/>
      <c r="JYQ67" s="158"/>
      <c r="JYR67" s="158"/>
      <c r="JYS67" s="158"/>
      <c r="JYT67" s="158"/>
      <c r="JYU67" s="158"/>
      <c r="JYV67" s="158"/>
      <c r="JYW67" s="158"/>
      <c r="JYX67" s="158"/>
      <c r="JYY67" s="158"/>
      <c r="JYZ67" s="158"/>
      <c r="JZA67" s="158"/>
      <c r="JZB67" s="158"/>
      <c r="JZC67" s="158"/>
      <c r="JZD67" s="158"/>
      <c r="JZE67" s="158"/>
      <c r="JZF67" s="158"/>
      <c r="JZG67" s="158"/>
      <c r="JZH67" s="158"/>
      <c r="JZI67" s="158"/>
      <c r="JZJ67" s="158"/>
      <c r="JZK67" s="158"/>
      <c r="JZL67" s="158"/>
      <c r="JZM67" s="158"/>
      <c r="JZN67" s="158"/>
      <c r="JZO67" s="158"/>
      <c r="JZP67" s="158"/>
      <c r="JZQ67" s="158"/>
      <c r="JZR67" s="158"/>
      <c r="JZS67" s="158"/>
      <c r="JZT67" s="158"/>
      <c r="JZU67" s="158"/>
      <c r="JZV67" s="158"/>
      <c r="JZW67" s="158"/>
      <c r="JZX67" s="158"/>
      <c r="JZY67" s="158"/>
      <c r="JZZ67" s="158"/>
      <c r="KAA67" s="158"/>
      <c r="KAB67" s="158"/>
      <c r="KAC67" s="158"/>
      <c r="KAD67" s="158"/>
      <c r="KAE67" s="158"/>
      <c r="KAF67" s="158"/>
      <c r="KAG67" s="158"/>
      <c r="KAH67" s="158"/>
      <c r="KAI67" s="158"/>
      <c r="KAJ67" s="158"/>
      <c r="KAK67" s="158"/>
      <c r="KAL67" s="158"/>
      <c r="KAM67" s="158"/>
      <c r="KAN67" s="158"/>
      <c r="KAO67" s="158"/>
      <c r="KAP67" s="158"/>
      <c r="KAQ67" s="158"/>
      <c r="KAR67" s="158"/>
      <c r="KAS67" s="158"/>
      <c r="KAT67" s="158"/>
      <c r="KAU67" s="158"/>
      <c r="KAV67" s="158"/>
      <c r="KAW67" s="158"/>
      <c r="KAX67" s="158"/>
      <c r="KAY67" s="158"/>
      <c r="KAZ67" s="158"/>
      <c r="KBA67" s="158"/>
      <c r="KBB67" s="158"/>
      <c r="KBC67" s="158"/>
      <c r="KBD67" s="158"/>
      <c r="KBE67" s="158"/>
      <c r="KBF67" s="158"/>
      <c r="KBG67" s="158"/>
      <c r="KBH67" s="158"/>
      <c r="KBI67" s="158"/>
      <c r="KBJ67" s="158"/>
      <c r="KBK67" s="158"/>
      <c r="KBL67" s="158"/>
      <c r="KBM67" s="158"/>
      <c r="KBN67" s="158"/>
      <c r="KBO67" s="158"/>
      <c r="KBP67" s="158"/>
      <c r="KBQ67" s="158"/>
      <c r="KBR67" s="158"/>
      <c r="KBS67" s="158"/>
      <c r="KBT67" s="158"/>
      <c r="KBU67" s="158"/>
      <c r="KBV67" s="158"/>
      <c r="KBW67" s="158"/>
      <c r="KBX67" s="158"/>
      <c r="KBY67" s="158"/>
      <c r="KBZ67" s="158"/>
      <c r="KCA67" s="158"/>
      <c r="KCB67" s="158"/>
      <c r="KCC67" s="158"/>
      <c r="KCD67" s="158"/>
      <c r="KCE67" s="158"/>
      <c r="KCF67" s="158"/>
      <c r="KCG67" s="158"/>
      <c r="KCH67" s="158"/>
      <c r="KCI67" s="158"/>
      <c r="KCJ67" s="158"/>
      <c r="KCK67" s="158"/>
      <c r="KCL67" s="158"/>
      <c r="KCM67" s="158"/>
      <c r="KCN67" s="158"/>
      <c r="KCO67" s="158"/>
      <c r="KCP67" s="158"/>
      <c r="KCQ67" s="158"/>
      <c r="KCR67" s="158"/>
      <c r="KCS67" s="158"/>
      <c r="KCT67" s="158"/>
      <c r="KCU67" s="158"/>
      <c r="KCV67" s="158"/>
      <c r="KCW67" s="158"/>
      <c r="KCX67" s="158"/>
      <c r="KCY67" s="158"/>
      <c r="KCZ67" s="158"/>
      <c r="KDA67" s="158"/>
      <c r="KDB67" s="158"/>
      <c r="KDC67" s="158"/>
      <c r="KDD67" s="158"/>
      <c r="KDE67" s="158"/>
      <c r="KDF67" s="158"/>
      <c r="KDG67" s="158"/>
      <c r="KDH67" s="158"/>
      <c r="KDI67" s="158"/>
      <c r="KDJ67" s="158"/>
      <c r="KDK67" s="158"/>
      <c r="KDL67" s="158"/>
      <c r="KDM67" s="158"/>
      <c r="KDN67" s="158"/>
      <c r="KDO67" s="158"/>
      <c r="KDP67" s="158"/>
      <c r="KDQ67" s="158"/>
      <c r="KDR67" s="158"/>
      <c r="KDS67" s="158"/>
      <c r="KDT67" s="158"/>
      <c r="KDU67" s="158"/>
      <c r="KDV67" s="158"/>
      <c r="KDW67" s="158"/>
      <c r="KDX67" s="158"/>
      <c r="KDY67" s="158"/>
      <c r="KDZ67" s="158"/>
      <c r="KEA67" s="158"/>
      <c r="KEB67" s="158"/>
      <c r="KEC67" s="158"/>
      <c r="KED67" s="158"/>
      <c r="KEE67" s="158"/>
      <c r="KEF67" s="158"/>
      <c r="KEG67" s="158"/>
      <c r="KEH67" s="158"/>
      <c r="KEI67" s="158"/>
      <c r="KEJ67" s="158"/>
      <c r="KEK67" s="158"/>
      <c r="KEL67" s="158"/>
      <c r="KEM67" s="158"/>
      <c r="KEN67" s="158"/>
      <c r="KEO67" s="158"/>
      <c r="KEP67" s="158"/>
      <c r="KEQ67" s="158"/>
      <c r="KER67" s="158"/>
      <c r="KES67" s="158"/>
      <c r="KET67" s="158"/>
      <c r="KEU67" s="158"/>
      <c r="KEV67" s="158"/>
      <c r="KEW67" s="158"/>
      <c r="KEX67" s="158"/>
      <c r="KEY67" s="158"/>
      <c r="KEZ67" s="158"/>
      <c r="KFA67" s="158"/>
      <c r="KFB67" s="158"/>
      <c r="KFC67" s="158"/>
      <c r="KFD67" s="158"/>
      <c r="KFE67" s="158"/>
      <c r="KFF67" s="158"/>
      <c r="KFG67" s="158"/>
      <c r="KFH67" s="158"/>
      <c r="KFI67" s="158"/>
      <c r="KFJ67" s="158"/>
      <c r="KFK67" s="158"/>
      <c r="KFL67" s="158"/>
      <c r="KFM67" s="158"/>
      <c r="KFN67" s="158"/>
      <c r="KFO67" s="158"/>
      <c r="KFP67" s="158"/>
      <c r="KFQ67" s="158"/>
      <c r="KFR67" s="158"/>
      <c r="KFS67" s="158"/>
      <c r="KFT67" s="158"/>
      <c r="KFU67" s="158"/>
      <c r="KFV67" s="158"/>
      <c r="KFW67" s="158"/>
      <c r="KFX67" s="158"/>
      <c r="KFY67" s="158"/>
      <c r="KFZ67" s="158"/>
      <c r="KGA67" s="158"/>
      <c r="KGB67" s="158"/>
      <c r="KGC67" s="158"/>
      <c r="KGD67" s="158"/>
      <c r="KGE67" s="158"/>
      <c r="KGF67" s="158"/>
      <c r="KGG67" s="158"/>
      <c r="KGH67" s="158"/>
      <c r="KGI67" s="158"/>
      <c r="KGJ67" s="158"/>
      <c r="KGK67" s="158"/>
      <c r="KGL67" s="158"/>
      <c r="KGM67" s="158"/>
      <c r="KGN67" s="158"/>
      <c r="KGO67" s="158"/>
      <c r="KGP67" s="158"/>
      <c r="KGQ67" s="158"/>
      <c r="KGR67" s="158"/>
      <c r="KGS67" s="158"/>
      <c r="KGT67" s="158"/>
      <c r="KGU67" s="158"/>
      <c r="KGV67" s="158"/>
      <c r="KGW67" s="158"/>
      <c r="KGX67" s="158"/>
      <c r="KGY67" s="158"/>
      <c r="KGZ67" s="158"/>
      <c r="KHA67" s="158"/>
      <c r="KHB67" s="158"/>
      <c r="KHC67" s="158"/>
      <c r="KHD67" s="158"/>
      <c r="KHE67" s="158"/>
      <c r="KHF67" s="158"/>
      <c r="KHG67" s="158"/>
      <c r="KHH67" s="158"/>
      <c r="KHI67" s="158"/>
      <c r="KHJ67" s="158"/>
      <c r="KHK67" s="158"/>
      <c r="KHL67" s="158"/>
      <c r="KHM67" s="158"/>
      <c r="KHN67" s="158"/>
      <c r="KHO67" s="158"/>
      <c r="KHP67" s="158"/>
      <c r="KHQ67" s="158"/>
      <c r="KHR67" s="158"/>
      <c r="KHS67" s="158"/>
      <c r="KHT67" s="158"/>
      <c r="KHU67" s="158"/>
      <c r="KHV67" s="158"/>
      <c r="KHW67" s="158"/>
      <c r="KHX67" s="158"/>
      <c r="KHY67" s="158"/>
      <c r="KHZ67" s="158"/>
      <c r="KIA67" s="158"/>
      <c r="KIB67" s="158"/>
      <c r="KIC67" s="158"/>
      <c r="KID67" s="158"/>
      <c r="KIE67" s="158"/>
      <c r="KIF67" s="158"/>
      <c r="KIG67" s="158"/>
      <c r="KIH67" s="158"/>
      <c r="KII67" s="158"/>
      <c r="KIJ67" s="158"/>
      <c r="KIK67" s="158"/>
      <c r="KIL67" s="158"/>
      <c r="KIM67" s="158"/>
      <c r="KIN67" s="158"/>
      <c r="KIO67" s="158"/>
      <c r="KIP67" s="158"/>
      <c r="KIQ67" s="158"/>
      <c r="KIR67" s="158"/>
      <c r="KIS67" s="158"/>
      <c r="KIT67" s="158"/>
      <c r="KIU67" s="158"/>
      <c r="KIV67" s="158"/>
      <c r="KIW67" s="158"/>
      <c r="KIX67" s="158"/>
      <c r="KIY67" s="158"/>
      <c r="KIZ67" s="158"/>
      <c r="KJA67" s="158"/>
      <c r="KJB67" s="158"/>
      <c r="KJC67" s="158"/>
      <c r="KJD67" s="158"/>
      <c r="KJE67" s="158"/>
      <c r="KJF67" s="158"/>
      <c r="KJG67" s="158"/>
      <c r="KJH67" s="158"/>
      <c r="KJI67" s="158"/>
      <c r="KJJ67" s="158"/>
      <c r="KJK67" s="158"/>
      <c r="KJL67" s="158"/>
      <c r="KJM67" s="158"/>
      <c r="KJN67" s="158"/>
      <c r="KJO67" s="158"/>
      <c r="KJP67" s="158"/>
      <c r="KJQ67" s="158"/>
      <c r="KJR67" s="158"/>
      <c r="KJS67" s="158"/>
      <c r="KJT67" s="158"/>
      <c r="KJU67" s="158"/>
      <c r="KJV67" s="158"/>
      <c r="KJW67" s="158"/>
      <c r="KJX67" s="158"/>
      <c r="KJY67" s="158"/>
      <c r="KJZ67" s="158"/>
      <c r="KKA67" s="158"/>
      <c r="KKB67" s="158"/>
      <c r="KKC67" s="158"/>
      <c r="KKD67" s="158"/>
      <c r="KKE67" s="158"/>
      <c r="KKF67" s="158"/>
      <c r="KKG67" s="158"/>
      <c r="KKH67" s="158"/>
      <c r="KKI67" s="158"/>
      <c r="KKJ67" s="158"/>
      <c r="KKK67" s="158"/>
      <c r="KKL67" s="158"/>
      <c r="KKM67" s="158"/>
      <c r="KKN67" s="158"/>
      <c r="KKO67" s="158"/>
      <c r="KKP67" s="158"/>
      <c r="KKQ67" s="158"/>
      <c r="KKR67" s="158"/>
      <c r="KKS67" s="158"/>
      <c r="KKT67" s="158"/>
      <c r="KKU67" s="158"/>
      <c r="KKV67" s="158"/>
      <c r="KKW67" s="158"/>
      <c r="KKX67" s="158"/>
      <c r="KKY67" s="158"/>
      <c r="KKZ67" s="158"/>
      <c r="KLA67" s="158"/>
      <c r="KLB67" s="158"/>
      <c r="KLC67" s="158"/>
      <c r="KLD67" s="158"/>
      <c r="KLE67" s="158"/>
      <c r="KLF67" s="158"/>
      <c r="KLG67" s="158"/>
      <c r="KLH67" s="158"/>
      <c r="KLI67" s="158"/>
      <c r="KLJ67" s="158"/>
      <c r="KLK67" s="158"/>
      <c r="KLL67" s="158"/>
      <c r="KLM67" s="158"/>
      <c r="KLN67" s="158"/>
      <c r="KLO67" s="158"/>
      <c r="KLP67" s="158"/>
      <c r="KLQ67" s="158"/>
      <c r="KLR67" s="158"/>
      <c r="KLS67" s="158"/>
      <c r="KLT67" s="158"/>
      <c r="KLU67" s="158"/>
      <c r="KLV67" s="158"/>
      <c r="KLW67" s="158"/>
      <c r="KLX67" s="158"/>
      <c r="KLY67" s="158"/>
      <c r="KLZ67" s="158"/>
      <c r="KMA67" s="158"/>
      <c r="KMB67" s="158"/>
      <c r="KMC67" s="158"/>
      <c r="KMD67" s="158"/>
      <c r="KME67" s="158"/>
      <c r="KMF67" s="158"/>
      <c r="KMG67" s="158"/>
      <c r="KMH67" s="158"/>
      <c r="KMI67" s="158"/>
      <c r="KMJ67" s="158"/>
      <c r="KMK67" s="158"/>
      <c r="KML67" s="158"/>
      <c r="KMM67" s="158"/>
      <c r="KMN67" s="158"/>
      <c r="KMO67" s="158"/>
      <c r="KMP67" s="158"/>
      <c r="KMQ67" s="158"/>
      <c r="KMR67" s="158"/>
      <c r="KMS67" s="158"/>
      <c r="KMT67" s="158"/>
      <c r="KMU67" s="158"/>
      <c r="KMV67" s="158"/>
      <c r="KMW67" s="158"/>
      <c r="KMX67" s="158"/>
      <c r="KMY67" s="158"/>
      <c r="KMZ67" s="158"/>
      <c r="KNA67" s="158"/>
      <c r="KNB67" s="158"/>
      <c r="KNC67" s="158"/>
      <c r="KND67" s="158"/>
      <c r="KNE67" s="158"/>
      <c r="KNF67" s="158"/>
      <c r="KNG67" s="158"/>
      <c r="KNH67" s="158"/>
      <c r="KNI67" s="158"/>
      <c r="KNJ67" s="158"/>
      <c r="KNK67" s="158"/>
      <c r="KNL67" s="158"/>
      <c r="KNM67" s="158"/>
      <c r="KNN67" s="158"/>
      <c r="KNO67" s="158"/>
      <c r="KNP67" s="158"/>
      <c r="KNQ67" s="158"/>
      <c r="KNR67" s="158"/>
      <c r="KNS67" s="158"/>
      <c r="KNT67" s="158"/>
      <c r="KNU67" s="158"/>
      <c r="KNV67" s="158"/>
      <c r="KNW67" s="158"/>
      <c r="KNX67" s="158"/>
      <c r="KNY67" s="158"/>
      <c r="KNZ67" s="158"/>
      <c r="KOA67" s="158"/>
      <c r="KOB67" s="158"/>
      <c r="KOC67" s="158"/>
      <c r="KOD67" s="158"/>
      <c r="KOE67" s="158"/>
      <c r="KOF67" s="158"/>
      <c r="KOG67" s="158"/>
      <c r="KOH67" s="158"/>
      <c r="KOI67" s="158"/>
      <c r="KOJ67" s="158"/>
      <c r="KOK67" s="158"/>
      <c r="KOL67" s="158"/>
      <c r="KOM67" s="158"/>
      <c r="KON67" s="158"/>
      <c r="KOO67" s="158"/>
      <c r="KOP67" s="158"/>
      <c r="KOQ67" s="158"/>
      <c r="KOR67" s="158"/>
      <c r="KOS67" s="158"/>
      <c r="KOT67" s="158"/>
      <c r="KOU67" s="158"/>
      <c r="KOV67" s="158"/>
      <c r="KOW67" s="158"/>
      <c r="KOX67" s="158"/>
      <c r="KOY67" s="158"/>
      <c r="KOZ67" s="158"/>
      <c r="KPA67" s="158"/>
      <c r="KPB67" s="158"/>
      <c r="KPC67" s="158"/>
      <c r="KPD67" s="158"/>
      <c r="KPE67" s="158"/>
      <c r="KPF67" s="158"/>
      <c r="KPG67" s="158"/>
      <c r="KPH67" s="158"/>
      <c r="KPI67" s="158"/>
      <c r="KPJ67" s="158"/>
      <c r="KPK67" s="158"/>
      <c r="KPL67" s="158"/>
      <c r="KPM67" s="158"/>
      <c r="KPN67" s="158"/>
      <c r="KPO67" s="158"/>
      <c r="KPP67" s="158"/>
      <c r="KPQ67" s="158"/>
      <c r="KPR67" s="158"/>
      <c r="KPS67" s="158"/>
      <c r="KPT67" s="158"/>
      <c r="KPU67" s="158"/>
      <c r="KPV67" s="158"/>
      <c r="KPW67" s="158"/>
      <c r="KPX67" s="158"/>
      <c r="KPY67" s="158"/>
      <c r="KPZ67" s="158"/>
      <c r="KQA67" s="158"/>
      <c r="KQB67" s="158"/>
      <c r="KQC67" s="158"/>
      <c r="KQD67" s="158"/>
      <c r="KQE67" s="158"/>
      <c r="KQF67" s="158"/>
      <c r="KQG67" s="158"/>
      <c r="KQH67" s="158"/>
      <c r="KQI67" s="158"/>
      <c r="KQJ67" s="158"/>
      <c r="KQK67" s="158"/>
      <c r="KQL67" s="158"/>
      <c r="KQM67" s="158"/>
      <c r="KQN67" s="158"/>
      <c r="KQO67" s="158"/>
      <c r="KQP67" s="158"/>
      <c r="KQQ67" s="158"/>
      <c r="KQR67" s="158"/>
      <c r="KQS67" s="158"/>
      <c r="KQT67" s="158"/>
      <c r="KQU67" s="158"/>
      <c r="KQV67" s="158"/>
      <c r="KQW67" s="158"/>
      <c r="KQX67" s="158"/>
      <c r="KQY67" s="158"/>
      <c r="KQZ67" s="158"/>
      <c r="KRA67" s="158"/>
      <c r="KRB67" s="158"/>
      <c r="KRC67" s="158"/>
      <c r="KRD67" s="158"/>
      <c r="KRE67" s="158"/>
      <c r="KRF67" s="158"/>
      <c r="KRG67" s="158"/>
      <c r="KRH67" s="158"/>
      <c r="KRI67" s="158"/>
      <c r="KRJ67" s="158"/>
      <c r="KRK67" s="158"/>
      <c r="KRL67" s="158"/>
      <c r="KRM67" s="158"/>
      <c r="KRN67" s="158"/>
      <c r="KRO67" s="158"/>
      <c r="KRP67" s="158"/>
      <c r="KRQ67" s="158"/>
      <c r="KRR67" s="158"/>
      <c r="KRS67" s="158"/>
      <c r="KRT67" s="158"/>
      <c r="KRU67" s="158"/>
      <c r="KRV67" s="158"/>
      <c r="KRW67" s="158"/>
      <c r="KRX67" s="158"/>
      <c r="KRY67" s="158"/>
      <c r="KRZ67" s="158"/>
      <c r="KSA67" s="158"/>
      <c r="KSB67" s="158"/>
      <c r="KSC67" s="158"/>
      <c r="KSD67" s="158"/>
      <c r="KSE67" s="158"/>
      <c r="KSF67" s="158"/>
      <c r="KSG67" s="158"/>
      <c r="KSH67" s="158"/>
      <c r="KSI67" s="158"/>
      <c r="KSJ67" s="158"/>
      <c r="KSK67" s="158"/>
      <c r="KSL67" s="158"/>
      <c r="KSM67" s="158"/>
      <c r="KSN67" s="158"/>
      <c r="KSO67" s="158"/>
      <c r="KSP67" s="158"/>
      <c r="KSQ67" s="158"/>
      <c r="KSR67" s="158"/>
      <c r="KSS67" s="158"/>
      <c r="KST67" s="158"/>
      <c r="KSU67" s="158"/>
      <c r="KSV67" s="158"/>
      <c r="KSW67" s="158"/>
      <c r="KSX67" s="158"/>
      <c r="KSY67" s="158"/>
      <c r="KSZ67" s="158"/>
      <c r="KTA67" s="158"/>
      <c r="KTB67" s="158"/>
      <c r="KTC67" s="158"/>
      <c r="KTD67" s="158"/>
      <c r="KTE67" s="158"/>
      <c r="KTF67" s="158"/>
      <c r="KTG67" s="158"/>
      <c r="KTH67" s="158"/>
      <c r="KTI67" s="158"/>
      <c r="KTJ67" s="158"/>
      <c r="KTK67" s="158"/>
      <c r="KTL67" s="158"/>
      <c r="KTM67" s="158"/>
      <c r="KTN67" s="158"/>
      <c r="KTO67" s="158"/>
      <c r="KTP67" s="158"/>
      <c r="KTQ67" s="158"/>
      <c r="KTR67" s="158"/>
      <c r="KTS67" s="158"/>
      <c r="KTT67" s="158"/>
      <c r="KTU67" s="158"/>
      <c r="KTV67" s="158"/>
      <c r="KTW67" s="158"/>
      <c r="KTX67" s="158"/>
      <c r="KTY67" s="158"/>
      <c r="KTZ67" s="158"/>
      <c r="KUA67" s="158"/>
      <c r="KUB67" s="158"/>
      <c r="KUC67" s="158"/>
      <c r="KUD67" s="158"/>
      <c r="KUE67" s="158"/>
      <c r="KUF67" s="158"/>
      <c r="KUG67" s="158"/>
      <c r="KUH67" s="158"/>
      <c r="KUI67" s="158"/>
      <c r="KUJ67" s="158"/>
      <c r="KUK67" s="158"/>
      <c r="KUL67" s="158"/>
      <c r="KUM67" s="158"/>
      <c r="KUN67" s="158"/>
      <c r="KUO67" s="158"/>
      <c r="KUP67" s="158"/>
      <c r="KUQ67" s="158"/>
      <c r="KUR67" s="158"/>
      <c r="KUS67" s="158"/>
      <c r="KUT67" s="158"/>
      <c r="KUU67" s="158"/>
      <c r="KUV67" s="158"/>
      <c r="KUW67" s="158"/>
      <c r="KUX67" s="158"/>
      <c r="KUY67" s="158"/>
      <c r="KUZ67" s="158"/>
      <c r="KVA67" s="158"/>
      <c r="KVB67" s="158"/>
      <c r="KVC67" s="158"/>
      <c r="KVD67" s="158"/>
      <c r="KVE67" s="158"/>
      <c r="KVF67" s="158"/>
      <c r="KVG67" s="158"/>
      <c r="KVH67" s="158"/>
      <c r="KVI67" s="158"/>
      <c r="KVJ67" s="158"/>
      <c r="KVK67" s="158"/>
      <c r="KVL67" s="158"/>
      <c r="KVM67" s="158"/>
      <c r="KVN67" s="158"/>
      <c r="KVO67" s="158"/>
      <c r="KVP67" s="158"/>
      <c r="KVQ67" s="158"/>
      <c r="KVR67" s="158"/>
      <c r="KVS67" s="158"/>
      <c r="KVT67" s="158"/>
      <c r="KVU67" s="158"/>
      <c r="KVV67" s="158"/>
      <c r="KVW67" s="158"/>
      <c r="KVX67" s="158"/>
      <c r="KVY67" s="158"/>
      <c r="KVZ67" s="158"/>
      <c r="KWA67" s="158"/>
      <c r="KWB67" s="158"/>
      <c r="KWC67" s="158"/>
      <c r="KWD67" s="158"/>
      <c r="KWE67" s="158"/>
      <c r="KWF67" s="158"/>
      <c r="KWG67" s="158"/>
      <c r="KWH67" s="158"/>
      <c r="KWI67" s="158"/>
      <c r="KWJ67" s="158"/>
      <c r="KWK67" s="158"/>
      <c r="KWL67" s="158"/>
      <c r="KWM67" s="158"/>
      <c r="KWN67" s="158"/>
      <c r="KWO67" s="158"/>
      <c r="KWP67" s="158"/>
      <c r="KWQ67" s="158"/>
      <c r="KWR67" s="158"/>
      <c r="KWS67" s="158"/>
      <c r="KWT67" s="158"/>
      <c r="KWU67" s="158"/>
      <c r="KWV67" s="158"/>
      <c r="KWW67" s="158"/>
      <c r="KWX67" s="158"/>
      <c r="KWY67" s="158"/>
      <c r="KWZ67" s="158"/>
      <c r="KXA67" s="158"/>
      <c r="KXB67" s="158"/>
      <c r="KXC67" s="158"/>
      <c r="KXD67" s="158"/>
      <c r="KXE67" s="158"/>
      <c r="KXF67" s="158"/>
      <c r="KXG67" s="158"/>
      <c r="KXH67" s="158"/>
      <c r="KXI67" s="158"/>
      <c r="KXJ67" s="158"/>
      <c r="KXK67" s="158"/>
      <c r="KXL67" s="158"/>
      <c r="KXM67" s="158"/>
      <c r="KXN67" s="158"/>
      <c r="KXO67" s="158"/>
      <c r="KXP67" s="158"/>
      <c r="KXQ67" s="158"/>
      <c r="KXR67" s="158"/>
      <c r="KXS67" s="158"/>
      <c r="KXT67" s="158"/>
      <c r="KXU67" s="158"/>
      <c r="KXV67" s="158"/>
      <c r="KXW67" s="158"/>
      <c r="KXX67" s="158"/>
      <c r="KXY67" s="158"/>
      <c r="KXZ67" s="158"/>
      <c r="KYA67" s="158"/>
      <c r="KYB67" s="158"/>
      <c r="KYC67" s="158"/>
      <c r="KYD67" s="158"/>
      <c r="KYE67" s="158"/>
      <c r="KYF67" s="158"/>
      <c r="KYG67" s="158"/>
      <c r="KYH67" s="158"/>
      <c r="KYI67" s="158"/>
      <c r="KYJ67" s="158"/>
      <c r="KYK67" s="158"/>
      <c r="KYL67" s="158"/>
      <c r="KYM67" s="158"/>
      <c r="KYN67" s="158"/>
      <c r="KYO67" s="158"/>
      <c r="KYP67" s="158"/>
      <c r="KYQ67" s="158"/>
      <c r="KYR67" s="158"/>
      <c r="KYS67" s="158"/>
      <c r="KYT67" s="158"/>
      <c r="KYU67" s="158"/>
      <c r="KYV67" s="158"/>
      <c r="KYW67" s="158"/>
      <c r="KYX67" s="158"/>
      <c r="KYY67" s="158"/>
      <c r="KYZ67" s="158"/>
      <c r="KZA67" s="158"/>
      <c r="KZB67" s="158"/>
      <c r="KZC67" s="158"/>
      <c r="KZD67" s="158"/>
      <c r="KZE67" s="158"/>
      <c r="KZF67" s="158"/>
      <c r="KZG67" s="158"/>
      <c r="KZH67" s="158"/>
      <c r="KZI67" s="158"/>
      <c r="KZJ67" s="158"/>
      <c r="KZK67" s="158"/>
      <c r="KZL67" s="158"/>
      <c r="KZM67" s="158"/>
      <c r="KZN67" s="158"/>
      <c r="KZO67" s="158"/>
      <c r="KZP67" s="158"/>
      <c r="KZQ67" s="158"/>
      <c r="KZR67" s="158"/>
      <c r="KZS67" s="158"/>
      <c r="KZT67" s="158"/>
      <c r="KZU67" s="158"/>
      <c r="KZV67" s="158"/>
      <c r="KZW67" s="158"/>
      <c r="KZX67" s="158"/>
      <c r="KZY67" s="158"/>
      <c r="KZZ67" s="158"/>
      <c r="LAA67" s="158"/>
      <c r="LAB67" s="158"/>
      <c r="LAC67" s="158"/>
      <c r="LAD67" s="158"/>
      <c r="LAE67" s="158"/>
      <c r="LAF67" s="158"/>
      <c r="LAG67" s="158"/>
      <c r="LAH67" s="158"/>
      <c r="LAI67" s="158"/>
      <c r="LAJ67" s="158"/>
      <c r="LAK67" s="158"/>
      <c r="LAL67" s="158"/>
      <c r="LAM67" s="158"/>
      <c r="LAN67" s="158"/>
      <c r="LAO67" s="158"/>
      <c r="LAP67" s="158"/>
      <c r="LAQ67" s="158"/>
      <c r="LAR67" s="158"/>
      <c r="LAS67" s="158"/>
      <c r="LAT67" s="158"/>
      <c r="LAU67" s="158"/>
      <c r="LAV67" s="158"/>
      <c r="LAW67" s="158"/>
      <c r="LAX67" s="158"/>
      <c r="LAY67" s="158"/>
      <c r="LAZ67" s="158"/>
      <c r="LBA67" s="158"/>
      <c r="LBB67" s="158"/>
      <c r="LBC67" s="158"/>
      <c r="LBD67" s="158"/>
      <c r="LBE67" s="158"/>
      <c r="LBF67" s="158"/>
      <c r="LBG67" s="158"/>
      <c r="LBH67" s="158"/>
      <c r="LBI67" s="158"/>
      <c r="LBJ67" s="158"/>
      <c r="LBK67" s="158"/>
      <c r="LBL67" s="158"/>
      <c r="LBM67" s="158"/>
      <c r="LBN67" s="158"/>
      <c r="LBO67" s="158"/>
      <c r="LBP67" s="158"/>
      <c r="LBQ67" s="158"/>
      <c r="LBR67" s="158"/>
      <c r="LBS67" s="158"/>
      <c r="LBT67" s="158"/>
      <c r="LBU67" s="158"/>
      <c r="LBV67" s="158"/>
      <c r="LBW67" s="158"/>
      <c r="LBX67" s="158"/>
      <c r="LBY67" s="158"/>
      <c r="LBZ67" s="158"/>
      <c r="LCA67" s="158"/>
      <c r="LCB67" s="158"/>
      <c r="LCC67" s="158"/>
      <c r="LCD67" s="158"/>
      <c r="LCE67" s="158"/>
      <c r="LCF67" s="158"/>
      <c r="LCG67" s="158"/>
      <c r="LCH67" s="158"/>
      <c r="LCI67" s="158"/>
      <c r="LCJ67" s="158"/>
      <c r="LCK67" s="158"/>
      <c r="LCL67" s="158"/>
      <c r="LCM67" s="158"/>
      <c r="LCN67" s="158"/>
      <c r="LCO67" s="158"/>
      <c r="LCP67" s="158"/>
      <c r="LCQ67" s="158"/>
      <c r="LCR67" s="158"/>
      <c r="LCS67" s="158"/>
      <c r="LCT67" s="158"/>
      <c r="LCU67" s="158"/>
      <c r="LCV67" s="158"/>
      <c r="LCW67" s="158"/>
      <c r="LCX67" s="158"/>
      <c r="LCY67" s="158"/>
      <c r="LCZ67" s="158"/>
      <c r="LDA67" s="158"/>
      <c r="LDB67" s="158"/>
      <c r="LDC67" s="158"/>
      <c r="LDD67" s="158"/>
      <c r="LDE67" s="158"/>
      <c r="LDF67" s="158"/>
      <c r="LDG67" s="158"/>
      <c r="LDH67" s="158"/>
      <c r="LDI67" s="158"/>
      <c r="LDJ67" s="158"/>
      <c r="LDK67" s="158"/>
      <c r="LDL67" s="158"/>
      <c r="LDM67" s="158"/>
      <c r="LDN67" s="158"/>
      <c r="LDO67" s="158"/>
      <c r="LDP67" s="158"/>
      <c r="LDQ67" s="158"/>
      <c r="LDR67" s="158"/>
      <c r="LDS67" s="158"/>
      <c r="LDT67" s="158"/>
      <c r="LDU67" s="158"/>
      <c r="LDV67" s="158"/>
      <c r="LDW67" s="158"/>
      <c r="LDX67" s="158"/>
      <c r="LDY67" s="158"/>
      <c r="LDZ67" s="158"/>
      <c r="LEA67" s="158"/>
      <c r="LEB67" s="158"/>
      <c r="LEC67" s="158"/>
      <c r="LED67" s="158"/>
      <c r="LEE67" s="158"/>
      <c r="LEF67" s="158"/>
      <c r="LEG67" s="158"/>
      <c r="LEH67" s="158"/>
      <c r="LEI67" s="158"/>
      <c r="LEJ67" s="158"/>
      <c r="LEK67" s="158"/>
      <c r="LEL67" s="158"/>
      <c r="LEM67" s="158"/>
      <c r="LEN67" s="158"/>
      <c r="LEO67" s="158"/>
      <c r="LEP67" s="158"/>
      <c r="LEQ67" s="158"/>
      <c r="LER67" s="158"/>
      <c r="LES67" s="158"/>
      <c r="LET67" s="158"/>
      <c r="LEU67" s="158"/>
      <c r="LEV67" s="158"/>
      <c r="LEW67" s="158"/>
      <c r="LEX67" s="158"/>
      <c r="LEY67" s="158"/>
      <c r="LEZ67" s="158"/>
      <c r="LFA67" s="158"/>
      <c r="LFB67" s="158"/>
      <c r="LFC67" s="158"/>
      <c r="LFD67" s="158"/>
      <c r="LFE67" s="158"/>
      <c r="LFF67" s="158"/>
      <c r="LFG67" s="158"/>
      <c r="LFH67" s="158"/>
      <c r="LFI67" s="158"/>
      <c r="LFJ67" s="158"/>
      <c r="LFK67" s="158"/>
      <c r="LFL67" s="158"/>
      <c r="LFM67" s="158"/>
      <c r="LFN67" s="158"/>
      <c r="LFO67" s="158"/>
      <c r="LFP67" s="158"/>
      <c r="LFQ67" s="158"/>
      <c r="LFR67" s="158"/>
      <c r="LFS67" s="158"/>
      <c r="LFT67" s="158"/>
      <c r="LFU67" s="158"/>
      <c r="LFV67" s="158"/>
      <c r="LFW67" s="158"/>
      <c r="LFX67" s="158"/>
      <c r="LFY67" s="158"/>
      <c r="LFZ67" s="158"/>
      <c r="LGA67" s="158"/>
      <c r="LGB67" s="158"/>
      <c r="LGC67" s="158"/>
      <c r="LGD67" s="158"/>
      <c r="LGE67" s="158"/>
      <c r="LGF67" s="158"/>
      <c r="LGG67" s="158"/>
      <c r="LGH67" s="158"/>
      <c r="LGI67" s="158"/>
      <c r="LGJ67" s="158"/>
      <c r="LGK67" s="158"/>
      <c r="LGL67" s="158"/>
      <c r="LGM67" s="158"/>
      <c r="LGN67" s="158"/>
      <c r="LGO67" s="158"/>
      <c r="LGP67" s="158"/>
      <c r="LGQ67" s="158"/>
      <c r="LGR67" s="158"/>
      <c r="LGS67" s="158"/>
      <c r="LGT67" s="158"/>
      <c r="LGU67" s="158"/>
      <c r="LGV67" s="158"/>
      <c r="LGW67" s="158"/>
      <c r="LGX67" s="158"/>
      <c r="LGY67" s="158"/>
      <c r="LGZ67" s="158"/>
      <c r="LHA67" s="158"/>
      <c r="LHB67" s="158"/>
      <c r="LHC67" s="158"/>
      <c r="LHD67" s="158"/>
      <c r="LHE67" s="158"/>
      <c r="LHF67" s="158"/>
      <c r="LHG67" s="158"/>
      <c r="LHH67" s="158"/>
      <c r="LHI67" s="158"/>
      <c r="LHJ67" s="158"/>
      <c r="LHK67" s="158"/>
      <c r="LHL67" s="158"/>
      <c r="LHM67" s="158"/>
      <c r="LHN67" s="158"/>
      <c r="LHO67" s="158"/>
      <c r="LHP67" s="158"/>
      <c r="LHQ67" s="158"/>
      <c r="LHR67" s="158"/>
      <c r="LHS67" s="158"/>
      <c r="LHT67" s="158"/>
      <c r="LHU67" s="158"/>
      <c r="LHV67" s="158"/>
      <c r="LHW67" s="158"/>
      <c r="LHX67" s="158"/>
      <c r="LHY67" s="158"/>
      <c r="LHZ67" s="158"/>
      <c r="LIA67" s="158"/>
      <c r="LIB67" s="158"/>
      <c r="LIC67" s="158"/>
      <c r="LID67" s="158"/>
      <c r="LIE67" s="158"/>
      <c r="LIF67" s="158"/>
      <c r="LIG67" s="158"/>
      <c r="LIH67" s="158"/>
      <c r="LII67" s="158"/>
      <c r="LIJ67" s="158"/>
      <c r="LIK67" s="158"/>
      <c r="LIL67" s="158"/>
      <c r="LIM67" s="158"/>
      <c r="LIN67" s="158"/>
      <c r="LIO67" s="158"/>
      <c r="LIP67" s="158"/>
      <c r="LIQ67" s="158"/>
      <c r="LIR67" s="158"/>
      <c r="LIS67" s="158"/>
      <c r="LIT67" s="158"/>
      <c r="LIU67" s="158"/>
      <c r="LIV67" s="158"/>
      <c r="LIW67" s="158"/>
      <c r="LIX67" s="158"/>
      <c r="LIY67" s="158"/>
      <c r="LIZ67" s="158"/>
      <c r="LJA67" s="158"/>
      <c r="LJB67" s="158"/>
      <c r="LJC67" s="158"/>
      <c r="LJD67" s="158"/>
      <c r="LJE67" s="158"/>
      <c r="LJF67" s="158"/>
      <c r="LJG67" s="158"/>
      <c r="LJH67" s="158"/>
      <c r="LJI67" s="158"/>
      <c r="LJJ67" s="158"/>
      <c r="LJK67" s="158"/>
      <c r="LJL67" s="158"/>
      <c r="LJM67" s="158"/>
      <c r="LJN67" s="158"/>
      <c r="LJO67" s="158"/>
      <c r="LJP67" s="158"/>
      <c r="LJQ67" s="158"/>
      <c r="LJR67" s="158"/>
      <c r="LJS67" s="158"/>
      <c r="LJT67" s="158"/>
      <c r="LJU67" s="158"/>
      <c r="LJV67" s="158"/>
      <c r="LJW67" s="158"/>
      <c r="LJX67" s="158"/>
      <c r="LJY67" s="158"/>
      <c r="LJZ67" s="158"/>
      <c r="LKA67" s="158"/>
      <c r="LKB67" s="158"/>
      <c r="LKC67" s="158"/>
      <c r="LKD67" s="158"/>
      <c r="LKE67" s="158"/>
      <c r="LKF67" s="158"/>
      <c r="LKG67" s="158"/>
      <c r="LKH67" s="158"/>
      <c r="LKI67" s="158"/>
      <c r="LKJ67" s="158"/>
      <c r="LKK67" s="158"/>
      <c r="LKL67" s="158"/>
      <c r="LKM67" s="158"/>
      <c r="LKN67" s="158"/>
      <c r="LKO67" s="158"/>
      <c r="LKP67" s="158"/>
      <c r="LKQ67" s="158"/>
      <c r="LKR67" s="158"/>
      <c r="LKS67" s="158"/>
      <c r="LKT67" s="158"/>
      <c r="LKU67" s="158"/>
      <c r="LKV67" s="158"/>
      <c r="LKW67" s="158"/>
      <c r="LKX67" s="158"/>
      <c r="LKY67" s="158"/>
      <c r="LKZ67" s="158"/>
      <c r="LLA67" s="158"/>
      <c r="LLB67" s="158"/>
      <c r="LLC67" s="158"/>
      <c r="LLD67" s="158"/>
      <c r="LLE67" s="158"/>
      <c r="LLF67" s="158"/>
      <c r="LLG67" s="158"/>
      <c r="LLH67" s="158"/>
      <c r="LLI67" s="158"/>
      <c r="LLJ67" s="158"/>
      <c r="LLK67" s="158"/>
      <c r="LLL67" s="158"/>
      <c r="LLM67" s="158"/>
      <c r="LLN67" s="158"/>
      <c r="LLO67" s="158"/>
      <c r="LLP67" s="158"/>
      <c r="LLQ67" s="158"/>
      <c r="LLR67" s="158"/>
      <c r="LLS67" s="158"/>
      <c r="LLT67" s="158"/>
      <c r="LLU67" s="158"/>
      <c r="LLV67" s="158"/>
      <c r="LLW67" s="158"/>
      <c r="LLX67" s="158"/>
      <c r="LLY67" s="158"/>
      <c r="LLZ67" s="158"/>
      <c r="LMA67" s="158"/>
      <c r="LMB67" s="158"/>
      <c r="LMC67" s="158"/>
      <c r="LMD67" s="158"/>
      <c r="LME67" s="158"/>
      <c r="LMF67" s="158"/>
      <c r="LMG67" s="158"/>
      <c r="LMH67" s="158"/>
      <c r="LMI67" s="158"/>
      <c r="LMJ67" s="158"/>
      <c r="LMK67" s="158"/>
      <c r="LML67" s="158"/>
      <c r="LMM67" s="158"/>
      <c r="LMN67" s="158"/>
      <c r="LMO67" s="158"/>
      <c r="LMP67" s="158"/>
      <c r="LMQ67" s="158"/>
      <c r="LMR67" s="158"/>
      <c r="LMS67" s="158"/>
      <c r="LMT67" s="158"/>
      <c r="LMU67" s="158"/>
      <c r="LMV67" s="158"/>
      <c r="LMW67" s="158"/>
      <c r="LMX67" s="158"/>
      <c r="LMY67" s="158"/>
      <c r="LMZ67" s="158"/>
      <c r="LNA67" s="158"/>
      <c r="LNB67" s="158"/>
      <c r="LNC67" s="158"/>
      <c r="LND67" s="158"/>
      <c r="LNE67" s="158"/>
      <c r="LNF67" s="158"/>
      <c r="LNG67" s="158"/>
      <c r="LNH67" s="158"/>
      <c r="LNI67" s="158"/>
      <c r="LNJ67" s="158"/>
      <c r="LNK67" s="158"/>
      <c r="LNL67" s="158"/>
      <c r="LNM67" s="158"/>
      <c r="LNN67" s="158"/>
      <c r="LNO67" s="158"/>
      <c r="LNP67" s="158"/>
      <c r="LNQ67" s="158"/>
      <c r="LNR67" s="158"/>
      <c r="LNS67" s="158"/>
      <c r="LNT67" s="158"/>
      <c r="LNU67" s="158"/>
      <c r="LNV67" s="158"/>
      <c r="LNW67" s="158"/>
      <c r="LNX67" s="158"/>
      <c r="LNY67" s="158"/>
      <c r="LNZ67" s="158"/>
      <c r="LOA67" s="158"/>
      <c r="LOB67" s="158"/>
      <c r="LOC67" s="158"/>
      <c r="LOD67" s="158"/>
      <c r="LOE67" s="158"/>
      <c r="LOF67" s="158"/>
      <c r="LOG67" s="158"/>
      <c r="LOH67" s="158"/>
      <c r="LOI67" s="158"/>
      <c r="LOJ67" s="158"/>
      <c r="LOK67" s="158"/>
      <c r="LOL67" s="158"/>
      <c r="LOM67" s="158"/>
      <c r="LON67" s="158"/>
      <c r="LOO67" s="158"/>
      <c r="LOP67" s="158"/>
      <c r="LOQ67" s="158"/>
      <c r="LOR67" s="158"/>
      <c r="LOS67" s="158"/>
      <c r="LOT67" s="158"/>
      <c r="LOU67" s="158"/>
      <c r="LOV67" s="158"/>
      <c r="LOW67" s="158"/>
      <c r="LOX67" s="158"/>
      <c r="LOY67" s="158"/>
      <c r="LOZ67" s="158"/>
      <c r="LPA67" s="158"/>
      <c r="LPB67" s="158"/>
      <c r="LPC67" s="158"/>
      <c r="LPD67" s="158"/>
      <c r="LPE67" s="158"/>
      <c r="LPF67" s="158"/>
      <c r="LPG67" s="158"/>
      <c r="LPH67" s="158"/>
      <c r="LPI67" s="158"/>
      <c r="LPJ67" s="158"/>
      <c r="LPK67" s="158"/>
      <c r="LPL67" s="158"/>
      <c r="LPM67" s="158"/>
      <c r="LPN67" s="158"/>
      <c r="LPO67" s="158"/>
      <c r="LPP67" s="158"/>
      <c r="LPQ67" s="158"/>
      <c r="LPR67" s="158"/>
      <c r="LPS67" s="158"/>
      <c r="LPT67" s="158"/>
      <c r="LPU67" s="158"/>
      <c r="LPV67" s="158"/>
      <c r="LPW67" s="158"/>
      <c r="LPX67" s="158"/>
      <c r="LPY67" s="158"/>
      <c r="LPZ67" s="158"/>
      <c r="LQA67" s="158"/>
      <c r="LQB67" s="158"/>
      <c r="LQC67" s="158"/>
      <c r="LQD67" s="158"/>
      <c r="LQE67" s="158"/>
      <c r="LQF67" s="158"/>
      <c r="LQG67" s="158"/>
      <c r="LQH67" s="158"/>
      <c r="LQI67" s="158"/>
      <c r="LQJ67" s="158"/>
      <c r="LQK67" s="158"/>
      <c r="LQL67" s="158"/>
      <c r="LQM67" s="158"/>
      <c r="LQN67" s="158"/>
      <c r="LQO67" s="158"/>
      <c r="LQP67" s="158"/>
      <c r="LQQ67" s="158"/>
      <c r="LQR67" s="158"/>
      <c r="LQS67" s="158"/>
      <c r="LQT67" s="158"/>
      <c r="LQU67" s="158"/>
      <c r="LQV67" s="158"/>
      <c r="LQW67" s="158"/>
      <c r="LQX67" s="158"/>
      <c r="LQY67" s="158"/>
      <c r="LQZ67" s="158"/>
      <c r="LRA67" s="158"/>
      <c r="LRB67" s="158"/>
      <c r="LRC67" s="158"/>
      <c r="LRD67" s="158"/>
      <c r="LRE67" s="158"/>
      <c r="LRF67" s="158"/>
      <c r="LRG67" s="158"/>
      <c r="LRH67" s="158"/>
      <c r="LRI67" s="158"/>
      <c r="LRJ67" s="158"/>
      <c r="LRK67" s="158"/>
      <c r="LRL67" s="158"/>
      <c r="LRM67" s="158"/>
      <c r="LRN67" s="158"/>
      <c r="LRO67" s="158"/>
      <c r="LRP67" s="158"/>
      <c r="LRQ67" s="158"/>
      <c r="LRR67" s="158"/>
      <c r="LRS67" s="158"/>
      <c r="LRT67" s="158"/>
      <c r="LRU67" s="158"/>
      <c r="LRV67" s="158"/>
      <c r="LRW67" s="158"/>
      <c r="LRX67" s="158"/>
      <c r="LRY67" s="158"/>
      <c r="LRZ67" s="158"/>
      <c r="LSA67" s="158"/>
      <c r="LSB67" s="158"/>
      <c r="LSC67" s="158"/>
      <c r="LSD67" s="158"/>
      <c r="LSE67" s="158"/>
      <c r="LSF67" s="158"/>
      <c r="LSG67" s="158"/>
      <c r="LSH67" s="158"/>
      <c r="LSI67" s="158"/>
      <c r="LSJ67" s="158"/>
      <c r="LSK67" s="158"/>
      <c r="LSL67" s="158"/>
      <c r="LSM67" s="158"/>
      <c r="LSN67" s="158"/>
      <c r="LSO67" s="158"/>
      <c r="LSP67" s="158"/>
      <c r="LSQ67" s="158"/>
      <c r="LSR67" s="158"/>
      <c r="LSS67" s="158"/>
      <c r="LST67" s="158"/>
      <c r="LSU67" s="158"/>
      <c r="LSV67" s="158"/>
      <c r="LSW67" s="158"/>
      <c r="LSX67" s="158"/>
      <c r="LSY67" s="158"/>
      <c r="LSZ67" s="158"/>
      <c r="LTA67" s="158"/>
      <c r="LTB67" s="158"/>
      <c r="LTC67" s="158"/>
      <c r="LTD67" s="158"/>
      <c r="LTE67" s="158"/>
      <c r="LTF67" s="158"/>
      <c r="LTG67" s="158"/>
      <c r="LTH67" s="158"/>
      <c r="LTI67" s="158"/>
      <c r="LTJ67" s="158"/>
      <c r="LTK67" s="158"/>
      <c r="LTL67" s="158"/>
      <c r="LTM67" s="158"/>
      <c r="LTN67" s="158"/>
      <c r="LTO67" s="158"/>
      <c r="LTP67" s="158"/>
      <c r="LTQ67" s="158"/>
      <c r="LTR67" s="158"/>
      <c r="LTS67" s="158"/>
      <c r="LTT67" s="158"/>
      <c r="LTU67" s="158"/>
      <c r="LTV67" s="158"/>
      <c r="LTW67" s="158"/>
      <c r="LTX67" s="158"/>
      <c r="LTY67" s="158"/>
      <c r="LTZ67" s="158"/>
      <c r="LUA67" s="158"/>
      <c r="LUB67" s="158"/>
      <c r="LUC67" s="158"/>
      <c r="LUD67" s="158"/>
      <c r="LUE67" s="158"/>
      <c r="LUF67" s="158"/>
      <c r="LUG67" s="158"/>
      <c r="LUH67" s="158"/>
      <c r="LUI67" s="158"/>
      <c r="LUJ67" s="158"/>
      <c r="LUK67" s="158"/>
      <c r="LUL67" s="158"/>
      <c r="LUM67" s="158"/>
      <c r="LUN67" s="158"/>
      <c r="LUO67" s="158"/>
      <c r="LUP67" s="158"/>
      <c r="LUQ67" s="158"/>
      <c r="LUR67" s="158"/>
      <c r="LUS67" s="158"/>
      <c r="LUT67" s="158"/>
      <c r="LUU67" s="158"/>
      <c r="LUV67" s="158"/>
      <c r="LUW67" s="158"/>
      <c r="LUX67" s="158"/>
      <c r="LUY67" s="158"/>
      <c r="LUZ67" s="158"/>
      <c r="LVA67" s="158"/>
      <c r="LVB67" s="158"/>
      <c r="LVC67" s="158"/>
      <c r="LVD67" s="158"/>
      <c r="LVE67" s="158"/>
      <c r="LVF67" s="158"/>
      <c r="LVG67" s="158"/>
      <c r="LVH67" s="158"/>
      <c r="LVI67" s="158"/>
      <c r="LVJ67" s="158"/>
      <c r="LVK67" s="158"/>
      <c r="LVL67" s="158"/>
      <c r="LVM67" s="158"/>
      <c r="LVN67" s="158"/>
      <c r="LVO67" s="158"/>
      <c r="LVP67" s="158"/>
      <c r="LVQ67" s="158"/>
      <c r="LVR67" s="158"/>
      <c r="LVS67" s="158"/>
      <c r="LVT67" s="158"/>
      <c r="LVU67" s="158"/>
      <c r="LVV67" s="158"/>
      <c r="LVW67" s="158"/>
      <c r="LVX67" s="158"/>
      <c r="LVY67" s="158"/>
      <c r="LVZ67" s="158"/>
      <c r="LWA67" s="158"/>
      <c r="LWB67" s="158"/>
      <c r="LWC67" s="158"/>
      <c r="LWD67" s="158"/>
      <c r="LWE67" s="158"/>
      <c r="LWF67" s="158"/>
      <c r="LWG67" s="158"/>
      <c r="LWH67" s="158"/>
      <c r="LWI67" s="158"/>
      <c r="LWJ67" s="158"/>
      <c r="LWK67" s="158"/>
      <c r="LWL67" s="158"/>
      <c r="LWM67" s="158"/>
      <c r="LWN67" s="158"/>
      <c r="LWO67" s="158"/>
      <c r="LWP67" s="158"/>
      <c r="LWQ67" s="158"/>
      <c r="LWR67" s="158"/>
      <c r="LWS67" s="158"/>
      <c r="LWT67" s="158"/>
      <c r="LWU67" s="158"/>
      <c r="LWV67" s="158"/>
      <c r="LWW67" s="158"/>
      <c r="LWX67" s="158"/>
      <c r="LWY67" s="158"/>
      <c r="LWZ67" s="158"/>
      <c r="LXA67" s="158"/>
      <c r="LXB67" s="158"/>
      <c r="LXC67" s="158"/>
      <c r="LXD67" s="158"/>
      <c r="LXE67" s="158"/>
      <c r="LXF67" s="158"/>
      <c r="LXG67" s="158"/>
      <c r="LXH67" s="158"/>
      <c r="LXI67" s="158"/>
      <c r="LXJ67" s="158"/>
      <c r="LXK67" s="158"/>
      <c r="LXL67" s="158"/>
      <c r="LXM67" s="158"/>
      <c r="LXN67" s="158"/>
      <c r="LXO67" s="158"/>
      <c r="LXP67" s="158"/>
      <c r="LXQ67" s="158"/>
      <c r="LXR67" s="158"/>
      <c r="LXS67" s="158"/>
      <c r="LXT67" s="158"/>
      <c r="LXU67" s="158"/>
      <c r="LXV67" s="158"/>
      <c r="LXW67" s="158"/>
      <c r="LXX67" s="158"/>
      <c r="LXY67" s="158"/>
      <c r="LXZ67" s="158"/>
      <c r="LYA67" s="158"/>
      <c r="LYB67" s="158"/>
      <c r="LYC67" s="158"/>
      <c r="LYD67" s="158"/>
      <c r="LYE67" s="158"/>
      <c r="LYF67" s="158"/>
      <c r="LYG67" s="158"/>
      <c r="LYH67" s="158"/>
      <c r="LYI67" s="158"/>
      <c r="LYJ67" s="158"/>
      <c r="LYK67" s="158"/>
      <c r="LYL67" s="158"/>
      <c r="LYM67" s="158"/>
      <c r="LYN67" s="158"/>
      <c r="LYO67" s="158"/>
      <c r="LYP67" s="158"/>
      <c r="LYQ67" s="158"/>
      <c r="LYR67" s="158"/>
      <c r="LYS67" s="158"/>
      <c r="LYT67" s="158"/>
      <c r="LYU67" s="158"/>
      <c r="LYV67" s="158"/>
      <c r="LYW67" s="158"/>
      <c r="LYX67" s="158"/>
      <c r="LYY67" s="158"/>
      <c r="LYZ67" s="158"/>
      <c r="LZA67" s="158"/>
      <c r="LZB67" s="158"/>
      <c r="LZC67" s="158"/>
      <c r="LZD67" s="158"/>
      <c r="LZE67" s="158"/>
      <c r="LZF67" s="158"/>
      <c r="LZG67" s="158"/>
      <c r="LZH67" s="158"/>
      <c r="LZI67" s="158"/>
      <c r="LZJ67" s="158"/>
      <c r="LZK67" s="158"/>
      <c r="LZL67" s="158"/>
      <c r="LZM67" s="158"/>
      <c r="LZN67" s="158"/>
      <c r="LZO67" s="158"/>
      <c r="LZP67" s="158"/>
      <c r="LZQ67" s="158"/>
      <c r="LZR67" s="158"/>
      <c r="LZS67" s="158"/>
      <c r="LZT67" s="158"/>
      <c r="LZU67" s="158"/>
      <c r="LZV67" s="158"/>
      <c r="LZW67" s="158"/>
      <c r="LZX67" s="158"/>
      <c r="LZY67" s="158"/>
      <c r="LZZ67" s="158"/>
      <c r="MAA67" s="158"/>
      <c r="MAB67" s="158"/>
      <c r="MAC67" s="158"/>
      <c r="MAD67" s="158"/>
      <c r="MAE67" s="158"/>
      <c r="MAF67" s="158"/>
      <c r="MAG67" s="158"/>
      <c r="MAH67" s="158"/>
      <c r="MAI67" s="158"/>
      <c r="MAJ67" s="158"/>
      <c r="MAK67" s="158"/>
      <c r="MAL67" s="158"/>
      <c r="MAM67" s="158"/>
      <c r="MAN67" s="158"/>
      <c r="MAO67" s="158"/>
      <c r="MAP67" s="158"/>
      <c r="MAQ67" s="158"/>
      <c r="MAR67" s="158"/>
      <c r="MAS67" s="158"/>
      <c r="MAT67" s="158"/>
      <c r="MAU67" s="158"/>
      <c r="MAV67" s="158"/>
      <c r="MAW67" s="158"/>
      <c r="MAX67" s="158"/>
      <c r="MAY67" s="158"/>
      <c r="MAZ67" s="158"/>
      <c r="MBA67" s="158"/>
      <c r="MBB67" s="158"/>
      <c r="MBC67" s="158"/>
      <c r="MBD67" s="158"/>
      <c r="MBE67" s="158"/>
      <c r="MBF67" s="158"/>
      <c r="MBG67" s="158"/>
      <c r="MBH67" s="158"/>
      <c r="MBI67" s="158"/>
      <c r="MBJ67" s="158"/>
      <c r="MBK67" s="158"/>
      <c r="MBL67" s="158"/>
      <c r="MBM67" s="158"/>
      <c r="MBN67" s="158"/>
      <c r="MBO67" s="158"/>
      <c r="MBP67" s="158"/>
      <c r="MBQ67" s="158"/>
      <c r="MBR67" s="158"/>
      <c r="MBS67" s="158"/>
      <c r="MBT67" s="158"/>
      <c r="MBU67" s="158"/>
      <c r="MBV67" s="158"/>
      <c r="MBW67" s="158"/>
      <c r="MBX67" s="158"/>
      <c r="MBY67" s="158"/>
      <c r="MBZ67" s="158"/>
      <c r="MCA67" s="158"/>
      <c r="MCB67" s="158"/>
      <c r="MCC67" s="158"/>
      <c r="MCD67" s="158"/>
      <c r="MCE67" s="158"/>
      <c r="MCF67" s="158"/>
      <c r="MCG67" s="158"/>
      <c r="MCH67" s="158"/>
      <c r="MCI67" s="158"/>
      <c r="MCJ67" s="158"/>
      <c r="MCK67" s="158"/>
      <c r="MCL67" s="158"/>
      <c r="MCM67" s="158"/>
      <c r="MCN67" s="158"/>
      <c r="MCO67" s="158"/>
      <c r="MCP67" s="158"/>
      <c r="MCQ67" s="158"/>
      <c r="MCR67" s="158"/>
      <c r="MCS67" s="158"/>
      <c r="MCT67" s="158"/>
      <c r="MCU67" s="158"/>
      <c r="MCV67" s="158"/>
      <c r="MCW67" s="158"/>
      <c r="MCX67" s="158"/>
      <c r="MCY67" s="158"/>
      <c r="MCZ67" s="158"/>
      <c r="MDA67" s="158"/>
      <c r="MDB67" s="158"/>
      <c r="MDC67" s="158"/>
      <c r="MDD67" s="158"/>
      <c r="MDE67" s="158"/>
      <c r="MDF67" s="158"/>
      <c r="MDG67" s="158"/>
      <c r="MDH67" s="158"/>
      <c r="MDI67" s="158"/>
      <c r="MDJ67" s="158"/>
      <c r="MDK67" s="158"/>
      <c r="MDL67" s="158"/>
      <c r="MDM67" s="158"/>
      <c r="MDN67" s="158"/>
      <c r="MDO67" s="158"/>
      <c r="MDP67" s="158"/>
      <c r="MDQ67" s="158"/>
      <c r="MDR67" s="158"/>
      <c r="MDS67" s="158"/>
      <c r="MDT67" s="158"/>
      <c r="MDU67" s="158"/>
      <c r="MDV67" s="158"/>
      <c r="MDW67" s="158"/>
      <c r="MDX67" s="158"/>
      <c r="MDY67" s="158"/>
      <c r="MDZ67" s="158"/>
      <c r="MEA67" s="158"/>
      <c r="MEB67" s="158"/>
      <c r="MEC67" s="158"/>
      <c r="MED67" s="158"/>
      <c r="MEE67" s="158"/>
      <c r="MEF67" s="158"/>
      <c r="MEG67" s="158"/>
      <c r="MEH67" s="158"/>
      <c r="MEI67" s="158"/>
      <c r="MEJ67" s="158"/>
      <c r="MEK67" s="158"/>
      <c r="MEL67" s="158"/>
      <c r="MEM67" s="158"/>
      <c r="MEN67" s="158"/>
      <c r="MEO67" s="158"/>
      <c r="MEP67" s="158"/>
      <c r="MEQ67" s="158"/>
      <c r="MER67" s="158"/>
      <c r="MES67" s="158"/>
      <c r="MET67" s="158"/>
      <c r="MEU67" s="158"/>
      <c r="MEV67" s="158"/>
      <c r="MEW67" s="158"/>
      <c r="MEX67" s="158"/>
      <c r="MEY67" s="158"/>
      <c r="MEZ67" s="158"/>
      <c r="MFA67" s="158"/>
      <c r="MFB67" s="158"/>
      <c r="MFC67" s="158"/>
      <c r="MFD67" s="158"/>
      <c r="MFE67" s="158"/>
      <c r="MFF67" s="158"/>
      <c r="MFG67" s="158"/>
      <c r="MFH67" s="158"/>
      <c r="MFI67" s="158"/>
      <c r="MFJ67" s="158"/>
      <c r="MFK67" s="158"/>
      <c r="MFL67" s="158"/>
      <c r="MFM67" s="158"/>
      <c r="MFN67" s="158"/>
      <c r="MFO67" s="158"/>
      <c r="MFP67" s="158"/>
      <c r="MFQ67" s="158"/>
      <c r="MFR67" s="158"/>
      <c r="MFS67" s="158"/>
      <c r="MFT67" s="158"/>
      <c r="MFU67" s="158"/>
      <c r="MFV67" s="158"/>
      <c r="MFW67" s="158"/>
      <c r="MFX67" s="158"/>
      <c r="MFY67" s="158"/>
      <c r="MFZ67" s="158"/>
      <c r="MGA67" s="158"/>
      <c r="MGB67" s="158"/>
      <c r="MGC67" s="158"/>
      <c r="MGD67" s="158"/>
      <c r="MGE67" s="158"/>
      <c r="MGF67" s="158"/>
      <c r="MGG67" s="158"/>
      <c r="MGH67" s="158"/>
      <c r="MGI67" s="158"/>
      <c r="MGJ67" s="158"/>
      <c r="MGK67" s="158"/>
      <c r="MGL67" s="158"/>
      <c r="MGM67" s="158"/>
      <c r="MGN67" s="158"/>
      <c r="MGO67" s="158"/>
      <c r="MGP67" s="158"/>
      <c r="MGQ67" s="158"/>
      <c r="MGR67" s="158"/>
      <c r="MGS67" s="158"/>
      <c r="MGT67" s="158"/>
      <c r="MGU67" s="158"/>
      <c r="MGV67" s="158"/>
      <c r="MGW67" s="158"/>
      <c r="MGX67" s="158"/>
      <c r="MGY67" s="158"/>
      <c r="MGZ67" s="158"/>
      <c r="MHA67" s="158"/>
      <c r="MHB67" s="158"/>
      <c r="MHC67" s="158"/>
      <c r="MHD67" s="158"/>
      <c r="MHE67" s="158"/>
      <c r="MHF67" s="158"/>
      <c r="MHG67" s="158"/>
      <c r="MHH67" s="158"/>
      <c r="MHI67" s="158"/>
      <c r="MHJ67" s="158"/>
      <c r="MHK67" s="158"/>
      <c r="MHL67" s="158"/>
      <c r="MHM67" s="158"/>
      <c r="MHN67" s="158"/>
      <c r="MHO67" s="158"/>
      <c r="MHP67" s="158"/>
      <c r="MHQ67" s="158"/>
      <c r="MHR67" s="158"/>
      <c r="MHS67" s="158"/>
      <c r="MHT67" s="158"/>
      <c r="MHU67" s="158"/>
      <c r="MHV67" s="158"/>
      <c r="MHW67" s="158"/>
      <c r="MHX67" s="158"/>
      <c r="MHY67" s="158"/>
      <c r="MHZ67" s="158"/>
      <c r="MIA67" s="158"/>
      <c r="MIB67" s="158"/>
      <c r="MIC67" s="158"/>
      <c r="MID67" s="158"/>
      <c r="MIE67" s="158"/>
      <c r="MIF67" s="158"/>
      <c r="MIG67" s="158"/>
      <c r="MIH67" s="158"/>
      <c r="MII67" s="158"/>
      <c r="MIJ67" s="158"/>
      <c r="MIK67" s="158"/>
      <c r="MIL67" s="158"/>
      <c r="MIM67" s="158"/>
      <c r="MIN67" s="158"/>
      <c r="MIO67" s="158"/>
      <c r="MIP67" s="158"/>
      <c r="MIQ67" s="158"/>
      <c r="MIR67" s="158"/>
      <c r="MIS67" s="158"/>
      <c r="MIT67" s="158"/>
      <c r="MIU67" s="158"/>
      <c r="MIV67" s="158"/>
      <c r="MIW67" s="158"/>
      <c r="MIX67" s="158"/>
      <c r="MIY67" s="158"/>
      <c r="MIZ67" s="158"/>
      <c r="MJA67" s="158"/>
      <c r="MJB67" s="158"/>
      <c r="MJC67" s="158"/>
      <c r="MJD67" s="158"/>
      <c r="MJE67" s="158"/>
      <c r="MJF67" s="158"/>
      <c r="MJG67" s="158"/>
      <c r="MJH67" s="158"/>
      <c r="MJI67" s="158"/>
      <c r="MJJ67" s="158"/>
      <c r="MJK67" s="158"/>
      <c r="MJL67" s="158"/>
      <c r="MJM67" s="158"/>
      <c r="MJN67" s="158"/>
      <c r="MJO67" s="158"/>
      <c r="MJP67" s="158"/>
      <c r="MJQ67" s="158"/>
      <c r="MJR67" s="158"/>
      <c r="MJS67" s="158"/>
      <c r="MJT67" s="158"/>
      <c r="MJU67" s="158"/>
      <c r="MJV67" s="158"/>
      <c r="MJW67" s="158"/>
      <c r="MJX67" s="158"/>
      <c r="MJY67" s="158"/>
      <c r="MJZ67" s="158"/>
      <c r="MKA67" s="158"/>
      <c r="MKB67" s="158"/>
      <c r="MKC67" s="158"/>
      <c r="MKD67" s="158"/>
      <c r="MKE67" s="158"/>
      <c r="MKF67" s="158"/>
      <c r="MKG67" s="158"/>
      <c r="MKH67" s="158"/>
      <c r="MKI67" s="158"/>
      <c r="MKJ67" s="158"/>
      <c r="MKK67" s="158"/>
      <c r="MKL67" s="158"/>
      <c r="MKM67" s="158"/>
      <c r="MKN67" s="158"/>
      <c r="MKO67" s="158"/>
      <c r="MKP67" s="158"/>
      <c r="MKQ67" s="158"/>
      <c r="MKR67" s="158"/>
      <c r="MKS67" s="158"/>
      <c r="MKT67" s="158"/>
      <c r="MKU67" s="158"/>
      <c r="MKV67" s="158"/>
      <c r="MKW67" s="158"/>
      <c r="MKX67" s="158"/>
      <c r="MKY67" s="158"/>
      <c r="MKZ67" s="158"/>
      <c r="MLA67" s="158"/>
      <c r="MLB67" s="158"/>
      <c r="MLC67" s="158"/>
      <c r="MLD67" s="158"/>
      <c r="MLE67" s="158"/>
      <c r="MLF67" s="158"/>
      <c r="MLG67" s="158"/>
      <c r="MLH67" s="158"/>
      <c r="MLI67" s="158"/>
      <c r="MLJ67" s="158"/>
      <c r="MLK67" s="158"/>
      <c r="MLL67" s="158"/>
      <c r="MLM67" s="158"/>
      <c r="MLN67" s="158"/>
      <c r="MLO67" s="158"/>
      <c r="MLP67" s="158"/>
      <c r="MLQ67" s="158"/>
      <c r="MLR67" s="158"/>
      <c r="MLS67" s="158"/>
      <c r="MLT67" s="158"/>
      <c r="MLU67" s="158"/>
      <c r="MLV67" s="158"/>
      <c r="MLW67" s="158"/>
      <c r="MLX67" s="158"/>
      <c r="MLY67" s="158"/>
      <c r="MLZ67" s="158"/>
      <c r="MMA67" s="158"/>
      <c r="MMB67" s="158"/>
      <c r="MMC67" s="158"/>
      <c r="MMD67" s="158"/>
      <c r="MME67" s="158"/>
      <c r="MMF67" s="158"/>
      <c r="MMG67" s="158"/>
      <c r="MMH67" s="158"/>
      <c r="MMI67" s="158"/>
      <c r="MMJ67" s="158"/>
      <c r="MMK67" s="158"/>
      <c r="MML67" s="158"/>
      <c r="MMM67" s="158"/>
      <c r="MMN67" s="158"/>
      <c r="MMO67" s="158"/>
      <c r="MMP67" s="158"/>
      <c r="MMQ67" s="158"/>
      <c r="MMR67" s="158"/>
      <c r="MMS67" s="158"/>
      <c r="MMT67" s="158"/>
      <c r="MMU67" s="158"/>
      <c r="MMV67" s="158"/>
      <c r="MMW67" s="158"/>
      <c r="MMX67" s="158"/>
      <c r="MMY67" s="158"/>
      <c r="MMZ67" s="158"/>
      <c r="MNA67" s="158"/>
      <c r="MNB67" s="158"/>
      <c r="MNC67" s="158"/>
      <c r="MND67" s="158"/>
      <c r="MNE67" s="158"/>
      <c r="MNF67" s="158"/>
      <c r="MNG67" s="158"/>
      <c r="MNH67" s="158"/>
      <c r="MNI67" s="158"/>
      <c r="MNJ67" s="158"/>
      <c r="MNK67" s="158"/>
      <c r="MNL67" s="158"/>
      <c r="MNM67" s="158"/>
      <c r="MNN67" s="158"/>
      <c r="MNO67" s="158"/>
      <c r="MNP67" s="158"/>
      <c r="MNQ67" s="158"/>
      <c r="MNR67" s="158"/>
      <c r="MNS67" s="158"/>
      <c r="MNT67" s="158"/>
      <c r="MNU67" s="158"/>
      <c r="MNV67" s="158"/>
      <c r="MNW67" s="158"/>
      <c r="MNX67" s="158"/>
      <c r="MNY67" s="158"/>
      <c r="MNZ67" s="158"/>
      <c r="MOA67" s="158"/>
      <c r="MOB67" s="158"/>
      <c r="MOC67" s="158"/>
      <c r="MOD67" s="158"/>
      <c r="MOE67" s="158"/>
      <c r="MOF67" s="158"/>
      <c r="MOG67" s="158"/>
      <c r="MOH67" s="158"/>
      <c r="MOI67" s="158"/>
      <c r="MOJ67" s="158"/>
      <c r="MOK67" s="158"/>
      <c r="MOL67" s="158"/>
      <c r="MOM67" s="158"/>
      <c r="MON67" s="158"/>
      <c r="MOO67" s="158"/>
      <c r="MOP67" s="158"/>
      <c r="MOQ67" s="158"/>
      <c r="MOR67" s="158"/>
      <c r="MOS67" s="158"/>
      <c r="MOT67" s="158"/>
      <c r="MOU67" s="158"/>
      <c r="MOV67" s="158"/>
      <c r="MOW67" s="158"/>
      <c r="MOX67" s="158"/>
      <c r="MOY67" s="158"/>
      <c r="MOZ67" s="158"/>
      <c r="MPA67" s="158"/>
      <c r="MPB67" s="158"/>
      <c r="MPC67" s="158"/>
      <c r="MPD67" s="158"/>
      <c r="MPE67" s="158"/>
      <c r="MPF67" s="158"/>
      <c r="MPG67" s="158"/>
      <c r="MPH67" s="158"/>
      <c r="MPI67" s="158"/>
      <c r="MPJ67" s="158"/>
      <c r="MPK67" s="158"/>
      <c r="MPL67" s="158"/>
      <c r="MPM67" s="158"/>
      <c r="MPN67" s="158"/>
      <c r="MPO67" s="158"/>
      <c r="MPP67" s="158"/>
      <c r="MPQ67" s="158"/>
      <c r="MPR67" s="158"/>
      <c r="MPS67" s="158"/>
      <c r="MPT67" s="158"/>
      <c r="MPU67" s="158"/>
      <c r="MPV67" s="158"/>
      <c r="MPW67" s="158"/>
      <c r="MPX67" s="158"/>
      <c r="MPY67" s="158"/>
      <c r="MPZ67" s="158"/>
      <c r="MQA67" s="158"/>
      <c r="MQB67" s="158"/>
      <c r="MQC67" s="158"/>
      <c r="MQD67" s="158"/>
      <c r="MQE67" s="158"/>
      <c r="MQF67" s="158"/>
      <c r="MQG67" s="158"/>
      <c r="MQH67" s="158"/>
      <c r="MQI67" s="158"/>
      <c r="MQJ67" s="158"/>
      <c r="MQK67" s="158"/>
      <c r="MQL67" s="158"/>
      <c r="MQM67" s="158"/>
      <c r="MQN67" s="158"/>
      <c r="MQO67" s="158"/>
      <c r="MQP67" s="158"/>
      <c r="MQQ67" s="158"/>
      <c r="MQR67" s="158"/>
      <c r="MQS67" s="158"/>
      <c r="MQT67" s="158"/>
      <c r="MQU67" s="158"/>
      <c r="MQV67" s="158"/>
      <c r="MQW67" s="158"/>
      <c r="MQX67" s="158"/>
      <c r="MQY67" s="158"/>
      <c r="MQZ67" s="158"/>
      <c r="MRA67" s="158"/>
      <c r="MRB67" s="158"/>
      <c r="MRC67" s="158"/>
      <c r="MRD67" s="158"/>
      <c r="MRE67" s="158"/>
      <c r="MRF67" s="158"/>
      <c r="MRG67" s="158"/>
      <c r="MRH67" s="158"/>
      <c r="MRI67" s="158"/>
      <c r="MRJ67" s="158"/>
      <c r="MRK67" s="158"/>
      <c r="MRL67" s="158"/>
      <c r="MRM67" s="158"/>
      <c r="MRN67" s="158"/>
      <c r="MRO67" s="158"/>
      <c r="MRP67" s="158"/>
      <c r="MRQ67" s="158"/>
      <c r="MRR67" s="158"/>
      <c r="MRS67" s="158"/>
      <c r="MRT67" s="158"/>
      <c r="MRU67" s="158"/>
      <c r="MRV67" s="158"/>
      <c r="MRW67" s="158"/>
      <c r="MRX67" s="158"/>
      <c r="MRY67" s="158"/>
      <c r="MRZ67" s="158"/>
      <c r="MSA67" s="158"/>
      <c r="MSB67" s="158"/>
      <c r="MSC67" s="158"/>
      <c r="MSD67" s="158"/>
      <c r="MSE67" s="158"/>
      <c r="MSF67" s="158"/>
      <c r="MSG67" s="158"/>
      <c r="MSH67" s="158"/>
      <c r="MSI67" s="158"/>
      <c r="MSJ67" s="158"/>
      <c r="MSK67" s="158"/>
      <c r="MSL67" s="158"/>
      <c r="MSM67" s="158"/>
      <c r="MSN67" s="158"/>
      <c r="MSO67" s="158"/>
      <c r="MSP67" s="158"/>
      <c r="MSQ67" s="158"/>
      <c r="MSR67" s="158"/>
      <c r="MSS67" s="158"/>
      <c r="MST67" s="158"/>
      <c r="MSU67" s="158"/>
      <c r="MSV67" s="158"/>
      <c r="MSW67" s="158"/>
      <c r="MSX67" s="158"/>
      <c r="MSY67" s="158"/>
      <c r="MSZ67" s="158"/>
      <c r="MTA67" s="158"/>
      <c r="MTB67" s="158"/>
      <c r="MTC67" s="158"/>
      <c r="MTD67" s="158"/>
      <c r="MTE67" s="158"/>
      <c r="MTF67" s="158"/>
      <c r="MTG67" s="158"/>
      <c r="MTH67" s="158"/>
      <c r="MTI67" s="158"/>
      <c r="MTJ67" s="158"/>
      <c r="MTK67" s="158"/>
      <c r="MTL67" s="158"/>
      <c r="MTM67" s="158"/>
      <c r="MTN67" s="158"/>
      <c r="MTO67" s="158"/>
      <c r="MTP67" s="158"/>
      <c r="MTQ67" s="158"/>
      <c r="MTR67" s="158"/>
      <c r="MTS67" s="158"/>
      <c r="MTT67" s="158"/>
      <c r="MTU67" s="158"/>
      <c r="MTV67" s="158"/>
      <c r="MTW67" s="158"/>
      <c r="MTX67" s="158"/>
      <c r="MTY67" s="158"/>
      <c r="MTZ67" s="158"/>
      <c r="MUA67" s="158"/>
      <c r="MUB67" s="158"/>
      <c r="MUC67" s="158"/>
      <c r="MUD67" s="158"/>
      <c r="MUE67" s="158"/>
      <c r="MUF67" s="158"/>
      <c r="MUG67" s="158"/>
      <c r="MUH67" s="158"/>
      <c r="MUI67" s="158"/>
      <c r="MUJ67" s="158"/>
      <c r="MUK67" s="158"/>
      <c r="MUL67" s="158"/>
      <c r="MUM67" s="158"/>
      <c r="MUN67" s="158"/>
      <c r="MUO67" s="158"/>
      <c r="MUP67" s="158"/>
      <c r="MUQ67" s="158"/>
      <c r="MUR67" s="158"/>
      <c r="MUS67" s="158"/>
      <c r="MUT67" s="158"/>
      <c r="MUU67" s="158"/>
      <c r="MUV67" s="158"/>
      <c r="MUW67" s="158"/>
      <c r="MUX67" s="158"/>
      <c r="MUY67" s="158"/>
      <c r="MUZ67" s="158"/>
      <c r="MVA67" s="158"/>
      <c r="MVB67" s="158"/>
      <c r="MVC67" s="158"/>
      <c r="MVD67" s="158"/>
      <c r="MVE67" s="158"/>
      <c r="MVF67" s="158"/>
      <c r="MVG67" s="158"/>
      <c r="MVH67" s="158"/>
      <c r="MVI67" s="158"/>
      <c r="MVJ67" s="158"/>
      <c r="MVK67" s="158"/>
      <c r="MVL67" s="158"/>
      <c r="MVM67" s="158"/>
      <c r="MVN67" s="158"/>
      <c r="MVO67" s="158"/>
      <c r="MVP67" s="158"/>
      <c r="MVQ67" s="158"/>
      <c r="MVR67" s="158"/>
      <c r="MVS67" s="158"/>
      <c r="MVT67" s="158"/>
      <c r="MVU67" s="158"/>
      <c r="MVV67" s="158"/>
      <c r="MVW67" s="158"/>
      <c r="MVX67" s="158"/>
      <c r="MVY67" s="158"/>
      <c r="MVZ67" s="158"/>
      <c r="MWA67" s="158"/>
      <c r="MWB67" s="158"/>
      <c r="MWC67" s="158"/>
      <c r="MWD67" s="158"/>
      <c r="MWE67" s="158"/>
      <c r="MWF67" s="158"/>
      <c r="MWG67" s="158"/>
      <c r="MWH67" s="158"/>
      <c r="MWI67" s="158"/>
      <c r="MWJ67" s="158"/>
      <c r="MWK67" s="158"/>
      <c r="MWL67" s="158"/>
      <c r="MWM67" s="158"/>
      <c r="MWN67" s="158"/>
      <c r="MWO67" s="158"/>
      <c r="MWP67" s="158"/>
      <c r="MWQ67" s="158"/>
      <c r="MWR67" s="158"/>
      <c r="MWS67" s="158"/>
      <c r="MWT67" s="158"/>
      <c r="MWU67" s="158"/>
      <c r="MWV67" s="158"/>
      <c r="MWW67" s="158"/>
      <c r="MWX67" s="158"/>
      <c r="MWY67" s="158"/>
      <c r="MWZ67" s="158"/>
      <c r="MXA67" s="158"/>
      <c r="MXB67" s="158"/>
      <c r="MXC67" s="158"/>
      <c r="MXD67" s="158"/>
      <c r="MXE67" s="158"/>
      <c r="MXF67" s="158"/>
      <c r="MXG67" s="158"/>
      <c r="MXH67" s="158"/>
      <c r="MXI67" s="158"/>
      <c r="MXJ67" s="158"/>
      <c r="MXK67" s="158"/>
      <c r="MXL67" s="158"/>
      <c r="MXM67" s="158"/>
      <c r="MXN67" s="158"/>
      <c r="MXO67" s="158"/>
      <c r="MXP67" s="158"/>
      <c r="MXQ67" s="158"/>
      <c r="MXR67" s="158"/>
      <c r="MXS67" s="158"/>
      <c r="MXT67" s="158"/>
      <c r="MXU67" s="158"/>
      <c r="MXV67" s="158"/>
      <c r="MXW67" s="158"/>
      <c r="MXX67" s="158"/>
      <c r="MXY67" s="158"/>
      <c r="MXZ67" s="158"/>
      <c r="MYA67" s="158"/>
      <c r="MYB67" s="158"/>
      <c r="MYC67" s="158"/>
      <c r="MYD67" s="158"/>
      <c r="MYE67" s="158"/>
      <c r="MYF67" s="158"/>
      <c r="MYG67" s="158"/>
      <c r="MYH67" s="158"/>
      <c r="MYI67" s="158"/>
      <c r="MYJ67" s="158"/>
      <c r="MYK67" s="158"/>
      <c r="MYL67" s="158"/>
      <c r="MYM67" s="158"/>
      <c r="MYN67" s="158"/>
      <c r="MYO67" s="158"/>
      <c r="MYP67" s="158"/>
      <c r="MYQ67" s="158"/>
      <c r="MYR67" s="158"/>
      <c r="MYS67" s="158"/>
      <c r="MYT67" s="158"/>
      <c r="MYU67" s="158"/>
      <c r="MYV67" s="158"/>
      <c r="MYW67" s="158"/>
      <c r="MYX67" s="158"/>
      <c r="MYY67" s="158"/>
      <c r="MYZ67" s="158"/>
      <c r="MZA67" s="158"/>
      <c r="MZB67" s="158"/>
      <c r="MZC67" s="158"/>
      <c r="MZD67" s="158"/>
      <c r="MZE67" s="158"/>
      <c r="MZF67" s="158"/>
      <c r="MZG67" s="158"/>
      <c r="MZH67" s="158"/>
      <c r="MZI67" s="158"/>
      <c r="MZJ67" s="158"/>
      <c r="MZK67" s="158"/>
      <c r="MZL67" s="158"/>
      <c r="MZM67" s="158"/>
      <c r="MZN67" s="158"/>
      <c r="MZO67" s="158"/>
      <c r="MZP67" s="158"/>
      <c r="MZQ67" s="158"/>
      <c r="MZR67" s="158"/>
      <c r="MZS67" s="158"/>
      <c r="MZT67" s="158"/>
      <c r="MZU67" s="158"/>
      <c r="MZV67" s="158"/>
      <c r="MZW67" s="158"/>
      <c r="MZX67" s="158"/>
      <c r="MZY67" s="158"/>
      <c r="MZZ67" s="158"/>
      <c r="NAA67" s="158"/>
      <c r="NAB67" s="158"/>
      <c r="NAC67" s="158"/>
      <c r="NAD67" s="158"/>
      <c r="NAE67" s="158"/>
      <c r="NAF67" s="158"/>
      <c r="NAG67" s="158"/>
      <c r="NAH67" s="158"/>
      <c r="NAI67" s="158"/>
      <c r="NAJ67" s="158"/>
      <c r="NAK67" s="158"/>
      <c r="NAL67" s="158"/>
      <c r="NAM67" s="158"/>
      <c r="NAN67" s="158"/>
      <c r="NAO67" s="158"/>
      <c r="NAP67" s="158"/>
      <c r="NAQ67" s="158"/>
      <c r="NAR67" s="158"/>
      <c r="NAS67" s="158"/>
      <c r="NAT67" s="158"/>
      <c r="NAU67" s="158"/>
      <c r="NAV67" s="158"/>
      <c r="NAW67" s="158"/>
      <c r="NAX67" s="158"/>
      <c r="NAY67" s="158"/>
      <c r="NAZ67" s="158"/>
      <c r="NBA67" s="158"/>
      <c r="NBB67" s="158"/>
      <c r="NBC67" s="158"/>
      <c r="NBD67" s="158"/>
      <c r="NBE67" s="158"/>
      <c r="NBF67" s="158"/>
      <c r="NBG67" s="158"/>
      <c r="NBH67" s="158"/>
      <c r="NBI67" s="158"/>
      <c r="NBJ67" s="158"/>
      <c r="NBK67" s="158"/>
      <c r="NBL67" s="158"/>
      <c r="NBM67" s="158"/>
      <c r="NBN67" s="158"/>
      <c r="NBO67" s="158"/>
      <c r="NBP67" s="158"/>
      <c r="NBQ67" s="158"/>
      <c r="NBR67" s="158"/>
      <c r="NBS67" s="158"/>
      <c r="NBT67" s="158"/>
      <c r="NBU67" s="158"/>
      <c r="NBV67" s="158"/>
      <c r="NBW67" s="158"/>
      <c r="NBX67" s="158"/>
      <c r="NBY67" s="158"/>
      <c r="NBZ67" s="158"/>
      <c r="NCA67" s="158"/>
      <c r="NCB67" s="158"/>
      <c r="NCC67" s="158"/>
      <c r="NCD67" s="158"/>
      <c r="NCE67" s="158"/>
      <c r="NCF67" s="158"/>
      <c r="NCG67" s="158"/>
      <c r="NCH67" s="158"/>
      <c r="NCI67" s="158"/>
      <c r="NCJ67" s="158"/>
      <c r="NCK67" s="158"/>
      <c r="NCL67" s="158"/>
      <c r="NCM67" s="158"/>
      <c r="NCN67" s="158"/>
      <c r="NCO67" s="158"/>
      <c r="NCP67" s="158"/>
      <c r="NCQ67" s="158"/>
      <c r="NCR67" s="158"/>
      <c r="NCS67" s="158"/>
      <c r="NCT67" s="158"/>
      <c r="NCU67" s="158"/>
      <c r="NCV67" s="158"/>
      <c r="NCW67" s="158"/>
      <c r="NCX67" s="158"/>
      <c r="NCY67" s="158"/>
      <c r="NCZ67" s="158"/>
      <c r="NDA67" s="158"/>
      <c r="NDB67" s="158"/>
      <c r="NDC67" s="158"/>
      <c r="NDD67" s="158"/>
      <c r="NDE67" s="158"/>
      <c r="NDF67" s="158"/>
      <c r="NDG67" s="158"/>
      <c r="NDH67" s="158"/>
      <c r="NDI67" s="158"/>
      <c r="NDJ67" s="158"/>
      <c r="NDK67" s="158"/>
      <c r="NDL67" s="158"/>
      <c r="NDM67" s="158"/>
      <c r="NDN67" s="158"/>
      <c r="NDO67" s="158"/>
      <c r="NDP67" s="158"/>
      <c r="NDQ67" s="158"/>
      <c r="NDR67" s="158"/>
      <c r="NDS67" s="158"/>
      <c r="NDT67" s="158"/>
      <c r="NDU67" s="158"/>
      <c r="NDV67" s="158"/>
      <c r="NDW67" s="158"/>
      <c r="NDX67" s="158"/>
      <c r="NDY67" s="158"/>
      <c r="NDZ67" s="158"/>
      <c r="NEA67" s="158"/>
      <c r="NEB67" s="158"/>
      <c r="NEC67" s="158"/>
      <c r="NED67" s="158"/>
      <c r="NEE67" s="158"/>
      <c r="NEF67" s="158"/>
      <c r="NEG67" s="158"/>
      <c r="NEH67" s="158"/>
      <c r="NEI67" s="158"/>
      <c r="NEJ67" s="158"/>
      <c r="NEK67" s="158"/>
      <c r="NEL67" s="158"/>
      <c r="NEM67" s="158"/>
      <c r="NEN67" s="158"/>
      <c r="NEO67" s="158"/>
      <c r="NEP67" s="158"/>
      <c r="NEQ67" s="158"/>
      <c r="NER67" s="158"/>
      <c r="NES67" s="158"/>
      <c r="NET67" s="158"/>
      <c r="NEU67" s="158"/>
      <c r="NEV67" s="158"/>
      <c r="NEW67" s="158"/>
      <c r="NEX67" s="158"/>
      <c r="NEY67" s="158"/>
      <c r="NEZ67" s="158"/>
      <c r="NFA67" s="158"/>
      <c r="NFB67" s="158"/>
      <c r="NFC67" s="158"/>
      <c r="NFD67" s="158"/>
      <c r="NFE67" s="158"/>
      <c r="NFF67" s="158"/>
      <c r="NFG67" s="158"/>
      <c r="NFH67" s="158"/>
      <c r="NFI67" s="158"/>
      <c r="NFJ67" s="158"/>
      <c r="NFK67" s="158"/>
      <c r="NFL67" s="158"/>
      <c r="NFM67" s="158"/>
      <c r="NFN67" s="158"/>
      <c r="NFO67" s="158"/>
      <c r="NFP67" s="158"/>
      <c r="NFQ67" s="158"/>
      <c r="NFR67" s="158"/>
      <c r="NFS67" s="158"/>
      <c r="NFT67" s="158"/>
      <c r="NFU67" s="158"/>
      <c r="NFV67" s="158"/>
      <c r="NFW67" s="158"/>
      <c r="NFX67" s="158"/>
      <c r="NFY67" s="158"/>
      <c r="NFZ67" s="158"/>
      <c r="NGA67" s="158"/>
      <c r="NGB67" s="158"/>
      <c r="NGC67" s="158"/>
      <c r="NGD67" s="158"/>
      <c r="NGE67" s="158"/>
      <c r="NGF67" s="158"/>
      <c r="NGG67" s="158"/>
      <c r="NGH67" s="158"/>
      <c r="NGI67" s="158"/>
      <c r="NGJ67" s="158"/>
      <c r="NGK67" s="158"/>
      <c r="NGL67" s="158"/>
      <c r="NGM67" s="158"/>
      <c r="NGN67" s="158"/>
      <c r="NGO67" s="158"/>
      <c r="NGP67" s="158"/>
      <c r="NGQ67" s="158"/>
      <c r="NGR67" s="158"/>
      <c r="NGS67" s="158"/>
      <c r="NGT67" s="158"/>
      <c r="NGU67" s="158"/>
      <c r="NGV67" s="158"/>
      <c r="NGW67" s="158"/>
      <c r="NGX67" s="158"/>
      <c r="NGY67" s="158"/>
      <c r="NGZ67" s="158"/>
      <c r="NHA67" s="158"/>
      <c r="NHB67" s="158"/>
      <c r="NHC67" s="158"/>
      <c r="NHD67" s="158"/>
      <c r="NHE67" s="158"/>
      <c r="NHF67" s="158"/>
      <c r="NHG67" s="158"/>
      <c r="NHH67" s="158"/>
      <c r="NHI67" s="158"/>
      <c r="NHJ67" s="158"/>
      <c r="NHK67" s="158"/>
      <c r="NHL67" s="158"/>
      <c r="NHM67" s="158"/>
      <c r="NHN67" s="158"/>
      <c r="NHO67" s="158"/>
      <c r="NHP67" s="158"/>
      <c r="NHQ67" s="158"/>
      <c r="NHR67" s="158"/>
      <c r="NHS67" s="158"/>
      <c r="NHT67" s="158"/>
      <c r="NHU67" s="158"/>
      <c r="NHV67" s="158"/>
      <c r="NHW67" s="158"/>
      <c r="NHX67" s="158"/>
      <c r="NHY67" s="158"/>
      <c r="NHZ67" s="158"/>
      <c r="NIA67" s="158"/>
      <c r="NIB67" s="158"/>
      <c r="NIC67" s="158"/>
      <c r="NID67" s="158"/>
      <c r="NIE67" s="158"/>
      <c r="NIF67" s="158"/>
      <c r="NIG67" s="158"/>
      <c r="NIH67" s="158"/>
      <c r="NII67" s="158"/>
      <c r="NIJ67" s="158"/>
      <c r="NIK67" s="158"/>
      <c r="NIL67" s="158"/>
      <c r="NIM67" s="158"/>
      <c r="NIN67" s="158"/>
      <c r="NIO67" s="158"/>
      <c r="NIP67" s="158"/>
      <c r="NIQ67" s="158"/>
      <c r="NIR67" s="158"/>
      <c r="NIS67" s="158"/>
      <c r="NIT67" s="158"/>
      <c r="NIU67" s="158"/>
      <c r="NIV67" s="158"/>
      <c r="NIW67" s="158"/>
      <c r="NIX67" s="158"/>
      <c r="NIY67" s="158"/>
      <c r="NIZ67" s="158"/>
      <c r="NJA67" s="158"/>
      <c r="NJB67" s="158"/>
      <c r="NJC67" s="158"/>
      <c r="NJD67" s="158"/>
      <c r="NJE67" s="158"/>
      <c r="NJF67" s="158"/>
      <c r="NJG67" s="158"/>
      <c r="NJH67" s="158"/>
      <c r="NJI67" s="158"/>
      <c r="NJJ67" s="158"/>
      <c r="NJK67" s="158"/>
      <c r="NJL67" s="158"/>
      <c r="NJM67" s="158"/>
      <c r="NJN67" s="158"/>
      <c r="NJO67" s="158"/>
      <c r="NJP67" s="158"/>
      <c r="NJQ67" s="158"/>
      <c r="NJR67" s="158"/>
      <c r="NJS67" s="158"/>
      <c r="NJT67" s="158"/>
      <c r="NJU67" s="158"/>
      <c r="NJV67" s="158"/>
      <c r="NJW67" s="158"/>
      <c r="NJX67" s="158"/>
      <c r="NJY67" s="158"/>
      <c r="NJZ67" s="158"/>
      <c r="NKA67" s="158"/>
      <c r="NKB67" s="158"/>
      <c r="NKC67" s="158"/>
      <c r="NKD67" s="158"/>
      <c r="NKE67" s="158"/>
      <c r="NKF67" s="158"/>
      <c r="NKG67" s="158"/>
      <c r="NKH67" s="158"/>
      <c r="NKI67" s="158"/>
      <c r="NKJ67" s="158"/>
      <c r="NKK67" s="158"/>
      <c r="NKL67" s="158"/>
      <c r="NKM67" s="158"/>
      <c r="NKN67" s="158"/>
      <c r="NKO67" s="158"/>
      <c r="NKP67" s="158"/>
      <c r="NKQ67" s="158"/>
      <c r="NKR67" s="158"/>
      <c r="NKS67" s="158"/>
      <c r="NKT67" s="158"/>
      <c r="NKU67" s="158"/>
      <c r="NKV67" s="158"/>
      <c r="NKW67" s="158"/>
      <c r="NKX67" s="158"/>
      <c r="NKY67" s="158"/>
      <c r="NKZ67" s="158"/>
      <c r="NLA67" s="158"/>
      <c r="NLB67" s="158"/>
      <c r="NLC67" s="158"/>
      <c r="NLD67" s="158"/>
      <c r="NLE67" s="158"/>
      <c r="NLF67" s="158"/>
      <c r="NLG67" s="158"/>
      <c r="NLH67" s="158"/>
      <c r="NLI67" s="158"/>
      <c r="NLJ67" s="158"/>
      <c r="NLK67" s="158"/>
      <c r="NLL67" s="158"/>
      <c r="NLM67" s="158"/>
      <c r="NLN67" s="158"/>
      <c r="NLO67" s="158"/>
      <c r="NLP67" s="158"/>
      <c r="NLQ67" s="158"/>
      <c r="NLR67" s="158"/>
      <c r="NLS67" s="158"/>
      <c r="NLT67" s="158"/>
      <c r="NLU67" s="158"/>
      <c r="NLV67" s="158"/>
      <c r="NLW67" s="158"/>
      <c r="NLX67" s="158"/>
      <c r="NLY67" s="158"/>
      <c r="NLZ67" s="158"/>
      <c r="NMA67" s="158"/>
      <c r="NMB67" s="158"/>
      <c r="NMC67" s="158"/>
      <c r="NMD67" s="158"/>
      <c r="NME67" s="158"/>
      <c r="NMF67" s="158"/>
      <c r="NMG67" s="158"/>
      <c r="NMH67" s="158"/>
      <c r="NMI67" s="158"/>
      <c r="NMJ67" s="158"/>
      <c r="NMK67" s="158"/>
      <c r="NML67" s="158"/>
      <c r="NMM67" s="158"/>
      <c r="NMN67" s="158"/>
      <c r="NMO67" s="158"/>
      <c r="NMP67" s="158"/>
      <c r="NMQ67" s="158"/>
      <c r="NMR67" s="158"/>
      <c r="NMS67" s="158"/>
      <c r="NMT67" s="158"/>
      <c r="NMU67" s="158"/>
      <c r="NMV67" s="158"/>
      <c r="NMW67" s="158"/>
      <c r="NMX67" s="158"/>
      <c r="NMY67" s="158"/>
      <c r="NMZ67" s="158"/>
      <c r="NNA67" s="158"/>
      <c r="NNB67" s="158"/>
      <c r="NNC67" s="158"/>
      <c r="NND67" s="158"/>
      <c r="NNE67" s="158"/>
      <c r="NNF67" s="158"/>
      <c r="NNG67" s="158"/>
      <c r="NNH67" s="158"/>
      <c r="NNI67" s="158"/>
      <c r="NNJ67" s="158"/>
      <c r="NNK67" s="158"/>
      <c r="NNL67" s="158"/>
      <c r="NNM67" s="158"/>
      <c r="NNN67" s="158"/>
      <c r="NNO67" s="158"/>
      <c r="NNP67" s="158"/>
      <c r="NNQ67" s="158"/>
      <c r="NNR67" s="158"/>
      <c r="NNS67" s="158"/>
      <c r="NNT67" s="158"/>
      <c r="NNU67" s="158"/>
      <c r="NNV67" s="158"/>
      <c r="NNW67" s="158"/>
      <c r="NNX67" s="158"/>
      <c r="NNY67" s="158"/>
      <c r="NNZ67" s="158"/>
      <c r="NOA67" s="158"/>
      <c r="NOB67" s="158"/>
      <c r="NOC67" s="158"/>
      <c r="NOD67" s="158"/>
      <c r="NOE67" s="158"/>
      <c r="NOF67" s="158"/>
      <c r="NOG67" s="158"/>
      <c r="NOH67" s="158"/>
      <c r="NOI67" s="158"/>
      <c r="NOJ67" s="158"/>
      <c r="NOK67" s="158"/>
      <c r="NOL67" s="158"/>
      <c r="NOM67" s="158"/>
      <c r="NON67" s="158"/>
      <c r="NOO67" s="158"/>
      <c r="NOP67" s="158"/>
      <c r="NOQ67" s="158"/>
      <c r="NOR67" s="158"/>
      <c r="NOS67" s="158"/>
      <c r="NOT67" s="158"/>
      <c r="NOU67" s="158"/>
      <c r="NOV67" s="158"/>
      <c r="NOW67" s="158"/>
      <c r="NOX67" s="158"/>
      <c r="NOY67" s="158"/>
      <c r="NOZ67" s="158"/>
      <c r="NPA67" s="158"/>
      <c r="NPB67" s="158"/>
      <c r="NPC67" s="158"/>
      <c r="NPD67" s="158"/>
      <c r="NPE67" s="158"/>
      <c r="NPF67" s="158"/>
      <c r="NPG67" s="158"/>
      <c r="NPH67" s="158"/>
      <c r="NPI67" s="158"/>
      <c r="NPJ67" s="158"/>
      <c r="NPK67" s="158"/>
      <c r="NPL67" s="158"/>
      <c r="NPM67" s="158"/>
      <c r="NPN67" s="158"/>
      <c r="NPO67" s="158"/>
      <c r="NPP67" s="158"/>
      <c r="NPQ67" s="158"/>
      <c r="NPR67" s="158"/>
      <c r="NPS67" s="158"/>
      <c r="NPT67" s="158"/>
      <c r="NPU67" s="158"/>
      <c r="NPV67" s="158"/>
      <c r="NPW67" s="158"/>
      <c r="NPX67" s="158"/>
      <c r="NPY67" s="158"/>
      <c r="NPZ67" s="158"/>
      <c r="NQA67" s="158"/>
      <c r="NQB67" s="158"/>
      <c r="NQC67" s="158"/>
      <c r="NQD67" s="158"/>
      <c r="NQE67" s="158"/>
      <c r="NQF67" s="158"/>
      <c r="NQG67" s="158"/>
      <c r="NQH67" s="158"/>
      <c r="NQI67" s="158"/>
      <c r="NQJ67" s="158"/>
      <c r="NQK67" s="158"/>
      <c r="NQL67" s="158"/>
      <c r="NQM67" s="158"/>
      <c r="NQN67" s="158"/>
      <c r="NQO67" s="158"/>
      <c r="NQP67" s="158"/>
      <c r="NQQ67" s="158"/>
      <c r="NQR67" s="158"/>
      <c r="NQS67" s="158"/>
      <c r="NQT67" s="158"/>
      <c r="NQU67" s="158"/>
      <c r="NQV67" s="158"/>
      <c r="NQW67" s="158"/>
      <c r="NQX67" s="158"/>
      <c r="NQY67" s="158"/>
      <c r="NQZ67" s="158"/>
      <c r="NRA67" s="158"/>
      <c r="NRB67" s="158"/>
      <c r="NRC67" s="158"/>
      <c r="NRD67" s="158"/>
      <c r="NRE67" s="158"/>
      <c r="NRF67" s="158"/>
      <c r="NRG67" s="158"/>
      <c r="NRH67" s="158"/>
      <c r="NRI67" s="158"/>
      <c r="NRJ67" s="158"/>
      <c r="NRK67" s="158"/>
      <c r="NRL67" s="158"/>
      <c r="NRM67" s="158"/>
      <c r="NRN67" s="158"/>
      <c r="NRO67" s="158"/>
      <c r="NRP67" s="158"/>
      <c r="NRQ67" s="158"/>
      <c r="NRR67" s="158"/>
      <c r="NRS67" s="158"/>
      <c r="NRT67" s="158"/>
      <c r="NRU67" s="158"/>
      <c r="NRV67" s="158"/>
      <c r="NRW67" s="158"/>
      <c r="NRX67" s="158"/>
      <c r="NRY67" s="158"/>
      <c r="NRZ67" s="158"/>
      <c r="NSA67" s="158"/>
      <c r="NSB67" s="158"/>
      <c r="NSC67" s="158"/>
      <c r="NSD67" s="158"/>
      <c r="NSE67" s="158"/>
      <c r="NSF67" s="158"/>
      <c r="NSG67" s="158"/>
      <c r="NSH67" s="158"/>
      <c r="NSI67" s="158"/>
      <c r="NSJ67" s="158"/>
      <c r="NSK67" s="158"/>
      <c r="NSL67" s="158"/>
      <c r="NSM67" s="158"/>
      <c r="NSN67" s="158"/>
      <c r="NSO67" s="158"/>
      <c r="NSP67" s="158"/>
      <c r="NSQ67" s="158"/>
      <c r="NSR67" s="158"/>
      <c r="NSS67" s="158"/>
      <c r="NST67" s="158"/>
      <c r="NSU67" s="158"/>
      <c r="NSV67" s="158"/>
      <c r="NSW67" s="158"/>
      <c r="NSX67" s="158"/>
      <c r="NSY67" s="158"/>
      <c r="NSZ67" s="158"/>
      <c r="NTA67" s="158"/>
      <c r="NTB67" s="158"/>
      <c r="NTC67" s="158"/>
      <c r="NTD67" s="158"/>
      <c r="NTE67" s="158"/>
      <c r="NTF67" s="158"/>
      <c r="NTG67" s="158"/>
      <c r="NTH67" s="158"/>
      <c r="NTI67" s="158"/>
      <c r="NTJ67" s="158"/>
      <c r="NTK67" s="158"/>
      <c r="NTL67" s="158"/>
      <c r="NTM67" s="158"/>
      <c r="NTN67" s="158"/>
      <c r="NTO67" s="158"/>
      <c r="NTP67" s="158"/>
      <c r="NTQ67" s="158"/>
      <c r="NTR67" s="158"/>
      <c r="NTS67" s="158"/>
      <c r="NTT67" s="158"/>
      <c r="NTU67" s="158"/>
      <c r="NTV67" s="158"/>
      <c r="NTW67" s="158"/>
      <c r="NTX67" s="158"/>
      <c r="NTY67" s="158"/>
      <c r="NTZ67" s="158"/>
      <c r="NUA67" s="158"/>
      <c r="NUB67" s="158"/>
      <c r="NUC67" s="158"/>
      <c r="NUD67" s="158"/>
      <c r="NUE67" s="158"/>
      <c r="NUF67" s="158"/>
      <c r="NUG67" s="158"/>
      <c r="NUH67" s="158"/>
      <c r="NUI67" s="158"/>
      <c r="NUJ67" s="158"/>
      <c r="NUK67" s="158"/>
      <c r="NUL67" s="158"/>
      <c r="NUM67" s="158"/>
      <c r="NUN67" s="158"/>
      <c r="NUO67" s="158"/>
      <c r="NUP67" s="158"/>
      <c r="NUQ67" s="158"/>
      <c r="NUR67" s="158"/>
      <c r="NUS67" s="158"/>
      <c r="NUT67" s="158"/>
      <c r="NUU67" s="158"/>
      <c r="NUV67" s="158"/>
      <c r="NUW67" s="158"/>
      <c r="NUX67" s="158"/>
      <c r="NUY67" s="158"/>
      <c r="NUZ67" s="158"/>
      <c r="NVA67" s="158"/>
      <c r="NVB67" s="158"/>
      <c r="NVC67" s="158"/>
      <c r="NVD67" s="158"/>
      <c r="NVE67" s="158"/>
      <c r="NVF67" s="158"/>
      <c r="NVG67" s="158"/>
      <c r="NVH67" s="158"/>
      <c r="NVI67" s="158"/>
      <c r="NVJ67" s="158"/>
      <c r="NVK67" s="158"/>
      <c r="NVL67" s="158"/>
      <c r="NVM67" s="158"/>
      <c r="NVN67" s="158"/>
      <c r="NVO67" s="158"/>
      <c r="NVP67" s="158"/>
      <c r="NVQ67" s="158"/>
      <c r="NVR67" s="158"/>
      <c r="NVS67" s="158"/>
      <c r="NVT67" s="158"/>
      <c r="NVU67" s="158"/>
      <c r="NVV67" s="158"/>
      <c r="NVW67" s="158"/>
      <c r="NVX67" s="158"/>
      <c r="NVY67" s="158"/>
      <c r="NVZ67" s="158"/>
      <c r="NWA67" s="158"/>
      <c r="NWB67" s="158"/>
      <c r="NWC67" s="158"/>
      <c r="NWD67" s="158"/>
      <c r="NWE67" s="158"/>
      <c r="NWF67" s="158"/>
      <c r="NWG67" s="158"/>
      <c r="NWH67" s="158"/>
      <c r="NWI67" s="158"/>
      <c r="NWJ67" s="158"/>
      <c r="NWK67" s="158"/>
      <c r="NWL67" s="158"/>
      <c r="NWM67" s="158"/>
      <c r="NWN67" s="158"/>
      <c r="NWO67" s="158"/>
      <c r="NWP67" s="158"/>
      <c r="NWQ67" s="158"/>
      <c r="NWR67" s="158"/>
      <c r="NWS67" s="158"/>
      <c r="NWT67" s="158"/>
      <c r="NWU67" s="158"/>
      <c r="NWV67" s="158"/>
      <c r="NWW67" s="158"/>
      <c r="NWX67" s="158"/>
      <c r="NWY67" s="158"/>
      <c r="NWZ67" s="158"/>
      <c r="NXA67" s="158"/>
      <c r="NXB67" s="158"/>
      <c r="NXC67" s="158"/>
      <c r="NXD67" s="158"/>
      <c r="NXE67" s="158"/>
      <c r="NXF67" s="158"/>
      <c r="NXG67" s="158"/>
      <c r="NXH67" s="158"/>
      <c r="NXI67" s="158"/>
      <c r="NXJ67" s="158"/>
      <c r="NXK67" s="158"/>
      <c r="NXL67" s="158"/>
      <c r="NXM67" s="158"/>
      <c r="NXN67" s="158"/>
      <c r="NXO67" s="158"/>
      <c r="NXP67" s="158"/>
      <c r="NXQ67" s="158"/>
      <c r="NXR67" s="158"/>
      <c r="NXS67" s="158"/>
      <c r="NXT67" s="158"/>
      <c r="NXU67" s="158"/>
      <c r="NXV67" s="158"/>
      <c r="NXW67" s="158"/>
      <c r="NXX67" s="158"/>
      <c r="NXY67" s="158"/>
      <c r="NXZ67" s="158"/>
      <c r="NYA67" s="158"/>
      <c r="NYB67" s="158"/>
      <c r="NYC67" s="158"/>
      <c r="NYD67" s="158"/>
      <c r="NYE67" s="158"/>
      <c r="NYF67" s="158"/>
      <c r="NYG67" s="158"/>
      <c r="NYH67" s="158"/>
      <c r="NYI67" s="158"/>
      <c r="NYJ67" s="158"/>
      <c r="NYK67" s="158"/>
      <c r="NYL67" s="158"/>
      <c r="NYM67" s="158"/>
      <c r="NYN67" s="158"/>
      <c r="NYO67" s="158"/>
      <c r="NYP67" s="158"/>
      <c r="NYQ67" s="158"/>
      <c r="NYR67" s="158"/>
      <c r="NYS67" s="158"/>
      <c r="NYT67" s="158"/>
      <c r="NYU67" s="158"/>
      <c r="NYV67" s="158"/>
      <c r="NYW67" s="158"/>
      <c r="NYX67" s="158"/>
      <c r="NYY67" s="158"/>
      <c r="NYZ67" s="158"/>
      <c r="NZA67" s="158"/>
      <c r="NZB67" s="158"/>
      <c r="NZC67" s="158"/>
      <c r="NZD67" s="158"/>
      <c r="NZE67" s="158"/>
      <c r="NZF67" s="158"/>
      <c r="NZG67" s="158"/>
      <c r="NZH67" s="158"/>
      <c r="NZI67" s="158"/>
      <c r="NZJ67" s="158"/>
      <c r="NZK67" s="158"/>
      <c r="NZL67" s="158"/>
      <c r="NZM67" s="158"/>
      <c r="NZN67" s="158"/>
      <c r="NZO67" s="158"/>
      <c r="NZP67" s="158"/>
      <c r="NZQ67" s="158"/>
      <c r="NZR67" s="158"/>
      <c r="NZS67" s="158"/>
      <c r="NZT67" s="158"/>
      <c r="NZU67" s="158"/>
      <c r="NZV67" s="158"/>
      <c r="NZW67" s="158"/>
      <c r="NZX67" s="158"/>
      <c r="NZY67" s="158"/>
      <c r="NZZ67" s="158"/>
      <c r="OAA67" s="158"/>
      <c r="OAB67" s="158"/>
      <c r="OAC67" s="158"/>
      <c r="OAD67" s="158"/>
      <c r="OAE67" s="158"/>
      <c r="OAF67" s="158"/>
      <c r="OAG67" s="158"/>
      <c r="OAH67" s="158"/>
      <c r="OAI67" s="158"/>
      <c r="OAJ67" s="158"/>
      <c r="OAK67" s="158"/>
      <c r="OAL67" s="158"/>
      <c r="OAM67" s="158"/>
      <c r="OAN67" s="158"/>
      <c r="OAO67" s="158"/>
      <c r="OAP67" s="158"/>
      <c r="OAQ67" s="158"/>
      <c r="OAR67" s="158"/>
      <c r="OAS67" s="158"/>
      <c r="OAT67" s="158"/>
      <c r="OAU67" s="158"/>
      <c r="OAV67" s="158"/>
      <c r="OAW67" s="158"/>
      <c r="OAX67" s="158"/>
      <c r="OAY67" s="158"/>
      <c r="OAZ67" s="158"/>
      <c r="OBA67" s="158"/>
      <c r="OBB67" s="158"/>
      <c r="OBC67" s="158"/>
      <c r="OBD67" s="158"/>
      <c r="OBE67" s="158"/>
      <c r="OBF67" s="158"/>
      <c r="OBG67" s="158"/>
      <c r="OBH67" s="158"/>
      <c r="OBI67" s="158"/>
      <c r="OBJ67" s="158"/>
      <c r="OBK67" s="158"/>
      <c r="OBL67" s="158"/>
      <c r="OBM67" s="158"/>
      <c r="OBN67" s="158"/>
      <c r="OBO67" s="158"/>
      <c r="OBP67" s="158"/>
      <c r="OBQ67" s="158"/>
      <c r="OBR67" s="158"/>
      <c r="OBS67" s="158"/>
      <c r="OBT67" s="158"/>
      <c r="OBU67" s="158"/>
      <c r="OBV67" s="158"/>
      <c r="OBW67" s="158"/>
      <c r="OBX67" s="158"/>
      <c r="OBY67" s="158"/>
      <c r="OBZ67" s="158"/>
      <c r="OCA67" s="158"/>
      <c r="OCB67" s="158"/>
      <c r="OCC67" s="158"/>
      <c r="OCD67" s="158"/>
      <c r="OCE67" s="158"/>
      <c r="OCF67" s="158"/>
      <c r="OCG67" s="158"/>
      <c r="OCH67" s="158"/>
      <c r="OCI67" s="158"/>
      <c r="OCJ67" s="158"/>
      <c r="OCK67" s="158"/>
      <c r="OCL67" s="158"/>
      <c r="OCM67" s="158"/>
      <c r="OCN67" s="158"/>
      <c r="OCO67" s="158"/>
      <c r="OCP67" s="158"/>
      <c r="OCQ67" s="158"/>
      <c r="OCR67" s="158"/>
      <c r="OCS67" s="158"/>
      <c r="OCT67" s="158"/>
      <c r="OCU67" s="158"/>
      <c r="OCV67" s="158"/>
      <c r="OCW67" s="158"/>
      <c r="OCX67" s="158"/>
      <c r="OCY67" s="158"/>
      <c r="OCZ67" s="158"/>
      <c r="ODA67" s="158"/>
      <c r="ODB67" s="158"/>
      <c r="ODC67" s="158"/>
      <c r="ODD67" s="158"/>
      <c r="ODE67" s="158"/>
      <c r="ODF67" s="158"/>
      <c r="ODG67" s="158"/>
      <c r="ODH67" s="158"/>
      <c r="ODI67" s="158"/>
      <c r="ODJ67" s="158"/>
      <c r="ODK67" s="158"/>
      <c r="ODL67" s="158"/>
      <c r="ODM67" s="158"/>
      <c r="ODN67" s="158"/>
      <c r="ODO67" s="158"/>
      <c r="ODP67" s="158"/>
      <c r="ODQ67" s="158"/>
      <c r="ODR67" s="158"/>
      <c r="ODS67" s="158"/>
      <c r="ODT67" s="158"/>
      <c r="ODU67" s="158"/>
      <c r="ODV67" s="158"/>
      <c r="ODW67" s="158"/>
      <c r="ODX67" s="158"/>
      <c r="ODY67" s="158"/>
      <c r="ODZ67" s="158"/>
      <c r="OEA67" s="158"/>
      <c r="OEB67" s="158"/>
      <c r="OEC67" s="158"/>
      <c r="OED67" s="158"/>
      <c r="OEE67" s="158"/>
      <c r="OEF67" s="158"/>
      <c r="OEG67" s="158"/>
      <c r="OEH67" s="158"/>
      <c r="OEI67" s="158"/>
      <c r="OEJ67" s="158"/>
      <c r="OEK67" s="158"/>
      <c r="OEL67" s="158"/>
      <c r="OEM67" s="158"/>
      <c r="OEN67" s="158"/>
      <c r="OEO67" s="158"/>
      <c r="OEP67" s="158"/>
      <c r="OEQ67" s="158"/>
      <c r="OER67" s="158"/>
      <c r="OES67" s="158"/>
      <c r="OET67" s="158"/>
      <c r="OEU67" s="158"/>
      <c r="OEV67" s="158"/>
      <c r="OEW67" s="158"/>
      <c r="OEX67" s="158"/>
      <c r="OEY67" s="158"/>
      <c r="OEZ67" s="158"/>
      <c r="OFA67" s="158"/>
      <c r="OFB67" s="158"/>
      <c r="OFC67" s="158"/>
      <c r="OFD67" s="158"/>
      <c r="OFE67" s="158"/>
      <c r="OFF67" s="158"/>
      <c r="OFG67" s="158"/>
      <c r="OFH67" s="158"/>
      <c r="OFI67" s="158"/>
      <c r="OFJ67" s="158"/>
      <c r="OFK67" s="158"/>
      <c r="OFL67" s="158"/>
      <c r="OFM67" s="158"/>
      <c r="OFN67" s="158"/>
      <c r="OFO67" s="158"/>
      <c r="OFP67" s="158"/>
      <c r="OFQ67" s="158"/>
      <c r="OFR67" s="158"/>
      <c r="OFS67" s="158"/>
      <c r="OFT67" s="158"/>
      <c r="OFU67" s="158"/>
      <c r="OFV67" s="158"/>
      <c r="OFW67" s="158"/>
      <c r="OFX67" s="158"/>
      <c r="OFY67" s="158"/>
      <c r="OFZ67" s="158"/>
      <c r="OGA67" s="158"/>
      <c r="OGB67" s="158"/>
      <c r="OGC67" s="158"/>
      <c r="OGD67" s="158"/>
      <c r="OGE67" s="158"/>
      <c r="OGF67" s="158"/>
      <c r="OGG67" s="158"/>
      <c r="OGH67" s="158"/>
      <c r="OGI67" s="158"/>
      <c r="OGJ67" s="158"/>
      <c r="OGK67" s="158"/>
      <c r="OGL67" s="158"/>
      <c r="OGM67" s="158"/>
      <c r="OGN67" s="158"/>
      <c r="OGO67" s="158"/>
      <c r="OGP67" s="158"/>
      <c r="OGQ67" s="158"/>
      <c r="OGR67" s="158"/>
      <c r="OGS67" s="158"/>
      <c r="OGT67" s="158"/>
      <c r="OGU67" s="158"/>
      <c r="OGV67" s="158"/>
      <c r="OGW67" s="158"/>
      <c r="OGX67" s="158"/>
      <c r="OGY67" s="158"/>
      <c r="OGZ67" s="158"/>
      <c r="OHA67" s="158"/>
      <c r="OHB67" s="158"/>
      <c r="OHC67" s="158"/>
      <c r="OHD67" s="158"/>
      <c r="OHE67" s="158"/>
      <c r="OHF67" s="158"/>
      <c r="OHG67" s="158"/>
      <c r="OHH67" s="158"/>
      <c r="OHI67" s="158"/>
      <c r="OHJ67" s="158"/>
      <c r="OHK67" s="158"/>
      <c r="OHL67" s="158"/>
      <c r="OHM67" s="158"/>
      <c r="OHN67" s="158"/>
      <c r="OHO67" s="158"/>
      <c r="OHP67" s="158"/>
      <c r="OHQ67" s="158"/>
      <c r="OHR67" s="158"/>
      <c r="OHS67" s="158"/>
      <c r="OHT67" s="158"/>
      <c r="OHU67" s="158"/>
      <c r="OHV67" s="158"/>
      <c r="OHW67" s="158"/>
      <c r="OHX67" s="158"/>
      <c r="OHY67" s="158"/>
      <c r="OHZ67" s="158"/>
      <c r="OIA67" s="158"/>
      <c r="OIB67" s="158"/>
      <c r="OIC67" s="158"/>
      <c r="OID67" s="158"/>
      <c r="OIE67" s="158"/>
      <c r="OIF67" s="158"/>
      <c r="OIG67" s="158"/>
      <c r="OIH67" s="158"/>
      <c r="OII67" s="158"/>
      <c r="OIJ67" s="158"/>
      <c r="OIK67" s="158"/>
      <c r="OIL67" s="158"/>
      <c r="OIM67" s="158"/>
      <c r="OIN67" s="158"/>
      <c r="OIO67" s="158"/>
      <c r="OIP67" s="158"/>
      <c r="OIQ67" s="158"/>
      <c r="OIR67" s="158"/>
      <c r="OIS67" s="158"/>
      <c r="OIT67" s="158"/>
      <c r="OIU67" s="158"/>
      <c r="OIV67" s="158"/>
      <c r="OIW67" s="158"/>
      <c r="OIX67" s="158"/>
      <c r="OIY67" s="158"/>
      <c r="OIZ67" s="158"/>
      <c r="OJA67" s="158"/>
      <c r="OJB67" s="158"/>
      <c r="OJC67" s="158"/>
      <c r="OJD67" s="158"/>
      <c r="OJE67" s="158"/>
      <c r="OJF67" s="158"/>
      <c r="OJG67" s="158"/>
      <c r="OJH67" s="158"/>
      <c r="OJI67" s="158"/>
      <c r="OJJ67" s="158"/>
      <c r="OJK67" s="158"/>
      <c r="OJL67" s="158"/>
      <c r="OJM67" s="158"/>
      <c r="OJN67" s="158"/>
      <c r="OJO67" s="158"/>
      <c r="OJP67" s="158"/>
      <c r="OJQ67" s="158"/>
      <c r="OJR67" s="158"/>
      <c r="OJS67" s="158"/>
      <c r="OJT67" s="158"/>
      <c r="OJU67" s="158"/>
      <c r="OJV67" s="158"/>
      <c r="OJW67" s="158"/>
      <c r="OJX67" s="158"/>
      <c r="OJY67" s="158"/>
      <c r="OJZ67" s="158"/>
      <c r="OKA67" s="158"/>
      <c r="OKB67" s="158"/>
      <c r="OKC67" s="158"/>
      <c r="OKD67" s="158"/>
      <c r="OKE67" s="158"/>
      <c r="OKF67" s="158"/>
      <c r="OKG67" s="158"/>
      <c r="OKH67" s="158"/>
      <c r="OKI67" s="158"/>
      <c r="OKJ67" s="158"/>
      <c r="OKK67" s="158"/>
      <c r="OKL67" s="158"/>
      <c r="OKM67" s="158"/>
      <c r="OKN67" s="158"/>
      <c r="OKO67" s="158"/>
      <c r="OKP67" s="158"/>
      <c r="OKQ67" s="158"/>
      <c r="OKR67" s="158"/>
      <c r="OKS67" s="158"/>
      <c r="OKT67" s="158"/>
      <c r="OKU67" s="158"/>
      <c r="OKV67" s="158"/>
      <c r="OKW67" s="158"/>
      <c r="OKX67" s="158"/>
      <c r="OKY67" s="158"/>
      <c r="OKZ67" s="158"/>
      <c r="OLA67" s="158"/>
      <c r="OLB67" s="158"/>
      <c r="OLC67" s="158"/>
      <c r="OLD67" s="158"/>
      <c r="OLE67" s="158"/>
      <c r="OLF67" s="158"/>
      <c r="OLG67" s="158"/>
      <c r="OLH67" s="158"/>
      <c r="OLI67" s="158"/>
      <c r="OLJ67" s="158"/>
      <c r="OLK67" s="158"/>
      <c r="OLL67" s="158"/>
      <c r="OLM67" s="158"/>
      <c r="OLN67" s="158"/>
      <c r="OLO67" s="158"/>
      <c r="OLP67" s="158"/>
      <c r="OLQ67" s="158"/>
      <c r="OLR67" s="158"/>
      <c r="OLS67" s="158"/>
      <c r="OLT67" s="158"/>
      <c r="OLU67" s="158"/>
      <c r="OLV67" s="158"/>
      <c r="OLW67" s="158"/>
      <c r="OLX67" s="158"/>
      <c r="OLY67" s="158"/>
      <c r="OLZ67" s="158"/>
      <c r="OMA67" s="158"/>
      <c r="OMB67" s="158"/>
      <c r="OMC67" s="158"/>
      <c r="OMD67" s="158"/>
      <c r="OME67" s="158"/>
      <c r="OMF67" s="158"/>
      <c r="OMG67" s="158"/>
      <c r="OMH67" s="158"/>
      <c r="OMI67" s="158"/>
      <c r="OMJ67" s="158"/>
      <c r="OMK67" s="158"/>
      <c r="OML67" s="158"/>
      <c r="OMM67" s="158"/>
      <c r="OMN67" s="158"/>
      <c r="OMO67" s="158"/>
      <c r="OMP67" s="158"/>
      <c r="OMQ67" s="158"/>
      <c r="OMR67" s="158"/>
      <c r="OMS67" s="158"/>
      <c r="OMT67" s="158"/>
      <c r="OMU67" s="158"/>
      <c r="OMV67" s="158"/>
      <c r="OMW67" s="158"/>
      <c r="OMX67" s="158"/>
      <c r="OMY67" s="158"/>
      <c r="OMZ67" s="158"/>
      <c r="ONA67" s="158"/>
      <c r="ONB67" s="158"/>
      <c r="ONC67" s="158"/>
      <c r="OND67" s="158"/>
      <c r="ONE67" s="158"/>
      <c r="ONF67" s="158"/>
      <c r="ONG67" s="158"/>
      <c r="ONH67" s="158"/>
      <c r="ONI67" s="158"/>
      <c r="ONJ67" s="158"/>
      <c r="ONK67" s="158"/>
      <c r="ONL67" s="158"/>
      <c r="ONM67" s="158"/>
      <c r="ONN67" s="158"/>
      <c r="ONO67" s="158"/>
      <c r="ONP67" s="158"/>
      <c r="ONQ67" s="158"/>
      <c r="ONR67" s="158"/>
      <c r="ONS67" s="158"/>
      <c r="ONT67" s="158"/>
      <c r="ONU67" s="158"/>
      <c r="ONV67" s="158"/>
      <c r="ONW67" s="158"/>
      <c r="ONX67" s="158"/>
      <c r="ONY67" s="158"/>
      <c r="ONZ67" s="158"/>
      <c r="OOA67" s="158"/>
      <c r="OOB67" s="158"/>
      <c r="OOC67" s="158"/>
      <c r="OOD67" s="158"/>
      <c r="OOE67" s="158"/>
      <c r="OOF67" s="158"/>
      <c r="OOG67" s="158"/>
      <c r="OOH67" s="158"/>
      <c r="OOI67" s="158"/>
      <c r="OOJ67" s="158"/>
      <c r="OOK67" s="158"/>
      <c r="OOL67" s="158"/>
      <c r="OOM67" s="158"/>
      <c r="OON67" s="158"/>
      <c r="OOO67" s="158"/>
      <c r="OOP67" s="158"/>
      <c r="OOQ67" s="158"/>
      <c r="OOR67" s="158"/>
      <c r="OOS67" s="158"/>
      <c r="OOT67" s="158"/>
      <c r="OOU67" s="158"/>
      <c r="OOV67" s="158"/>
      <c r="OOW67" s="158"/>
      <c r="OOX67" s="158"/>
      <c r="OOY67" s="158"/>
      <c r="OOZ67" s="158"/>
      <c r="OPA67" s="158"/>
      <c r="OPB67" s="158"/>
      <c r="OPC67" s="158"/>
      <c r="OPD67" s="158"/>
      <c r="OPE67" s="158"/>
      <c r="OPF67" s="158"/>
      <c r="OPG67" s="158"/>
      <c r="OPH67" s="158"/>
      <c r="OPI67" s="158"/>
      <c r="OPJ67" s="158"/>
      <c r="OPK67" s="158"/>
      <c r="OPL67" s="158"/>
      <c r="OPM67" s="158"/>
      <c r="OPN67" s="158"/>
      <c r="OPO67" s="158"/>
      <c r="OPP67" s="158"/>
      <c r="OPQ67" s="158"/>
      <c r="OPR67" s="158"/>
      <c r="OPS67" s="158"/>
      <c r="OPT67" s="158"/>
      <c r="OPU67" s="158"/>
      <c r="OPV67" s="158"/>
      <c r="OPW67" s="158"/>
      <c r="OPX67" s="158"/>
      <c r="OPY67" s="158"/>
      <c r="OPZ67" s="158"/>
      <c r="OQA67" s="158"/>
      <c r="OQB67" s="158"/>
      <c r="OQC67" s="158"/>
      <c r="OQD67" s="158"/>
      <c r="OQE67" s="158"/>
      <c r="OQF67" s="158"/>
      <c r="OQG67" s="158"/>
      <c r="OQH67" s="158"/>
      <c r="OQI67" s="158"/>
      <c r="OQJ67" s="158"/>
      <c r="OQK67" s="158"/>
      <c r="OQL67" s="158"/>
      <c r="OQM67" s="158"/>
      <c r="OQN67" s="158"/>
      <c r="OQO67" s="158"/>
      <c r="OQP67" s="158"/>
      <c r="OQQ67" s="158"/>
      <c r="OQR67" s="158"/>
      <c r="OQS67" s="158"/>
      <c r="OQT67" s="158"/>
      <c r="OQU67" s="158"/>
      <c r="OQV67" s="158"/>
      <c r="OQW67" s="158"/>
      <c r="OQX67" s="158"/>
      <c r="OQY67" s="158"/>
      <c r="OQZ67" s="158"/>
      <c r="ORA67" s="158"/>
      <c r="ORB67" s="158"/>
      <c r="ORC67" s="158"/>
      <c r="ORD67" s="158"/>
      <c r="ORE67" s="158"/>
      <c r="ORF67" s="158"/>
      <c r="ORG67" s="158"/>
      <c r="ORH67" s="158"/>
      <c r="ORI67" s="158"/>
      <c r="ORJ67" s="158"/>
      <c r="ORK67" s="158"/>
      <c r="ORL67" s="158"/>
      <c r="ORM67" s="158"/>
      <c r="ORN67" s="158"/>
      <c r="ORO67" s="158"/>
      <c r="ORP67" s="158"/>
      <c r="ORQ67" s="158"/>
      <c r="ORR67" s="158"/>
      <c r="ORS67" s="158"/>
      <c r="ORT67" s="158"/>
      <c r="ORU67" s="158"/>
      <c r="ORV67" s="158"/>
      <c r="ORW67" s="158"/>
      <c r="ORX67" s="158"/>
      <c r="ORY67" s="158"/>
      <c r="ORZ67" s="158"/>
      <c r="OSA67" s="158"/>
      <c r="OSB67" s="158"/>
      <c r="OSC67" s="158"/>
      <c r="OSD67" s="158"/>
      <c r="OSE67" s="158"/>
      <c r="OSF67" s="158"/>
      <c r="OSG67" s="158"/>
      <c r="OSH67" s="158"/>
      <c r="OSI67" s="158"/>
      <c r="OSJ67" s="158"/>
      <c r="OSK67" s="158"/>
      <c r="OSL67" s="158"/>
      <c r="OSM67" s="158"/>
      <c r="OSN67" s="158"/>
      <c r="OSO67" s="158"/>
      <c r="OSP67" s="158"/>
      <c r="OSQ67" s="158"/>
      <c r="OSR67" s="158"/>
      <c r="OSS67" s="158"/>
      <c r="OST67" s="158"/>
      <c r="OSU67" s="158"/>
      <c r="OSV67" s="158"/>
      <c r="OSW67" s="158"/>
      <c r="OSX67" s="158"/>
      <c r="OSY67" s="158"/>
      <c r="OSZ67" s="158"/>
      <c r="OTA67" s="158"/>
      <c r="OTB67" s="158"/>
      <c r="OTC67" s="158"/>
      <c r="OTD67" s="158"/>
      <c r="OTE67" s="158"/>
      <c r="OTF67" s="158"/>
      <c r="OTG67" s="158"/>
      <c r="OTH67" s="158"/>
      <c r="OTI67" s="158"/>
      <c r="OTJ67" s="158"/>
      <c r="OTK67" s="158"/>
      <c r="OTL67" s="158"/>
      <c r="OTM67" s="158"/>
      <c r="OTN67" s="158"/>
      <c r="OTO67" s="158"/>
      <c r="OTP67" s="158"/>
      <c r="OTQ67" s="158"/>
      <c r="OTR67" s="158"/>
      <c r="OTS67" s="158"/>
      <c r="OTT67" s="158"/>
      <c r="OTU67" s="158"/>
      <c r="OTV67" s="158"/>
      <c r="OTW67" s="158"/>
      <c r="OTX67" s="158"/>
      <c r="OTY67" s="158"/>
      <c r="OTZ67" s="158"/>
      <c r="OUA67" s="158"/>
      <c r="OUB67" s="158"/>
      <c r="OUC67" s="158"/>
      <c r="OUD67" s="158"/>
      <c r="OUE67" s="158"/>
      <c r="OUF67" s="158"/>
      <c r="OUG67" s="158"/>
      <c r="OUH67" s="158"/>
      <c r="OUI67" s="158"/>
      <c r="OUJ67" s="158"/>
      <c r="OUK67" s="158"/>
      <c r="OUL67" s="158"/>
      <c r="OUM67" s="158"/>
      <c r="OUN67" s="158"/>
      <c r="OUO67" s="158"/>
      <c r="OUP67" s="158"/>
      <c r="OUQ67" s="158"/>
      <c r="OUR67" s="158"/>
      <c r="OUS67" s="158"/>
      <c r="OUT67" s="158"/>
      <c r="OUU67" s="158"/>
      <c r="OUV67" s="158"/>
      <c r="OUW67" s="158"/>
      <c r="OUX67" s="158"/>
      <c r="OUY67" s="158"/>
      <c r="OUZ67" s="158"/>
      <c r="OVA67" s="158"/>
      <c r="OVB67" s="158"/>
      <c r="OVC67" s="158"/>
      <c r="OVD67" s="158"/>
      <c r="OVE67" s="158"/>
      <c r="OVF67" s="158"/>
      <c r="OVG67" s="158"/>
      <c r="OVH67" s="158"/>
      <c r="OVI67" s="158"/>
      <c r="OVJ67" s="158"/>
      <c r="OVK67" s="158"/>
      <c r="OVL67" s="158"/>
      <c r="OVM67" s="158"/>
      <c r="OVN67" s="158"/>
      <c r="OVO67" s="158"/>
      <c r="OVP67" s="158"/>
      <c r="OVQ67" s="158"/>
      <c r="OVR67" s="158"/>
      <c r="OVS67" s="158"/>
      <c r="OVT67" s="158"/>
      <c r="OVU67" s="158"/>
      <c r="OVV67" s="158"/>
      <c r="OVW67" s="158"/>
      <c r="OVX67" s="158"/>
      <c r="OVY67" s="158"/>
      <c r="OVZ67" s="158"/>
      <c r="OWA67" s="158"/>
      <c r="OWB67" s="158"/>
      <c r="OWC67" s="158"/>
      <c r="OWD67" s="158"/>
      <c r="OWE67" s="158"/>
      <c r="OWF67" s="158"/>
      <c r="OWG67" s="158"/>
      <c r="OWH67" s="158"/>
      <c r="OWI67" s="158"/>
      <c r="OWJ67" s="158"/>
      <c r="OWK67" s="158"/>
      <c r="OWL67" s="158"/>
      <c r="OWM67" s="158"/>
      <c r="OWN67" s="158"/>
      <c r="OWO67" s="158"/>
      <c r="OWP67" s="158"/>
      <c r="OWQ67" s="158"/>
      <c r="OWR67" s="158"/>
      <c r="OWS67" s="158"/>
      <c r="OWT67" s="158"/>
      <c r="OWU67" s="158"/>
      <c r="OWV67" s="158"/>
      <c r="OWW67" s="158"/>
      <c r="OWX67" s="158"/>
      <c r="OWY67" s="158"/>
      <c r="OWZ67" s="158"/>
      <c r="OXA67" s="158"/>
      <c r="OXB67" s="158"/>
      <c r="OXC67" s="158"/>
      <c r="OXD67" s="158"/>
      <c r="OXE67" s="158"/>
      <c r="OXF67" s="158"/>
      <c r="OXG67" s="158"/>
      <c r="OXH67" s="158"/>
      <c r="OXI67" s="158"/>
      <c r="OXJ67" s="158"/>
      <c r="OXK67" s="158"/>
      <c r="OXL67" s="158"/>
      <c r="OXM67" s="158"/>
      <c r="OXN67" s="158"/>
      <c r="OXO67" s="158"/>
      <c r="OXP67" s="158"/>
      <c r="OXQ67" s="158"/>
      <c r="OXR67" s="158"/>
      <c r="OXS67" s="158"/>
      <c r="OXT67" s="158"/>
      <c r="OXU67" s="158"/>
      <c r="OXV67" s="158"/>
      <c r="OXW67" s="158"/>
      <c r="OXX67" s="158"/>
      <c r="OXY67" s="158"/>
      <c r="OXZ67" s="158"/>
      <c r="OYA67" s="158"/>
      <c r="OYB67" s="158"/>
      <c r="OYC67" s="158"/>
      <c r="OYD67" s="158"/>
      <c r="OYE67" s="158"/>
      <c r="OYF67" s="158"/>
      <c r="OYG67" s="158"/>
      <c r="OYH67" s="158"/>
      <c r="OYI67" s="158"/>
      <c r="OYJ67" s="158"/>
      <c r="OYK67" s="158"/>
      <c r="OYL67" s="158"/>
      <c r="OYM67" s="158"/>
      <c r="OYN67" s="158"/>
      <c r="OYO67" s="158"/>
      <c r="OYP67" s="158"/>
      <c r="OYQ67" s="158"/>
      <c r="OYR67" s="158"/>
      <c r="OYS67" s="158"/>
      <c r="OYT67" s="158"/>
      <c r="OYU67" s="158"/>
      <c r="OYV67" s="158"/>
      <c r="OYW67" s="158"/>
      <c r="OYX67" s="158"/>
      <c r="OYY67" s="158"/>
      <c r="OYZ67" s="158"/>
      <c r="OZA67" s="158"/>
      <c r="OZB67" s="158"/>
      <c r="OZC67" s="158"/>
      <c r="OZD67" s="158"/>
      <c r="OZE67" s="158"/>
      <c r="OZF67" s="158"/>
      <c r="OZG67" s="158"/>
      <c r="OZH67" s="158"/>
      <c r="OZI67" s="158"/>
      <c r="OZJ67" s="158"/>
      <c r="OZK67" s="158"/>
      <c r="OZL67" s="158"/>
      <c r="OZM67" s="158"/>
      <c r="OZN67" s="158"/>
      <c r="OZO67" s="158"/>
      <c r="OZP67" s="158"/>
      <c r="OZQ67" s="158"/>
      <c r="OZR67" s="158"/>
      <c r="OZS67" s="158"/>
      <c r="OZT67" s="158"/>
      <c r="OZU67" s="158"/>
      <c r="OZV67" s="158"/>
      <c r="OZW67" s="158"/>
      <c r="OZX67" s="158"/>
      <c r="OZY67" s="158"/>
      <c r="OZZ67" s="158"/>
      <c r="PAA67" s="158"/>
      <c r="PAB67" s="158"/>
      <c r="PAC67" s="158"/>
      <c r="PAD67" s="158"/>
      <c r="PAE67" s="158"/>
      <c r="PAF67" s="158"/>
      <c r="PAG67" s="158"/>
      <c r="PAH67" s="158"/>
      <c r="PAI67" s="158"/>
      <c r="PAJ67" s="158"/>
      <c r="PAK67" s="158"/>
      <c r="PAL67" s="158"/>
      <c r="PAM67" s="158"/>
      <c r="PAN67" s="158"/>
      <c r="PAO67" s="158"/>
      <c r="PAP67" s="158"/>
      <c r="PAQ67" s="158"/>
      <c r="PAR67" s="158"/>
      <c r="PAS67" s="158"/>
      <c r="PAT67" s="158"/>
      <c r="PAU67" s="158"/>
      <c r="PAV67" s="158"/>
      <c r="PAW67" s="158"/>
      <c r="PAX67" s="158"/>
      <c r="PAY67" s="158"/>
      <c r="PAZ67" s="158"/>
      <c r="PBA67" s="158"/>
      <c r="PBB67" s="158"/>
      <c r="PBC67" s="158"/>
      <c r="PBD67" s="158"/>
      <c r="PBE67" s="158"/>
      <c r="PBF67" s="158"/>
      <c r="PBG67" s="158"/>
      <c r="PBH67" s="158"/>
      <c r="PBI67" s="158"/>
      <c r="PBJ67" s="158"/>
      <c r="PBK67" s="158"/>
      <c r="PBL67" s="158"/>
      <c r="PBM67" s="158"/>
      <c r="PBN67" s="158"/>
      <c r="PBO67" s="158"/>
      <c r="PBP67" s="158"/>
      <c r="PBQ67" s="158"/>
      <c r="PBR67" s="158"/>
      <c r="PBS67" s="158"/>
      <c r="PBT67" s="158"/>
      <c r="PBU67" s="158"/>
      <c r="PBV67" s="158"/>
      <c r="PBW67" s="158"/>
      <c r="PBX67" s="158"/>
      <c r="PBY67" s="158"/>
      <c r="PBZ67" s="158"/>
      <c r="PCA67" s="158"/>
      <c r="PCB67" s="158"/>
      <c r="PCC67" s="158"/>
      <c r="PCD67" s="158"/>
      <c r="PCE67" s="158"/>
      <c r="PCF67" s="158"/>
      <c r="PCG67" s="158"/>
      <c r="PCH67" s="158"/>
      <c r="PCI67" s="158"/>
      <c r="PCJ67" s="158"/>
      <c r="PCK67" s="158"/>
      <c r="PCL67" s="158"/>
      <c r="PCM67" s="158"/>
      <c r="PCN67" s="158"/>
      <c r="PCO67" s="158"/>
      <c r="PCP67" s="158"/>
      <c r="PCQ67" s="158"/>
      <c r="PCR67" s="158"/>
      <c r="PCS67" s="158"/>
      <c r="PCT67" s="158"/>
      <c r="PCU67" s="158"/>
      <c r="PCV67" s="158"/>
      <c r="PCW67" s="158"/>
      <c r="PCX67" s="158"/>
      <c r="PCY67" s="158"/>
      <c r="PCZ67" s="158"/>
      <c r="PDA67" s="158"/>
      <c r="PDB67" s="158"/>
      <c r="PDC67" s="158"/>
      <c r="PDD67" s="158"/>
      <c r="PDE67" s="158"/>
      <c r="PDF67" s="158"/>
      <c r="PDG67" s="158"/>
      <c r="PDH67" s="158"/>
      <c r="PDI67" s="158"/>
      <c r="PDJ67" s="158"/>
      <c r="PDK67" s="158"/>
      <c r="PDL67" s="158"/>
      <c r="PDM67" s="158"/>
      <c r="PDN67" s="158"/>
      <c r="PDO67" s="158"/>
      <c r="PDP67" s="158"/>
      <c r="PDQ67" s="158"/>
      <c r="PDR67" s="158"/>
      <c r="PDS67" s="158"/>
      <c r="PDT67" s="158"/>
      <c r="PDU67" s="158"/>
      <c r="PDV67" s="158"/>
      <c r="PDW67" s="158"/>
      <c r="PDX67" s="158"/>
      <c r="PDY67" s="158"/>
      <c r="PDZ67" s="158"/>
      <c r="PEA67" s="158"/>
      <c r="PEB67" s="158"/>
      <c r="PEC67" s="158"/>
      <c r="PED67" s="158"/>
      <c r="PEE67" s="158"/>
      <c r="PEF67" s="158"/>
      <c r="PEG67" s="158"/>
      <c r="PEH67" s="158"/>
      <c r="PEI67" s="158"/>
      <c r="PEJ67" s="158"/>
      <c r="PEK67" s="158"/>
      <c r="PEL67" s="158"/>
      <c r="PEM67" s="158"/>
      <c r="PEN67" s="158"/>
      <c r="PEO67" s="158"/>
      <c r="PEP67" s="158"/>
      <c r="PEQ67" s="158"/>
      <c r="PER67" s="158"/>
      <c r="PES67" s="158"/>
      <c r="PET67" s="158"/>
      <c r="PEU67" s="158"/>
      <c r="PEV67" s="158"/>
      <c r="PEW67" s="158"/>
      <c r="PEX67" s="158"/>
      <c r="PEY67" s="158"/>
      <c r="PEZ67" s="158"/>
      <c r="PFA67" s="158"/>
      <c r="PFB67" s="158"/>
      <c r="PFC67" s="158"/>
      <c r="PFD67" s="158"/>
      <c r="PFE67" s="158"/>
      <c r="PFF67" s="158"/>
      <c r="PFG67" s="158"/>
      <c r="PFH67" s="158"/>
      <c r="PFI67" s="158"/>
      <c r="PFJ67" s="158"/>
      <c r="PFK67" s="158"/>
      <c r="PFL67" s="158"/>
      <c r="PFM67" s="158"/>
      <c r="PFN67" s="158"/>
      <c r="PFO67" s="158"/>
      <c r="PFP67" s="158"/>
      <c r="PFQ67" s="158"/>
      <c r="PFR67" s="158"/>
      <c r="PFS67" s="158"/>
      <c r="PFT67" s="158"/>
      <c r="PFU67" s="158"/>
      <c r="PFV67" s="158"/>
      <c r="PFW67" s="158"/>
      <c r="PFX67" s="158"/>
      <c r="PFY67" s="158"/>
      <c r="PFZ67" s="158"/>
      <c r="PGA67" s="158"/>
      <c r="PGB67" s="158"/>
      <c r="PGC67" s="158"/>
      <c r="PGD67" s="158"/>
      <c r="PGE67" s="158"/>
      <c r="PGF67" s="158"/>
      <c r="PGG67" s="158"/>
      <c r="PGH67" s="158"/>
      <c r="PGI67" s="158"/>
      <c r="PGJ67" s="158"/>
      <c r="PGK67" s="158"/>
      <c r="PGL67" s="158"/>
      <c r="PGM67" s="158"/>
      <c r="PGN67" s="158"/>
      <c r="PGO67" s="158"/>
      <c r="PGP67" s="158"/>
      <c r="PGQ67" s="158"/>
      <c r="PGR67" s="158"/>
      <c r="PGS67" s="158"/>
      <c r="PGT67" s="158"/>
      <c r="PGU67" s="158"/>
      <c r="PGV67" s="158"/>
      <c r="PGW67" s="158"/>
      <c r="PGX67" s="158"/>
      <c r="PGY67" s="158"/>
      <c r="PGZ67" s="158"/>
      <c r="PHA67" s="158"/>
      <c r="PHB67" s="158"/>
      <c r="PHC67" s="158"/>
      <c r="PHD67" s="158"/>
      <c r="PHE67" s="158"/>
      <c r="PHF67" s="158"/>
      <c r="PHG67" s="158"/>
      <c r="PHH67" s="158"/>
      <c r="PHI67" s="158"/>
      <c r="PHJ67" s="158"/>
      <c r="PHK67" s="158"/>
      <c r="PHL67" s="158"/>
      <c r="PHM67" s="158"/>
      <c r="PHN67" s="158"/>
      <c r="PHO67" s="158"/>
      <c r="PHP67" s="158"/>
      <c r="PHQ67" s="158"/>
      <c r="PHR67" s="158"/>
      <c r="PHS67" s="158"/>
      <c r="PHT67" s="158"/>
      <c r="PHU67" s="158"/>
      <c r="PHV67" s="158"/>
      <c r="PHW67" s="158"/>
      <c r="PHX67" s="158"/>
      <c r="PHY67" s="158"/>
      <c r="PHZ67" s="158"/>
      <c r="PIA67" s="158"/>
      <c r="PIB67" s="158"/>
      <c r="PIC67" s="158"/>
      <c r="PID67" s="158"/>
      <c r="PIE67" s="158"/>
      <c r="PIF67" s="158"/>
      <c r="PIG67" s="158"/>
      <c r="PIH67" s="158"/>
      <c r="PII67" s="158"/>
      <c r="PIJ67" s="158"/>
      <c r="PIK67" s="158"/>
      <c r="PIL67" s="158"/>
      <c r="PIM67" s="158"/>
      <c r="PIN67" s="158"/>
      <c r="PIO67" s="158"/>
      <c r="PIP67" s="158"/>
      <c r="PIQ67" s="158"/>
      <c r="PIR67" s="158"/>
      <c r="PIS67" s="158"/>
      <c r="PIT67" s="158"/>
      <c r="PIU67" s="158"/>
      <c r="PIV67" s="158"/>
      <c r="PIW67" s="158"/>
      <c r="PIX67" s="158"/>
      <c r="PIY67" s="158"/>
      <c r="PIZ67" s="158"/>
      <c r="PJA67" s="158"/>
      <c r="PJB67" s="158"/>
      <c r="PJC67" s="158"/>
      <c r="PJD67" s="158"/>
      <c r="PJE67" s="158"/>
      <c r="PJF67" s="158"/>
      <c r="PJG67" s="158"/>
      <c r="PJH67" s="158"/>
      <c r="PJI67" s="158"/>
      <c r="PJJ67" s="158"/>
      <c r="PJK67" s="158"/>
      <c r="PJL67" s="158"/>
      <c r="PJM67" s="158"/>
      <c r="PJN67" s="158"/>
      <c r="PJO67" s="158"/>
      <c r="PJP67" s="158"/>
      <c r="PJQ67" s="158"/>
      <c r="PJR67" s="158"/>
      <c r="PJS67" s="158"/>
      <c r="PJT67" s="158"/>
      <c r="PJU67" s="158"/>
      <c r="PJV67" s="158"/>
      <c r="PJW67" s="158"/>
      <c r="PJX67" s="158"/>
      <c r="PJY67" s="158"/>
      <c r="PJZ67" s="158"/>
      <c r="PKA67" s="158"/>
      <c r="PKB67" s="158"/>
      <c r="PKC67" s="158"/>
      <c r="PKD67" s="158"/>
      <c r="PKE67" s="158"/>
      <c r="PKF67" s="158"/>
      <c r="PKG67" s="158"/>
      <c r="PKH67" s="158"/>
      <c r="PKI67" s="158"/>
      <c r="PKJ67" s="158"/>
      <c r="PKK67" s="158"/>
      <c r="PKL67" s="158"/>
      <c r="PKM67" s="158"/>
      <c r="PKN67" s="158"/>
      <c r="PKO67" s="158"/>
      <c r="PKP67" s="158"/>
      <c r="PKQ67" s="158"/>
      <c r="PKR67" s="158"/>
      <c r="PKS67" s="158"/>
      <c r="PKT67" s="158"/>
      <c r="PKU67" s="158"/>
      <c r="PKV67" s="158"/>
      <c r="PKW67" s="158"/>
      <c r="PKX67" s="158"/>
      <c r="PKY67" s="158"/>
      <c r="PKZ67" s="158"/>
      <c r="PLA67" s="158"/>
      <c r="PLB67" s="158"/>
      <c r="PLC67" s="158"/>
      <c r="PLD67" s="158"/>
      <c r="PLE67" s="158"/>
      <c r="PLF67" s="158"/>
      <c r="PLG67" s="158"/>
      <c r="PLH67" s="158"/>
      <c r="PLI67" s="158"/>
      <c r="PLJ67" s="158"/>
      <c r="PLK67" s="158"/>
      <c r="PLL67" s="158"/>
      <c r="PLM67" s="158"/>
      <c r="PLN67" s="158"/>
      <c r="PLO67" s="158"/>
      <c r="PLP67" s="158"/>
      <c r="PLQ67" s="158"/>
      <c r="PLR67" s="158"/>
      <c r="PLS67" s="158"/>
      <c r="PLT67" s="158"/>
      <c r="PLU67" s="158"/>
      <c r="PLV67" s="158"/>
      <c r="PLW67" s="158"/>
      <c r="PLX67" s="158"/>
      <c r="PLY67" s="158"/>
      <c r="PLZ67" s="158"/>
      <c r="PMA67" s="158"/>
      <c r="PMB67" s="158"/>
      <c r="PMC67" s="158"/>
      <c r="PMD67" s="158"/>
      <c r="PME67" s="158"/>
      <c r="PMF67" s="158"/>
      <c r="PMG67" s="158"/>
      <c r="PMH67" s="158"/>
      <c r="PMI67" s="158"/>
      <c r="PMJ67" s="158"/>
      <c r="PMK67" s="158"/>
      <c r="PML67" s="158"/>
      <c r="PMM67" s="158"/>
      <c r="PMN67" s="158"/>
      <c r="PMO67" s="158"/>
      <c r="PMP67" s="158"/>
      <c r="PMQ67" s="158"/>
      <c r="PMR67" s="158"/>
      <c r="PMS67" s="158"/>
      <c r="PMT67" s="158"/>
      <c r="PMU67" s="158"/>
      <c r="PMV67" s="158"/>
      <c r="PMW67" s="158"/>
      <c r="PMX67" s="158"/>
      <c r="PMY67" s="158"/>
      <c r="PMZ67" s="158"/>
      <c r="PNA67" s="158"/>
      <c r="PNB67" s="158"/>
      <c r="PNC67" s="158"/>
      <c r="PND67" s="158"/>
      <c r="PNE67" s="158"/>
      <c r="PNF67" s="158"/>
      <c r="PNG67" s="158"/>
      <c r="PNH67" s="158"/>
      <c r="PNI67" s="158"/>
      <c r="PNJ67" s="158"/>
      <c r="PNK67" s="158"/>
      <c r="PNL67" s="158"/>
      <c r="PNM67" s="158"/>
      <c r="PNN67" s="158"/>
      <c r="PNO67" s="158"/>
      <c r="PNP67" s="158"/>
      <c r="PNQ67" s="158"/>
      <c r="PNR67" s="158"/>
      <c r="PNS67" s="158"/>
      <c r="PNT67" s="158"/>
      <c r="PNU67" s="158"/>
      <c r="PNV67" s="158"/>
      <c r="PNW67" s="158"/>
      <c r="PNX67" s="158"/>
      <c r="PNY67" s="158"/>
      <c r="PNZ67" s="158"/>
      <c r="POA67" s="158"/>
      <c r="POB67" s="158"/>
      <c r="POC67" s="158"/>
      <c r="POD67" s="158"/>
      <c r="POE67" s="158"/>
      <c r="POF67" s="158"/>
      <c r="POG67" s="158"/>
      <c r="POH67" s="158"/>
      <c r="POI67" s="158"/>
      <c r="POJ67" s="158"/>
      <c r="POK67" s="158"/>
      <c r="POL67" s="158"/>
      <c r="POM67" s="158"/>
      <c r="PON67" s="158"/>
      <c r="POO67" s="158"/>
      <c r="POP67" s="158"/>
      <c r="POQ67" s="158"/>
      <c r="POR67" s="158"/>
      <c r="POS67" s="158"/>
      <c r="POT67" s="158"/>
      <c r="POU67" s="158"/>
      <c r="POV67" s="158"/>
      <c r="POW67" s="158"/>
      <c r="POX67" s="158"/>
      <c r="POY67" s="158"/>
      <c r="POZ67" s="158"/>
      <c r="PPA67" s="158"/>
      <c r="PPB67" s="158"/>
      <c r="PPC67" s="158"/>
      <c r="PPD67" s="158"/>
      <c r="PPE67" s="158"/>
      <c r="PPF67" s="158"/>
      <c r="PPG67" s="158"/>
      <c r="PPH67" s="158"/>
      <c r="PPI67" s="158"/>
      <c r="PPJ67" s="158"/>
      <c r="PPK67" s="158"/>
      <c r="PPL67" s="158"/>
      <c r="PPM67" s="158"/>
      <c r="PPN67" s="158"/>
      <c r="PPO67" s="158"/>
      <c r="PPP67" s="158"/>
      <c r="PPQ67" s="158"/>
      <c r="PPR67" s="158"/>
      <c r="PPS67" s="158"/>
      <c r="PPT67" s="158"/>
      <c r="PPU67" s="158"/>
      <c r="PPV67" s="158"/>
      <c r="PPW67" s="158"/>
      <c r="PPX67" s="158"/>
      <c r="PPY67" s="158"/>
      <c r="PPZ67" s="158"/>
      <c r="PQA67" s="158"/>
      <c r="PQB67" s="158"/>
      <c r="PQC67" s="158"/>
      <c r="PQD67" s="158"/>
      <c r="PQE67" s="158"/>
      <c r="PQF67" s="158"/>
      <c r="PQG67" s="158"/>
      <c r="PQH67" s="158"/>
      <c r="PQI67" s="158"/>
      <c r="PQJ67" s="158"/>
      <c r="PQK67" s="158"/>
      <c r="PQL67" s="158"/>
      <c r="PQM67" s="158"/>
      <c r="PQN67" s="158"/>
      <c r="PQO67" s="158"/>
      <c r="PQP67" s="158"/>
      <c r="PQQ67" s="158"/>
      <c r="PQR67" s="158"/>
      <c r="PQS67" s="158"/>
      <c r="PQT67" s="158"/>
      <c r="PQU67" s="158"/>
      <c r="PQV67" s="158"/>
      <c r="PQW67" s="158"/>
      <c r="PQX67" s="158"/>
      <c r="PQY67" s="158"/>
      <c r="PQZ67" s="158"/>
      <c r="PRA67" s="158"/>
      <c r="PRB67" s="158"/>
      <c r="PRC67" s="158"/>
      <c r="PRD67" s="158"/>
      <c r="PRE67" s="158"/>
      <c r="PRF67" s="158"/>
      <c r="PRG67" s="158"/>
      <c r="PRH67" s="158"/>
      <c r="PRI67" s="158"/>
      <c r="PRJ67" s="158"/>
      <c r="PRK67" s="158"/>
      <c r="PRL67" s="158"/>
      <c r="PRM67" s="158"/>
      <c r="PRN67" s="158"/>
      <c r="PRO67" s="158"/>
      <c r="PRP67" s="158"/>
      <c r="PRQ67" s="158"/>
      <c r="PRR67" s="158"/>
      <c r="PRS67" s="158"/>
      <c r="PRT67" s="158"/>
      <c r="PRU67" s="158"/>
      <c r="PRV67" s="158"/>
      <c r="PRW67" s="158"/>
      <c r="PRX67" s="158"/>
      <c r="PRY67" s="158"/>
      <c r="PRZ67" s="158"/>
      <c r="PSA67" s="158"/>
      <c r="PSB67" s="158"/>
      <c r="PSC67" s="158"/>
      <c r="PSD67" s="158"/>
      <c r="PSE67" s="158"/>
      <c r="PSF67" s="158"/>
      <c r="PSG67" s="158"/>
      <c r="PSH67" s="158"/>
      <c r="PSI67" s="158"/>
      <c r="PSJ67" s="158"/>
      <c r="PSK67" s="158"/>
      <c r="PSL67" s="158"/>
      <c r="PSM67" s="158"/>
      <c r="PSN67" s="158"/>
      <c r="PSO67" s="158"/>
      <c r="PSP67" s="158"/>
      <c r="PSQ67" s="158"/>
      <c r="PSR67" s="158"/>
      <c r="PSS67" s="158"/>
      <c r="PST67" s="158"/>
      <c r="PSU67" s="158"/>
      <c r="PSV67" s="158"/>
      <c r="PSW67" s="158"/>
      <c r="PSX67" s="158"/>
      <c r="PSY67" s="158"/>
      <c r="PSZ67" s="158"/>
      <c r="PTA67" s="158"/>
      <c r="PTB67" s="158"/>
      <c r="PTC67" s="158"/>
      <c r="PTD67" s="158"/>
      <c r="PTE67" s="158"/>
      <c r="PTF67" s="158"/>
      <c r="PTG67" s="158"/>
      <c r="PTH67" s="158"/>
      <c r="PTI67" s="158"/>
      <c r="PTJ67" s="158"/>
      <c r="PTK67" s="158"/>
      <c r="PTL67" s="158"/>
      <c r="PTM67" s="158"/>
      <c r="PTN67" s="158"/>
      <c r="PTO67" s="158"/>
      <c r="PTP67" s="158"/>
      <c r="PTQ67" s="158"/>
      <c r="PTR67" s="158"/>
      <c r="PTS67" s="158"/>
      <c r="PTT67" s="158"/>
      <c r="PTU67" s="158"/>
      <c r="PTV67" s="158"/>
      <c r="PTW67" s="158"/>
      <c r="PTX67" s="158"/>
      <c r="PTY67" s="158"/>
      <c r="PTZ67" s="158"/>
      <c r="PUA67" s="158"/>
      <c r="PUB67" s="158"/>
      <c r="PUC67" s="158"/>
      <c r="PUD67" s="158"/>
      <c r="PUE67" s="158"/>
      <c r="PUF67" s="158"/>
      <c r="PUG67" s="158"/>
      <c r="PUH67" s="158"/>
      <c r="PUI67" s="158"/>
      <c r="PUJ67" s="158"/>
      <c r="PUK67" s="158"/>
      <c r="PUL67" s="158"/>
      <c r="PUM67" s="158"/>
      <c r="PUN67" s="158"/>
      <c r="PUO67" s="158"/>
      <c r="PUP67" s="158"/>
      <c r="PUQ67" s="158"/>
      <c r="PUR67" s="158"/>
      <c r="PUS67" s="158"/>
      <c r="PUT67" s="158"/>
      <c r="PUU67" s="158"/>
      <c r="PUV67" s="158"/>
      <c r="PUW67" s="158"/>
      <c r="PUX67" s="158"/>
      <c r="PUY67" s="158"/>
      <c r="PUZ67" s="158"/>
      <c r="PVA67" s="158"/>
      <c r="PVB67" s="158"/>
      <c r="PVC67" s="158"/>
      <c r="PVD67" s="158"/>
      <c r="PVE67" s="158"/>
      <c r="PVF67" s="158"/>
      <c r="PVG67" s="158"/>
      <c r="PVH67" s="158"/>
      <c r="PVI67" s="158"/>
      <c r="PVJ67" s="158"/>
      <c r="PVK67" s="158"/>
      <c r="PVL67" s="158"/>
      <c r="PVM67" s="158"/>
      <c r="PVN67" s="158"/>
      <c r="PVO67" s="158"/>
      <c r="PVP67" s="158"/>
      <c r="PVQ67" s="158"/>
      <c r="PVR67" s="158"/>
      <c r="PVS67" s="158"/>
      <c r="PVT67" s="158"/>
      <c r="PVU67" s="158"/>
      <c r="PVV67" s="158"/>
      <c r="PVW67" s="158"/>
      <c r="PVX67" s="158"/>
      <c r="PVY67" s="158"/>
      <c r="PVZ67" s="158"/>
      <c r="PWA67" s="158"/>
      <c r="PWB67" s="158"/>
      <c r="PWC67" s="158"/>
      <c r="PWD67" s="158"/>
      <c r="PWE67" s="158"/>
      <c r="PWF67" s="158"/>
      <c r="PWG67" s="158"/>
      <c r="PWH67" s="158"/>
      <c r="PWI67" s="158"/>
      <c r="PWJ67" s="158"/>
      <c r="PWK67" s="158"/>
      <c r="PWL67" s="158"/>
      <c r="PWM67" s="158"/>
      <c r="PWN67" s="158"/>
      <c r="PWO67" s="158"/>
      <c r="PWP67" s="158"/>
      <c r="PWQ67" s="158"/>
      <c r="PWR67" s="158"/>
      <c r="PWS67" s="158"/>
      <c r="PWT67" s="158"/>
      <c r="PWU67" s="158"/>
      <c r="PWV67" s="158"/>
      <c r="PWW67" s="158"/>
      <c r="PWX67" s="158"/>
      <c r="PWY67" s="158"/>
      <c r="PWZ67" s="158"/>
      <c r="PXA67" s="158"/>
      <c r="PXB67" s="158"/>
      <c r="PXC67" s="158"/>
      <c r="PXD67" s="158"/>
      <c r="PXE67" s="158"/>
      <c r="PXF67" s="158"/>
      <c r="PXG67" s="158"/>
      <c r="PXH67" s="158"/>
      <c r="PXI67" s="158"/>
      <c r="PXJ67" s="158"/>
      <c r="PXK67" s="158"/>
      <c r="PXL67" s="158"/>
      <c r="PXM67" s="158"/>
      <c r="PXN67" s="158"/>
      <c r="PXO67" s="158"/>
      <c r="PXP67" s="158"/>
      <c r="PXQ67" s="158"/>
      <c r="PXR67" s="158"/>
      <c r="PXS67" s="158"/>
      <c r="PXT67" s="158"/>
      <c r="PXU67" s="158"/>
      <c r="PXV67" s="158"/>
      <c r="PXW67" s="158"/>
      <c r="PXX67" s="158"/>
      <c r="PXY67" s="158"/>
      <c r="PXZ67" s="158"/>
      <c r="PYA67" s="158"/>
      <c r="PYB67" s="158"/>
      <c r="PYC67" s="158"/>
      <c r="PYD67" s="158"/>
      <c r="PYE67" s="158"/>
      <c r="PYF67" s="158"/>
      <c r="PYG67" s="158"/>
      <c r="PYH67" s="158"/>
      <c r="PYI67" s="158"/>
      <c r="PYJ67" s="158"/>
      <c r="PYK67" s="158"/>
      <c r="PYL67" s="158"/>
      <c r="PYM67" s="158"/>
      <c r="PYN67" s="158"/>
      <c r="PYO67" s="158"/>
      <c r="PYP67" s="158"/>
      <c r="PYQ67" s="158"/>
      <c r="PYR67" s="158"/>
      <c r="PYS67" s="158"/>
      <c r="PYT67" s="158"/>
      <c r="PYU67" s="158"/>
      <c r="PYV67" s="158"/>
      <c r="PYW67" s="158"/>
      <c r="PYX67" s="158"/>
      <c r="PYY67" s="158"/>
      <c r="PYZ67" s="158"/>
      <c r="PZA67" s="158"/>
      <c r="PZB67" s="158"/>
      <c r="PZC67" s="158"/>
      <c r="PZD67" s="158"/>
      <c r="PZE67" s="158"/>
      <c r="PZF67" s="158"/>
      <c r="PZG67" s="158"/>
      <c r="PZH67" s="158"/>
      <c r="PZI67" s="158"/>
      <c r="PZJ67" s="158"/>
      <c r="PZK67" s="158"/>
      <c r="PZL67" s="158"/>
      <c r="PZM67" s="158"/>
      <c r="PZN67" s="158"/>
      <c r="PZO67" s="158"/>
      <c r="PZP67" s="158"/>
      <c r="PZQ67" s="158"/>
      <c r="PZR67" s="158"/>
      <c r="PZS67" s="158"/>
      <c r="PZT67" s="158"/>
      <c r="PZU67" s="158"/>
      <c r="PZV67" s="158"/>
      <c r="PZW67" s="158"/>
      <c r="PZX67" s="158"/>
      <c r="PZY67" s="158"/>
      <c r="PZZ67" s="158"/>
      <c r="QAA67" s="158"/>
      <c r="QAB67" s="158"/>
      <c r="QAC67" s="158"/>
      <c r="QAD67" s="158"/>
      <c r="QAE67" s="158"/>
      <c r="QAF67" s="158"/>
      <c r="QAG67" s="158"/>
      <c r="QAH67" s="158"/>
      <c r="QAI67" s="158"/>
      <c r="QAJ67" s="158"/>
      <c r="QAK67" s="158"/>
      <c r="QAL67" s="158"/>
      <c r="QAM67" s="158"/>
      <c r="QAN67" s="158"/>
      <c r="QAO67" s="158"/>
      <c r="QAP67" s="158"/>
      <c r="QAQ67" s="158"/>
      <c r="QAR67" s="158"/>
      <c r="QAS67" s="158"/>
      <c r="QAT67" s="158"/>
      <c r="QAU67" s="158"/>
      <c r="QAV67" s="158"/>
      <c r="QAW67" s="158"/>
      <c r="QAX67" s="158"/>
      <c r="QAY67" s="158"/>
      <c r="QAZ67" s="158"/>
      <c r="QBA67" s="158"/>
      <c r="QBB67" s="158"/>
      <c r="QBC67" s="158"/>
      <c r="QBD67" s="158"/>
      <c r="QBE67" s="158"/>
      <c r="QBF67" s="158"/>
      <c r="QBG67" s="158"/>
      <c r="QBH67" s="158"/>
      <c r="QBI67" s="158"/>
      <c r="QBJ67" s="158"/>
      <c r="QBK67" s="158"/>
      <c r="QBL67" s="158"/>
      <c r="QBM67" s="158"/>
      <c r="QBN67" s="158"/>
      <c r="QBO67" s="158"/>
      <c r="QBP67" s="158"/>
      <c r="QBQ67" s="158"/>
      <c r="QBR67" s="158"/>
      <c r="QBS67" s="158"/>
      <c r="QBT67" s="158"/>
      <c r="QBU67" s="158"/>
      <c r="QBV67" s="158"/>
      <c r="QBW67" s="158"/>
      <c r="QBX67" s="158"/>
      <c r="QBY67" s="158"/>
      <c r="QBZ67" s="158"/>
      <c r="QCA67" s="158"/>
      <c r="QCB67" s="158"/>
      <c r="QCC67" s="158"/>
      <c r="QCD67" s="158"/>
      <c r="QCE67" s="158"/>
      <c r="QCF67" s="158"/>
      <c r="QCG67" s="158"/>
      <c r="QCH67" s="158"/>
      <c r="QCI67" s="158"/>
      <c r="QCJ67" s="158"/>
      <c r="QCK67" s="158"/>
      <c r="QCL67" s="158"/>
      <c r="QCM67" s="158"/>
      <c r="QCN67" s="158"/>
      <c r="QCO67" s="158"/>
      <c r="QCP67" s="158"/>
      <c r="QCQ67" s="158"/>
      <c r="QCR67" s="158"/>
      <c r="QCS67" s="158"/>
      <c r="QCT67" s="158"/>
      <c r="QCU67" s="158"/>
      <c r="QCV67" s="158"/>
      <c r="QCW67" s="158"/>
      <c r="QCX67" s="158"/>
      <c r="QCY67" s="158"/>
      <c r="QCZ67" s="158"/>
      <c r="QDA67" s="158"/>
      <c r="QDB67" s="158"/>
      <c r="QDC67" s="158"/>
      <c r="QDD67" s="158"/>
      <c r="QDE67" s="158"/>
      <c r="QDF67" s="158"/>
      <c r="QDG67" s="158"/>
      <c r="QDH67" s="158"/>
      <c r="QDI67" s="158"/>
      <c r="QDJ67" s="158"/>
      <c r="QDK67" s="158"/>
      <c r="QDL67" s="158"/>
      <c r="QDM67" s="158"/>
      <c r="QDN67" s="158"/>
      <c r="QDO67" s="158"/>
      <c r="QDP67" s="158"/>
      <c r="QDQ67" s="158"/>
      <c r="QDR67" s="158"/>
      <c r="QDS67" s="158"/>
      <c r="QDT67" s="158"/>
      <c r="QDU67" s="158"/>
      <c r="QDV67" s="158"/>
      <c r="QDW67" s="158"/>
      <c r="QDX67" s="158"/>
      <c r="QDY67" s="158"/>
      <c r="QDZ67" s="158"/>
      <c r="QEA67" s="158"/>
      <c r="QEB67" s="158"/>
      <c r="QEC67" s="158"/>
      <c r="QED67" s="158"/>
      <c r="QEE67" s="158"/>
      <c r="QEF67" s="158"/>
      <c r="QEG67" s="158"/>
      <c r="QEH67" s="158"/>
      <c r="QEI67" s="158"/>
      <c r="QEJ67" s="158"/>
      <c r="QEK67" s="158"/>
      <c r="QEL67" s="158"/>
      <c r="QEM67" s="158"/>
      <c r="QEN67" s="158"/>
      <c r="QEO67" s="158"/>
      <c r="QEP67" s="158"/>
      <c r="QEQ67" s="158"/>
      <c r="QER67" s="158"/>
      <c r="QES67" s="158"/>
      <c r="QET67" s="158"/>
      <c r="QEU67" s="158"/>
      <c r="QEV67" s="158"/>
      <c r="QEW67" s="158"/>
      <c r="QEX67" s="158"/>
      <c r="QEY67" s="158"/>
      <c r="QEZ67" s="158"/>
      <c r="QFA67" s="158"/>
      <c r="QFB67" s="158"/>
      <c r="QFC67" s="158"/>
      <c r="QFD67" s="158"/>
      <c r="QFE67" s="158"/>
      <c r="QFF67" s="158"/>
      <c r="QFG67" s="158"/>
      <c r="QFH67" s="158"/>
      <c r="QFI67" s="158"/>
      <c r="QFJ67" s="158"/>
      <c r="QFK67" s="158"/>
      <c r="QFL67" s="158"/>
      <c r="QFM67" s="158"/>
      <c r="QFN67" s="158"/>
      <c r="QFO67" s="158"/>
      <c r="QFP67" s="158"/>
      <c r="QFQ67" s="158"/>
      <c r="QFR67" s="158"/>
      <c r="QFS67" s="158"/>
      <c r="QFT67" s="158"/>
      <c r="QFU67" s="158"/>
      <c r="QFV67" s="158"/>
      <c r="QFW67" s="158"/>
      <c r="QFX67" s="158"/>
      <c r="QFY67" s="158"/>
      <c r="QFZ67" s="158"/>
      <c r="QGA67" s="158"/>
      <c r="QGB67" s="158"/>
      <c r="QGC67" s="158"/>
      <c r="QGD67" s="158"/>
      <c r="QGE67" s="158"/>
      <c r="QGF67" s="158"/>
      <c r="QGG67" s="158"/>
      <c r="QGH67" s="158"/>
      <c r="QGI67" s="158"/>
      <c r="QGJ67" s="158"/>
      <c r="QGK67" s="158"/>
      <c r="QGL67" s="158"/>
      <c r="QGM67" s="158"/>
      <c r="QGN67" s="158"/>
      <c r="QGO67" s="158"/>
      <c r="QGP67" s="158"/>
      <c r="QGQ67" s="158"/>
      <c r="QGR67" s="158"/>
      <c r="QGS67" s="158"/>
      <c r="QGT67" s="158"/>
      <c r="QGU67" s="158"/>
      <c r="QGV67" s="158"/>
      <c r="QGW67" s="158"/>
      <c r="QGX67" s="158"/>
      <c r="QGY67" s="158"/>
      <c r="QGZ67" s="158"/>
      <c r="QHA67" s="158"/>
      <c r="QHB67" s="158"/>
      <c r="QHC67" s="158"/>
      <c r="QHD67" s="158"/>
      <c r="QHE67" s="158"/>
      <c r="QHF67" s="158"/>
      <c r="QHG67" s="158"/>
      <c r="QHH67" s="158"/>
      <c r="QHI67" s="158"/>
      <c r="QHJ67" s="158"/>
      <c r="QHK67" s="158"/>
      <c r="QHL67" s="158"/>
      <c r="QHM67" s="158"/>
      <c r="QHN67" s="158"/>
      <c r="QHO67" s="158"/>
      <c r="QHP67" s="158"/>
      <c r="QHQ67" s="158"/>
      <c r="QHR67" s="158"/>
      <c r="QHS67" s="158"/>
      <c r="QHT67" s="158"/>
      <c r="QHU67" s="158"/>
      <c r="QHV67" s="158"/>
      <c r="QHW67" s="158"/>
      <c r="QHX67" s="158"/>
      <c r="QHY67" s="158"/>
      <c r="QHZ67" s="158"/>
      <c r="QIA67" s="158"/>
      <c r="QIB67" s="158"/>
      <c r="QIC67" s="158"/>
      <c r="QID67" s="158"/>
      <c r="QIE67" s="158"/>
      <c r="QIF67" s="158"/>
      <c r="QIG67" s="158"/>
      <c r="QIH67" s="158"/>
      <c r="QII67" s="158"/>
      <c r="QIJ67" s="158"/>
      <c r="QIK67" s="158"/>
      <c r="QIL67" s="158"/>
      <c r="QIM67" s="158"/>
      <c r="QIN67" s="158"/>
      <c r="QIO67" s="158"/>
      <c r="QIP67" s="158"/>
      <c r="QIQ67" s="158"/>
      <c r="QIR67" s="158"/>
      <c r="QIS67" s="158"/>
      <c r="QIT67" s="158"/>
      <c r="QIU67" s="158"/>
      <c r="QIV67" s="158"/>
      <c r="QIW67" s="158"/>
      <c r="QIX67" s="158"/>
      <c r="QIY67" s="158"/>
      <c r="QIZ67" s="158"/>
      <c r="QJA67" s="158"/>
      <c r="QJB67" s="158"/>
      <c r="QJC67" s="158"/>
      <c r="QJD67" s="158"/>
      <c r="QJE67" s="158"/>
      <c r="QJF67" s="158"/>
      <c r="QJG67" s="158"/>
      <c r="QJH67" s="158"/>
      <c r="QJI67" s="158"/>
      <c r="QJJ67" s="158"/>
      <c r="QJK67" s="158"/>
      <c r="QJL67" s="158"/>
      <c r="QJM67" s="158"/>
      <c r="QJN67" s="158"/>
      <c r="QJO67" s="158"/>
      <c r="QJP67" s="158"/>
      <c r="QJQ67" s="158"/>
      <c r="QJR67" s="158"/>
      <c r="QJS67" s="158"/>
      <c r="QJT67" s="158"/>
      <c r="QJU67" s="158"/>
      <c r="QJV67" s="158"/>
      <c r="QJW67" s="158"/>
      <c r="QJX67" s="158"/>
      <c r="QJY67" s="158"/>
      <c r="QJZ67" s="158"/>
      <c r="QKA67" s="158"/>
      <c r="QKB67" s="158"/>
      <c r="QKC67" s="158"/>
      <c r="QKD67" s="158"/>
      <c r="QKE67" s="158"/>
      <c r="QKF67" s="158"/>
      <c r="QKG67" s="158"/>
      <c r="QKH67" s="158"/>
      <c r="QKI67" s="158"/>
      <c r="QKJ67" s="158"/>
      <c r="QKK67" s="158"/>
      <c r="QKL67" s="158"/>
      <c r="QKM67" s="158"/>
      <c r="QKN67" s="158"/>
      <c r="QKO67" s="158"/>
      <c r="QKP67" s="158"/>
      <c r="QKQ67" s="158"/>
      <c r="QKR67" s="158"/>
      <c r="QKS67" s="158"/>
      <c r="QKT67" s="158"/>
      <c r="QKU67" s="158"/>
      <c r="QKV67" s="158"/>
      <c r="QKW67" s="158"/>
      <c r="QKX67" s="158"/>
      <c r="QKY67" s="158"/>
      <c r="QKZ67" s="158"/>
      <c r="QLA67" s="158"/>
      <c r="QLB67" s="158"/>
      <c r="QLC67" s="158"/>
      <c r="QLD67" s="158"/>
      <c r="QLE67" s="158"/>
      <c r="QLF67" s="158"/>
      <c r="QLG67" s="158"/>
      <c r="QLH67" s="158"/>
      <c r="QLI67" s="158"/>
      <c r="QLJ67" s="158"/>
      <c r="QLK67" s="158"/>
      <c r="QLL67" s="158"/>
      <c r="QLM67" s="158"/>
      <c r="QLN67" s="158"/>
      <c r="QLO67" s="158"/>
      <c r="QLP67" s="158"/>
      <c r="QLQ67" s="158"/>
      <c r="QLR67" s="158"/>
      <c r="QLS67" s="158"/>
      <c r="QLT67" s="158"/>
      <c r="QLU67" s="158"/>
      <c r="QLV67" s="158"/>
      <c r="QLW67" s="158"/>
      <c r="QLX67" s="158"/>
      <c r="QLY67" s="158"/>
      <c r="QLZ67" s="158"/>
      <c r="QMA67" s="158"/>
      <c r="QMB67" s="158"/>
      <c r="QMC67" s="158"/>
      <c r="QMD67" s="158"/>
      <c r="QME67" s="158"/>
      <c r="QMF67" s="158"/>
      <c r="QMG67" s="158"/>
      <c r="QMH67" s="158"/>
      <c r="QMI67" s="158"/>
      <c r="QMJ67" s="158"/>
      <c r="QMK67" s="158"/>
      <c r="QML67" s="158"/>
      <c r="QMM67" s="158"/>
      <c r="QMN67" s="158"/>
      <c r="QMO67" s="158"/>
      <c r="QMP67" s="158"/>
      <c r="QMQ67" s="158"/>
      <c r="QMR67" s="158"/>
      <c r="QMS67" s="158"/>
      <c r="QMT67" s="158"/>
      <c r="QMU67" s="158"/>
      <c r="QMV67" s="158"/>
      <c r="QMW67" s="158"/>
      <c r="QMX67" s="158"/>
      <c r="QMY67" s="158"/>
      <c r="QMZ67" s="158"/>
      <c r="QNA67" s="158"/>
      <c r="QNB67" s="158"/>
      <c r="QNC67" s="158"/>
      <c r="QND67" s="158"/>
      <c r="QNE67" s="158"/>
      <c r="QNF67" s="158"/>
      <c r="QNG67" s="158"/>
      <c r="QNH67" s="158"/>
      <c r="QNI67" s="158"/>
      <c r="QNJ67" s="158"/>
      <c r="QNK67" s="158"/>
      <c r="QNL67" s="158"/>
      <c r="QNM67" s="158"/>
      <c r="QNN67" s="158"/>
      <c r="QNO67" s="158"/>
      <c r="QNP67" s="158"/>
      <c r="QNQ67" s="158"/>
      <c r="QNR67" s="158"/>
      <c r="QNS67" s="158"/>
      <c r="QNT67" s="158"/>
      <c r="QNU67" s="158"/>
      <c r="QNV67" s="158"/>
      <c r="QNW67" s="158"/>
      <c r="QNX67" s="158"/>
      <c r="QNY67" s="158"/>
      <c r="QNZ67" s="158"/>
      <c r="QOA67" s="158"/>
      <c r="QOB67" s="158"/>
      <c r="QOC67" s="158"/>
      <c r="QOD67" s="158"/>
      <c r="QOE67" s="158"/>
      <c r="QOF67" s="158"/>
      <c r="QOG67" s="158"/>
      <c r="QOH67" s="158"/>
      <c r="QOI67" s="158"/>
      <c r="QOJ67" s="158"/>
      <c r="QOK67" s="158"/>
      <c r="QOL67" s="158"/>
      <c r="QOM67" s="158"/>
      <c r="QON67" s="158"/>
      <c r="QOO67" s="158"/>
      <c r="QOP67" s="158"/>
      <c r="QOQ67" s="158"/>
      <c r="QOR67" s="158"/>
      <c r="QOS67" s="158"/>
      <c r="QOT67" s="158"/>
      <c r="QOU67" s="158"/>
      <c r="QOV67" s="158"/>
      <c r="QOW67" s="158"/>
      <c r="QOX67" s="158"/>
      <c r="QOY67" s="158"/>
      <c r="QOZ67" s="158"/>
      <c r="QPA67" s="158"/>
      <c r="QPB67" s="158"/>
      <c r="QPC67" s="158"/>
      <c r="QPD67" s="158"/>
      <c r="QPE67" s="158"/>
      <c r="QPF67" s="158"/>
      <c r="QPG67" s="158"/>
      <c r="QPH67" s="158"/>
      <c r="QPI67" s="158"/>
      <c r="QPJ67" s="158"/>
      <c r="QPK67" s="158"/>
      <c r="QPL67" s="158"/>
      <c r="QPM67" s="158"/>
      <c r="QPN67" s="158"/>
      <c r="QPO67" s="158"/>
      <c r="QPP67" s="158"/>
      <c r="QPQ67" s="158"/>
      <c r="QPR67" s="158"/>
      <c r="QPS67" s="158"/>
      <c r="QPT67" s="158"/>
      <c r="QPU67" s="158"/>
      <c r="QPV67" s="158"/>
      <c r="QPW67" s="158"/>
      <c r="QPX67" s="158"/>
      <c r="QPY67" s="158"/>
      <c r="QPZ67" s="158"/>
      <c r="QQA67" s="158"/>
      <c r="QQB67" s="158"/>
      <c r="QQC67" s="158"/>
      <c r="QQD67" s="158"/>
      <c r="QQE67" s="158"/>
      <c r="QQF67" s="158"/>
      <c r="QQG67" s="158"/>
      <c r="QQH67" s="158"/>
      <c r="QQI67" s="158"/>
      <c r="QQJ67" s="158"/>
      <c r="QQK67" s="158"/>
      <c r="QQL67" s="158"/>
      <c r="QQM67" s="158"/>
      <c r="QQN67" s="158"/>
      <c r="QQO67" s="158"/>
      <c r="QQP67" s="158"/>
      <c r="QQQ67" s="158"/>
      <c r="QQR67" s="158"/>
      <c r="QQS67" s="158"/>
      <c r="QQT67" s="158"/>
      <c r="QQU67" s="158"/>
      <c r="QQV67" s="158"/>
      <c r="QQW67" s="158"/>
      <c r="QQX67" s="158"/>
      <c r="QQY67" s="158"/>
      <c r="QQZ67" s="158"/>
      <c r="QRA67" s="158"/>
      <c r="QRB67" s="158"/>
      <c r="QRC67" s="158"/>
      <c r="QRD67" s="158"/>
      <c r="QRE67" s="158"/>
      <c r="QRF67" s="158"/>
      <c r="QRG67" s="158"/>
      <c r="QRH67" s="158"/>
      <c r="QRI67" s="158"/>
      <c r="QRJ67" s="158"/>
      <c r="QRK67" s="158"/>
      <c r="QRL67" s="158"/>
      <c r="QRM67" s="158"/>
      <c r="QRN67" s="158"/>
      <c r="QRO67" s="158"/>
      <c r="QRP67" s="158"/>
      <c r="QRQ67" s="158"/>
      <c r="QRR67" s="158"/>
      <c r="QRS67" s="158"/>
      <c r="QRT67" s="158"/>
      <c r="QRU67" s="158"/>
      <c r="QRV67" s="158"/>
      <c r="QRW67" s="158"/>
      <c r="QRX67" s="158"/>
      <c r="QRY67" s="158"/>
      <c r="QRZ67" s="158"/>
      <c r="QSA67" s="158"/>
      <c r="QSB67" s="158"/>
      <c r="QSC67" s="158"/>
      <c r="QSD67" s="158"/>
      <c r="QSE67" s="158"/>
      <c r="QSF67" s="158"/>
      <c r="QSG67" s="158"/>
      <c r="QSH67" s="158"/>
      <c r="QSI67" s="158"/>
      <c r="QSJ67" s="158"/>
      <c r="QSK67" s="158"/>
      <c r="QSL67" s="158"/>
      <c r="QSM67" s="158"/>
      <c r="QSN67" s="158"/>
      <c r="QSO67" s="158"/>
      <c r="QSP67" s="158"/>
      <c r="QSQ67" s="158"/>
      <c r="QSR67" s="158"/>
      <c r="QSS67" s="158"/>
      <c r="QST67" s="158"/>
      <c r="QSU67" s="158"/>
      <c r="QSV67" s="158"/>
      <c r="QSW67" s="158"/>
      <c r="QSX67" s="158"/>
      <c r="QSY67" s="158"/>
      <c r="QSZ67" s="158"/>
      <c r="QTA67" s="158"/>
      <c r="QTB67" s="158"/>
      <c r="QTC67" s="158"/>
      <c r="QTD67" s="158"/>
      <c r="QTE67" s="158"/>
      <c r="QTF67" s="158"/>
      <c r="QTG67" s="158"/>
      <c r="QTH67" s="158"/>
      <c r="QTI67" s="158"/>
      <c r="QTJ67" s="158"/>
      <c r="QTK67" s="158"/>
      <c r="QTL67" s="158"/>
      <c r="QTM67" s="158"/>
      <c r="QTN67" s="158"/>
      <c r="QTO67" s="158"/>
      <c r="QTP67" s="158"/>
      <c r="QTQ67" s="158"/>
      <c r="QTR67" s="158"/>
      <c r="QTS67" s="158"/>
      <c r="QTT67" s="158"/>
      <c r="QTU67" s="158"/>
      <c r="QTV67" s="158"/>
      <c r="QTW67" s="158"/>
      <c r="QTX67" s="158"/>
      <c r="QTY67" s="158"/>
      <c r="QTZ67" s="158"/>
      <c r="QUA67" s="158"/>
      <c r="QUB67" s="158"/>
      <c r="QUC67" s="158"/>
      <c r="QUD67" s="158"/>
      <c r="QUE67" s="158"/>
      <c r="QUF67" s="158"/>
      <c r="QUG67" s="158"/>
      <c r="QUH67" s="158"/>
      <c r="QUI67" s="158"/>
      <c r="QUJ67" s="158"/>
      <c r="QUK67" s="158"/>
      <c r="QUL67" s="158"/>
      <c r="QUM67" s="158"/>
      <c r="QUN67" s="158"/>
      <c r="QUO67" s="158"/>
      <c r="QUP67" s="158"/>
      <c r="QUQ67" s="158"/>
      <c r="QUR67" s="158"/>
      <c r="QUS67" s="158"/>
      <c r="QUT67" s="158"/>
      <c r="QUU67" s="158"/>
      <c r="QUV67" s="158"/>
      <c r="QUW67" s="158"/>
      <c r="QUX67" s="158"/>
      <c r="QUY67" s="158"/>
      <c r="QUZ67" s="158"/>
      <c r="QVA67" s="158"/>
      <c r="QVB67" s="158"/>
      <c r="QVC67" s="158"/>
      <c r="QVD67" s="158"/>
      <c r="QVE67" s="158"/>
      <c r="QVF67" s="158"/>
      <c r="QVG67" s="158"/>
      <c r="QVH67" s="158"/>
      <c r="QVI67" s="158"/>
      <c r="QVJ67" s="158"/>
      <c r="QVK67" s="158"/>
      <c r="QVL67" s="158"/>
      <c r="QVM67" s="158"/>
      <c r="QVN67" s="158"/>
      <c r="QVO67" s="158"/>
      <c r="QVP67" s="158"/>
      <c r="QVQ67" s="158"/>
      <c r="QVR67" s="158"/>
      <c r="QVS67" s="158"/>
      <c r="QVT67" s="158"/>
      <c r="QVU67" s="158"/>
      <c r="QVV67" s="158"/>
      <c r="QVW67" s="158"/>
      <c r="QVX67" s="158"/>
      <c r="QVY67" s="158"/>
      <c r="QVZ67" s="158"/>
      <c r="QWA67" s="158"/>
      <c r="QWB67" s="158"/>
      <c r="QWC67" s="158"/>
      <c r="QWD67" s="158"/>
      <c r="QWE67" s="158"/>
      <c r="QWF67" s="158"/>
      <c r="QWG67" s="158"/>
      <c r="QWH67" s="158"/>
      <c r="QWI67" s="158"/>
      <c r="QWJ67" s="158"/>
      <c r="QWK67" s="158"/>
      <c r="QWL67" s="158"/>
      <c r="QWM67" s="158"/>
      <c r="QWN67" s="158"/>
      <c r="QWO67" s="158"/>
      <c r="QWP67" s="158"/>
      <c r="QWQ67" s="158"/>
      <c r="QWR67" s="158"/>
      <c r="QWS67" s="158"/>
      <c r="QWT67" s="158"/>
      <c r="QWU67" s="158"/>
      <c r="QWV67" s="158"/>
      <c r="QWW67" s="158"/>
      <c r="QWX67" s="158"/>
      <c r="QWY67" s="158"/>
      <c r="QWZ67" s="158"/>
      <c r="QXA67" s="158"/>
      <c r="QXB67" s="158"/>
      <c r="QXC67" s="158"/>
      <c r="QXD67" s="158"/>
      <c r="QXE67" s="158"/>
      <c r="QXF67" s="158"/>
      <c r="QXG67" s="158"/>
      <c r="QXH67" s="158"/>
      <c r="QXI67" s="158"/>
      <c r="QXJ67" s="158"/>
      <c r="QXK67" s="158"/>
      <c r="QXL67" s="158"/>
      <c r="QXM67" s="158"/>
      <c r="QXN67" s="158"/>
      <c r="QXO67" s="158"/>
      <c r="QXP67" s="158"/>
      <c r="QXQ67" s="158"/>
      <c r="QXR67" s="158"/>
      <c r="QXS67" s="158"/>
      <c r="QXT67" s="158"/>
      <c r="QXU67" s="158"/>
      <c r="QXV67" s="158"/>
      <c r="QXW67" s="158"/>
      <c r="QXX67" s="158"/>
      <c r="QXY67" s="158"/>
      <c r="QXZ67" s="158"/>
      <c r="QYA67" s="158"/>
      <c r="QYB67" s="158"/>
      <c r="QYC67" s="158"/>
      <c r="QYD67" s="158"/>
      <c r="QYE67" s="158"/>
      <c r="QYF67" s="158"/>
      <c r="QYG67" s="158"/>
      <c r="QYH67" s="158"/>
      <c r="QYI67" s="158"/>
      <c r="QYJ67" s="158"/>
      <c r="QYK67" s="158"/>
      <c r="QYL67" s="158"/>
      <c r="QYM67" s="158"/>
      <c r="QYN67" s="158"/>
      <c r="QYO67" s="158"/>
      <c r="QYP67" s="158"/>
      <c r="QYQ67" s="158"/>
      <c r="QYR67" s="158"/>
      <c r="QYS67" s="158"/>
      <c r="QYT67" s="158"/>
      <c r="QYU67" s="158"/>
      <c r="QYV67" s="158"/>
      <c r="QYW67" s="158"/>
      <c r="QYX67" s="158"/>
      <c r="QYY67" s="158"/>
      <c r="QYZ67" s="158"/>
      <c r="QZA67" s="158"/>
      <c r="QZB67" s="158"/>
      <c r="QZC67" s="158"/>
      <c r="QZD67" s="158"/>
      <c r="QZE67" s="158"/>
      <c r="QZF67" s="158"/>
      <c r="QZG67" s="158"/>
      <c r="QZH67" s="158"/>
      <c r="QZI67" s="158"/>
      <c r="QZJ67" s="158"/>
      <c r="QZK67" s="158"/>
      <c r="QZL67" s="158"/>
      <c r="QZM67" s="158"/>
      <c r="QZN67" s="158"/>
      <c r="QZO67" s="158"/>
      <c r="QZP67" s="158"/>
      <c r="QZQ67" s="158"/>
      <c r="QZR67" s="158"/>
      <c r="QZS67" s="158"/>
      <c r="QZT67" s="158"/>
      <c r="QZU67" s="158"/>
      <c r="QZV67" s="158"/>
      <c r="QZW67" s="158"/>
      <c r="QZX67" s="158"/>
      <c r="QZY67" s="158"/>
      <c r="QZZ67" s="158"/>
      <c r="RAA67" s="158"/>
      <c r="RAB67" s="158"/>
      <c r="RAC67" s="158"/>
      <c r="RAD67" s="158"/>
      <c r="RAE67" s="158"/>
      <c r="RAF67" s="158"/>
      <c r="RAG67" s="158"/>
      <c r="RAH67" s="158"/>
      <c r="RAI67" s="158"/>
      <c r="RAJ67" s="158"/>
      <c r="RAK67" s="158"/>
      <c r="RAL67" s="158"/>
      <c r="RAM67" s="158"/>
      <c r="RAN67" s="158"/>
      <c r="RAO67" s="158"/>
      <c r="RAP67" s="158"/>
      <c r="RAQ67" s="158"/>
      <c r="RAR67" s="158"/>
      <c r="RAS67" s="158"/>
      <c r="RAT67" s="158"/>
      <c r="RAU67" s="158"/>
      <c r="RAV67" s="158"/>
      <c r="RAW67" s="158"/>
      <c r="RAX67" s="158"/>
      <c r="RAY67" s="158"/>
      <c r="RAZ67" s="158"/>
      <c r="RBA67" s="158"/>
      <c r="RBB67" s="158"/>
      <c r="RBC67" s="158"/>
      <c r="RBD67" s="158"/>
      <c r="RBE67" s="158"/>
      <c r="RBF67" s="158"/>
      <c r="RBG67" s="158"/>
      <c r="RBH67" s="158"/>
      <c r="RBI67" s="158"/>
      <c r="RBJ67" s="158"/>
      <c r="RBK67" s="158"/>
      <c r="RBL67" s="158"/>
      <c r="RBM67" s="158"/>
      <c r="RBN67" s="158"/>
      <c r="RBO67" s="158"/>
      <c r="RBP67" s="158"/>
      <c r="RBQ67" s="158"/>
      <c r="RBR67" s="158"/>
      <c r="RBS67" s="158"/>
      <c r="RBT67" s="158"/>
      <c r="RBU67" s="158"/>
      <c r="RBV67" s="158"/>
      <c r="RBW67" s="158"/>
      <c r="RBX67" s="158"/>
      <c r="RBY67" s="158"/>
      <c r="RBZ67" s="158"/>
      <c r="RCA67" s="158"/>
      <c r="RCB67" s="158"/>
      <c r="RCC67" s="158"/>
      <c r="RCD67" s="158"/>
      <c r="RCE67" s="158"/>
      <c r="RCF67" s="158"/>
      <c r="RCG67" s="158"/>
      <c r="RCH67" s="158"/>
      <c r="RCI67" s="158"/>
      <c r="RCJ67" s="158"/>
      <c r="RCK67" s="158"/>
      <c r="RCL67" s="158"/>
      <c r="RCM67" s="158"/>
      <c r="RCN67" s="158"/>
      <c r="RCO67" s="158"/>
      <c r="RCP67" s="158"/>
      <c r="RCQ67" s="158"/>
      <c r="RCR67" s="158"/>
      <c r="RCS67" s="158"/>
      <c r="RCT67" s="158"/>
      <c r="RCU67" s="158"/>
      <c r="RCV67" s="158"/>
      <c r="RCW67" s="158"/>
      <c r="RCX67" s="158"/>
      <c r="RCY67" s="158"/>
      <c r="RCZ67" s="158"/>
      <c r="RDA67" s="158"/>
      <c r="RDB67" s="158"/>
      <c r="RDC67" s="158"/>
      <c r="RDD67" s="158"/>
      <c r="RDE67" s="158"/>
      <c r="RDF67" s="158"/>
      <c r="RDG67" s="158"/>
      <c r="RDH67" s="158"/>
      <c r="RDI67" s="158"/>
      <c r="RDJ67" s="158"/>
      <c r="RDK67" s="158"/>
      <c r="RDL67" s="158"/>
      <c r="RDM67" s="158"/>
      <c r="RDN67" s="158"/>
      <c r="RDO67" s="158"/>
      <c r="RDP67" s="158"/>
      <c r="RDQ67" s="158"/>
      <c r="RDR67" s="158"/>
      <c r="RDS67" s="158"/>
      <c r="RDT67" s="158"/>
      <c r="RDU67" s="158"/>
      <c r="RDV67" s="158"/>
      <c r="RDW67" s="158"/>
      <c r="RDX67" s="158"/>
      <c r="RDY67" s="158"/>
      <c r="RDZ67" s="158"/>
      <c r="REA67" s="158"/>
      <c r="REB67" s="158"/>
      <c r="REC67" s="158"/>
      <c r="RED67" s="158"/>
      <c r="REE67" s="158"/>
      <c r="REF67" s="158"/>
      <c r="REG67" s="158"/>
      <c r="REH67" s="158"/>
      <c r="REI67" s="158"/>
      <c r="REJ67" s="158"/>
      <c r="REK67" s="158"/>
      <c r="REL67" s="158"/>
      <c r="REM67" s="158"/>
      <c r="REN67" s="158"/>
      <c r="REO67" s="158"/>
      <c r="REP67" s="158"/>
      <c r="REQ67" s="158"/>
      <c r="RER67" s="158"/>
      <c r="RES67" s="158"/>
      <c r="RET67" s="158"/>
      <c r="REU67" s="158"/>
      <c r="REV67" s="158"/>
      <c r="REW67" s="158"/>
      <c r="REX67" s="158"/>
      <c r="REY67" s="158"/>
      <c r="REZ67" s="158"/>
      <c r="RFA67" s="158"/>
      <c r="RFB67" s="158"/>
      <c r="RFC67" s="158"/>
      <c r="RFD67" s="158"/>
      <c r="RFE67" s="158"/>
      <c r="RFF67" s="158"/>
      <c r="RFG67" s="158"/>
      <c r="RFH67" s="158"/>
      <c r="RFI67" s="158"/>
      <c r="RFJ67" s="158"/>
      <c r="RFK67" s="158"/>
      <c r="RFL67" s="158"/>
      <c r="RFM67" s="158"/>
      <c r="RFN67" s="158"/>
      <c r="RFO67" s="158"/>
      <c r="RFP67" s="158"/>
      <c r="RFQ67" s="158"/>
      <c r="RFR67" s="158"/>
      <c r="RFS67" s="158"/>
      <c r="RFT67" s="158"/>
      <c r="RFU67" s="158"/>
      <c r="RFV67" s="158"/>
      <c r="RFW67" s="158"/>
      <c r="RFX67" s="158"/>
      <c r="RFY67" s="158"/>
      <c r="RFZ67" s="158"/>
      <c r="RGA67" s="158"/>
      <c r="RGB67" s="158"/>
      <c r="RGC67" s="158"/>
      <c r="RGD67" s="158"/>
      <c r="RGE67" s="158"/>
      <c r="RGF67" s="158"/>
      <c r="RGG67" s="158"/>
      <c r="RGH67" s="158"/>
      <c r="RGI67" s="158"/>
      <c r="RGJ67" s="158"/>
      <c r="RGK67" s="158"/>
      <c r="RGL67" s="158"/>
      <c r="RGM67" s="158"/>
      <c r="RGN67" s="158"/>
      <c r="RGO67" s="158"/>
      <c r="RGP67" s="158"/>
      <c r="RGQ67" s="158"/>
      <c r="RGR67" s="158"/>
      <c r="RGS67" s="158"/>
      <c r="RGT67" s="158"/>
      <c r="RGU67" s="158"/>
      <c r="RGV67" s="158"/>
      <c r="RGW67" s="158"/>
      <c r="RGX67" s="158"/>
      <c r="RGY67" s="158"/>
      <c r="RGZ67" s="158"/>
      <c r="RHA67" s="158"/>
      <c r="RHB67" s="158"/>
      <c r="RHC67" s="158"/>
      <c r="RHD67" s="158"/>
      <c r="RHE67" s="158"/>
      <c r="RHF67" s="158"/>
      <c r="RHG67" s="158"/>
      <c r="RHH67" s="158"/>
      <c r="RHI67" s="158"/>
      <c r="RHJ67" s="158"/>
      <c r="RHK67" s="158"/>
      <c r="RHL67" s="158"/>
      <c r="RHM67" s="158"/>
      <c r="RHN67" s="158"/>
      <c r="RHO67" s="158"/>
      <c r="RHP67" s="158"/>
      <c r="RHQ67" s="158"/>
      <c r="RHR67" s="158"/>
      <c r="RHS67" s="158"/>
      <c r="RHT67" s="158"/>
      <c r="RHU67" s="158"/>
      <c r="RHV67" s="158"/>
      <c r="RHW67" s="158"/>
      <c r="RHX67" s="158"/>
      <c r="RHY67" s="158"/>
      <c r="RHZ67" s="158"/>
      <c r="RIA67" s="158"/>
      <c r="RIB67" s="158"/>
      <c r="RIC67" s="158"/>
      <c r="RID67" s="158"/>
      <c r="RIE67" s="158"/>
      <c r="RIF67" s="158"/>
      <c r="RIG67" s="158"/>
      <c r="RIH67" s="158"/>
      <c r="RII67" s="158"/>
      <c r="RIJ67" s="158"/>
      <c r="RIK67" s="158"/>
      <c r="RIL67" s="158"/>
      <c r="RIM67" s="158"/>
      <c r="RIN67" s="158"/>
      <c r="RIO67" s="158"/>
      <c r="RIP67" s="158"/>
      <c r="RIQ67" s="158"/>
      <c r="RIR67" s="158"/>
      <c r="RIS67" s="158"/>
      <c r="RIT67" s="158"/>
      <c r="RIU67" s="158"/>
      <c r="RIV67" s="158"/>
      <c r="RIW67" s="158"/>
      <c r="RIX67" s="158"/>
      <c r="RIY67" s="158"/>
      <c r="RIZ67" s="158"/>
      <c r="RJA67" s="158"/>
      <c r="RJB67" s="158"/>
      <c r="RJC67" s="158"/>
      <c r="RJD67" s="158"/>
      <c r="RJE67" s="158"/>
      <c r="RJF67" s="158"/>
      <c r="RJG67" s="158"/>
      <c r="RJH67" s="158"/>
      <c r="RJI67" s="158"/>
      <c r="RJJ67" s="158"/>
      <c r="RJK67" s="158"/>
      <c r="RJL67" s="158"/>
      <c r="RJM67" s="158"/>
      <c r="RJN67" s="158"/>
      <c r="RJO67" s="158"/>
      <c r="RJP67" s="158"/>
      <c r="RJQ67" s="158"/>
      <c r="RJR67" s="158"/>
      <c r="RJS67" s="158"/>
      <c r="RJT67" s="158"/>
      <c r="RJU67" s="158"/>
      <c r="RJV67" s="158"/>
      <c r="RJW67" s="158"/>
      <c r="RJX67" s="158"/>
      <c r="RJY67" s="158"/>
      <c r="RJZ67" s="158"/>
      <c r="RKA67" s="158"/>
      <c r="RKB67" s="158"/>
      <c r="RKC67" s="158"/>
      <c r="RKD67" s="158"/>
      <c r="RKE67" s="158"/>
      <c r="RKF67" s="158"/>
      <c r="RKG67" s="158"/>
      <c r="RKH67" s="158"/>
      <c r="RKI67" s="158"/>
      <c r="RKJ67" s="158"/>
      <c r="RKK67" s="158"/>
      <c r="RKL67" s="158"/>
      <c r="RKM67" s="158"/>
      <c r="RKN67" s="158"/>
      <c r="RKO67" s="158"/>
      <c r="RKP67" s="158"/>
      <c r="RKQ67" s="158"/>
      <c r="RKR67" s="158"/>
      <c r="RKS67" s="158"/>
      <c r="RKT67" s="158"/>
      <c r="RKU67" s="158"/>
      <c r="RKV67" s="158"/>
      <c r="RKW67" s="158"/>
      <c r="RKX67" s="158"/>
      <c r="RKY67" s="158"/>
      <c r="RKZ67" s="158"/>
      <c r="RLA67" s="158"/>
      <c r="RLB67" s="158"/>
      <c r="RLC67" s="158"/>
      <c r="RLD67" s="158"/>
      <c r="RLE67" s="158"/>
      <c r="RLF67" s="158"/>
      <c r="RLG67" s="158"/>
      <c r="RLH67" s="158"/>
      <c r="RLI67" s="158"/>
      <c r="RLJ67" s="158"/>
      <c r="RLK67" s="158"/>
      <c r="RLL67" s="158"/>
      <c r="RLM67" s="158"/>
      <c r="RLN67" s="158"/>
      <c r="RLO67" s="158"/>
      <c r="RLP67" s="158"/>
      <c r="RLQ67" s="158"/>
      <c r="RLR67" s="158"/>
      <c r="RLS67" s="158"/>
      <c r="RLT67" s="158"/>
      <c r="RLU67" s="158"/>
      <c r="RLV67" s="158"/>
      <c r="RLW67" s="158"/>
      <c r="RLX67" s="158"/>
      <c r="RLY67" s="158"/>
      <c r="RLZ67" s="158"/>
      <c r="RMA67" s="158"/>
      <c r="RMB67" s="158"/>
      <c r="RMC67" s="158"/>
      <c r="RMD67" s="158"/>
      <c r="RME67" s="158"/>
      <c r="RMF67" s="158"/>
      <c r="RMG67" s="158"/>
      <c r="RMH67" s="158"/>
      <c r="RMI67" s="158"/>
      <c r="RMJ67" s="158"/>
      <c r="RMK67" s="158"/>
      <c r="RML67" s="158"/>
      <c r="RMM67" s="158"/>
      <c r="RMN67" s="158"/>
      <c r="RMO67" s="158"/>
      <c r="RMP67" s="158"/>
      <c r="RMQ67" s="158"/>
      <c r="RMR67" s="158"/>
      <c r="RMS67" s="158"/>
      <c r="RMT67" s="158"/>
      <c r="RMU67" s="158"/>
      <c r="RMV67" s="158"/>
      <c r="RMW67" s="158"/>
      <c r="RMX67" s="158"/>
      <c r="RMY67" s="158"/>
      <c r="RMZ67" s="158"/>
      <c r="RNA67" s="158"/>
      <c r="RNB67" s="158"/>
      <c r="RNC67" s="158"/>
      <c r="RND67" s="158"/>
      <c r="RNE67" s="158"/>
      <c r="RNF67" s="158"/>
      <c r="RNG67" s="158"/>
      <c r="RNH67" s="158"/>
      <c r="RNI67" s="158"/>
      <c r="RNJ67" s="158"/>
      <c r="RNK67" s="158"/>
      <c r="RNL67" s="158"/>
      <c r="RNM67" s="158"/>
      <c r="RNN67" s="158"/>
      <c r="RNO67" s="158"/>
      <c r="RNP67" s="158"/>
      <c r="RNQ67" s="158"/>
      <c r="RNR67" s="158"/>
      <c r="RNS67" s="158"/>
      <c r="RNT67" s="158"/>
      <c r="RNU67" s="158"/>
      <c r="RNV67" s="158"/>
      <c r="RNW67" s="158"/>
      <c r="RNX67" s="158"/>
      <c r="RNY67" s="158"/>
      <c r="RNZ67" s="158"/>
      <c r="ROA67" s="158"/>
      <c r="ROB67" s="158"/>
      <c r="ROC67" s="158"/>
      <c r="ROD67" s="158"/>
      <c r="ROE67" s="158"/>
      <c r="ROF67" s="158"/>
      <c r="ROG67" s="158"/>
      <c r="ROH67" s="158"/>
      <c r="ROI67" s="158"/>
      <c r="ROJ67" s="158"/>
      <c r="ROK67" s="158"/>
      <c r="ROL67" s="158"/>
      <c r="ROM67" s="158"/>
      <c r="RON67" s="158"/>
      <c r="ROO67" s="158"/>
      <c r="ROP67" s="158"/>
      <c r="ROQ67" s="158"/>
      <c r="ROR67" s="158"/>
      <c r="ROS67" s="158"/>
      <c r="ROT67" s="158"/>
      <c r="ROU67" s="158"/>
      <c r="ROV67" s="158"/>
      <c r="ROW67" s="158"/>
      <c r="ROX67" s="158"/>
      <c r="ROY67" s="158"/>
      <c r="ROZ67" s="158"/>
      <c r="RPA67" s="158"/>
      <c r="RPB67" s="158"/>
      <c r="RPC67" s="158"/>
      <c r="RPD67" s="158"/>
      <c r="RPE67" s="158"/>
      <c r="RPF67" s="158"/>
      <c r="RPG67" s="158"/>
      <c r="RPH67" s="158"/>
      <c r="RPI67" s="158"/>
      <c r="RPJ67" s="158"/>
      <c r="RPK67" s="158"/>
      <c r="RPL67" s="158"/>
      <c r="RPM67" s="158"/>
      <c r="RPN67" s="158"/>
      <c r="RPO67" s="158"/>
      <c r="RPP67" s="158"/>
      <c r="RPQ67" s="158"/>
      <c r="RPR67" s="158"/>
      <c r="RPS67" s="158"/>
      <c r="RPT67" s="158"/>
      <c r="RPU67" s="158"/>
      <c r="RPV67" s="158"/>
      <c r="RPW67" s="158"/>
      <c r="RPX67" s="158"/>
      <c r="RPY67" s="158"/>
      <c r="RPZ67" s="158"/>
      <c r="RQA67" s="158"/>
      <c r="RQB67" s="158"/>
      <c r="RQC67" s="158"/>
      <c r="RQD67" s="158"/>
      <c r="RQE67" s="158"/>
      <c r="RQF67" s="158"/>
      <c r="RQG67" s="158"/>
      <c r="RQH67" s="158"/>
      <c r="RQI67" s="158"/>
      <c r="RQJ67" s="158"/>
      <c r="RQK67" s="158"/>
      <c r="RQL67" s="158"/>
      <c r="RQM67" s="158"/>
      <c r="RQN67" s="158"/>
      <c r="RQO67" s="158"/>
      <c r="RQP67" s="158"/>
      <c r="RQQ67" s="158"/>
      <c r="RQR67" s="158"/>
      <c r="RQS67" s="158"/>
      <c r="RQT67" s="158"/>
      <c r="RQU67" s="158"/>
      <c r="RQV67" s="158"/>
      <c r="RQW67" s="158"/>
      <c r="RQX67" s="158"/>
      <c r="RQY67" s="158"/>
      <c r="RQZ67" s="158"/>
      <c r="RRA67" s="158"/>
      <c r="RRB67" s="158"/>
      <c r="RRC67" s="158"/>
      <c r="RRD67" s="158"/>
      <c r="RRE67" s="158"/>
      <c r="RRF67" s="158"/>
      <c r="RRG67" s="158"/>
      <c r="RRH67" s="158"/>
      <c r="RRI67" s="158"/>
      <c r="RRJ67" s="158"/>
      <c r="RRK67" s="158"/>
      <c r="RRL67" s="158"/>
      <c r="RRM67" s="158"/>
      <c r="RRN67" s="158"/>
      <c r="RRO67" s="158"/>
      <c r="RRP67" s="158"/>
      <c r="RRQ67" s="158"/>
      <c r="RRR67" s="158"/>
      <c r="RRS67" s="158"/>
      <c r="RRT67" s="158"/>
      <c r="RRU67" s="158"/>
      <c r="RRV67" s="158"/>
      <c r="RRW67" s="158"/>
      <c r="RRX67" s="158"/>
      <c r="RRY67" s="158"/>
      <c r="RRZ67" s="158"/>
      <c r="RSA67" s="158"/>
      <c r="RSB67" s="158"/>
      <c r="RSC67" s="158"/>
      <c r="RSD67" s="158"/>
      <c r="RSE67" s="158"/>
      <c r="RSF67" s="158"/>
      <c r="RSG67" s="158"/>
      <c r="RSH67" s="158"/>
      <c r="RSI67" s="158"/>
      <c r="RSJ67" s="158"/>
      <c r="RSK67" s="158"/>
      <c r="RSL67" s="158"/>
      <c r="RSM67" s="158"/>
      <c r="RSN67" s="158"/>
      <c r="RSO67" s="158"/>
      <c r="RSP67" s="158"/>
      <c r="RSQ67" s="158"/>
      <c r="RSR67" s="158"/>
      <c r="RSS67" s="158"/>
      <c r="RST67" s="158"/>
      <c r="RSU67" s="158"/>
      <c r="RSV67" s="158"/>
      <c r="RSW67" s="158"/>
      <c r="RSX67" s="158"/>
      <c r="RSY67" s="158"/>
      <c r="RSZ67" s="158"/>
      <c r="RTA67" s="158"/>
      <c r="RTB67" s="158"/>
      <c r="RTC67" s="158"/>
      <c r="RTD67" s="158"/>
      <c r="RTE67" s="158"/>
      <c r="RTF67" s="158"/>
      <c r="RTG67" s="158"/>
      <c r="RTH67" s="158"/>
      <c r="RTI67" s="158"/>
      <c r="RTJ67" s="158"/>
      <c r="RTK67" s="158"/>
      <c r="RTL67" s="158"/>
      <c r="RTM67" s="158"/>
      <c r="RTN67" s="158"/>
      <c r="RTO67" s="158"/>
      <c r="RTP67" s="158"/>
      <c r="RTQ67" s="158"/>
      <c r="RTR67" s="158"/>
      <c r="RTS67" s="158"/>
      <c r="RTT67" s="158"/>
      <c r="RTU67" s="158"/>
      <c r="RTV67" s="158"/>
      <c r="RTW67" s="158"/>
      <c r="RTX67" s="158"/>
      <c r="RTY67" s="158"/>
      <c r="RTZ67" s="158"/>
      <c r="RUA67" s="158"/>
      <c r="RUB67" s="158"/>
      <c r="RUC67" s="158"/>
      <c r="RUD67" s="158"/>
      <c r="RUE67" s="158"/>
      <c r="RUF67" s="158"/>
      <c r="RUG67" s="158"/>
      <c r="RUH67" s="158"/>
      <c r="RUI67" s="158"/>
      <c r="RUJ67" s="158"/>
      <c r="RUK67" s="158"/>
      <c r="RUL67" s="158"/>
      <c r="RUM67" s="158"/>
      <c r="RUN67" s="158"/>
      <c r="RUO67" s="158"/>
      <c r="RUP67" s="158"/>
      <c r="RUQ67" s="158"/>
      <c r="RUR67" s="158"/>
      <c r="RUS67" s="158"/>
      <c r="RUT67" s="158"/>
      <c r="RUU67" s="158"/>
      <c r="RUV67" s="158"/>
      <c r="RUW67" s="158"/>
      <c r="RUX67" s="158"/>
      <c r="RUY67" s="158"/>
      <c r="RUZ67" s="158"/>
      <c r="RVA67" s="158"/>
      <c r="RVB67" s="158"/>
      <c r="RVC67" s="158"/>
      <c r="RVD67" s="158"/>
      <c r="RVE67" s="158"/>
      <c r="RVF67" s="158"/>
      <c r="RVG67" s="158"/>
      <c r="RVH67" s="158"/>
      <c r="RVI67" s="158"/>
      <c r="RVJ67" s="158"/>
      <c r="RVK67" s="158"/>
      <c r="RVL67" s="158"/>
      <c r="RVM67" s="158"/>
      <c r="RVN67" s="158"/>
      <c r="RVO67" s="158"/>
      <c r="RVP67" s="158"/>
      <c r="RVQ67" s="158"/>
      <c r="RVR67" s="158"/>
      <c r="RVS67" s="158"/>
      <c r="RVT67" s="158"/>
      <c r="RVU67" s="158"/>
      <c r="RVV67" s="158"/>
      <c r="RVW67" s="158"/>
      <c r="RVX67" s="158"/>
      <c r="RVY67" s="158"/>
      <c r="RVZ67" s="158"/>
      <c r="RWA67" s="158"/>
      <c r="RWB67" s="158"/>
      <c r="RWC67" s="158"/>
      <c r="RWD67" s="158"/>
      <c r="RWE67" s="158"/>
      <c r="RWF67" s="158"/>
      <c r="RWG67" s="158"/>
      <c r="RWH67" s="158"/>
      <c r="RWI67" s="158"/>
      <c r="RWJ67" s="158"/>
      <c r="RWK67" s="158"/>
      <c r="RWL67" s="158"/>
      <c r="RWM67" s="158"/>
      <c r="RWN67" s="158"/>
      <c r="RWO67" s="158"/>
      <c r="RWP67" s="158"/>
      <c r="RWQ67" s="158"/>
      <c r="RWR67" s="158"/>
      <c r="RWS67" s="158"/>
      <c r="RWT67" s="158"/>
      <c r="RWU67" s="158"/>
      <c r="RWV67" s="158"/>
      <c r="RWW67" s="158"/>
      <c r="RWX67" s="158"/>
      <c r="RWY67" s="158"/>
      <c r="RWZ67" s="158"/>
      <c r="RXA67" s="158"/>
      <c r="RXB67" s="158"/>
      <c r="RXC67" s="158"/>
      <c r="RXD67" s="158"/>
      <c r="RXE67" s="158"/>
      <c r="RXF67" s="158"/>
      <c r="RXG67" s="158"/>
      <c r="RXH67" s="158"/>
      <c r="RXI67" s="158"/>
      <c r="RXJ67" s="158"/>
      <c r="RXK67" s="158"/>
      <c r="RXL67" s="158"/>
      <c r="RXM67" s="158"/>
      <c r="RXN67" s="158"/>
      <c r="RXO67" s="158"/>
      <c r="RXP67" s="158"/>
      <c r="RXQ67" s="158"/>
      <c r="RXR67" s="158"/>
      <c r="RXS67" s="158"/>
      <c r="RXT67" s="158"/>
      <c r="RXU67" s="158"/>
      <c r="RXV67" s="158"/>
      <c r="RXW67" s="158"/>
      <c r="RXX67" s="158"/>
      <c r="RXY67" s="158"/>
      <c r="RXZ67" s="158"/>
      <c r="RYA67" s="158"/>
      <c r="RYB67" s="158"/>
      <c r="RYC67" s="158"/>
      <c r="RYD67" s="158"/>
      <c r="RYE67" s="158"/>
      <c r="RYF67" s="158"/>
      <c r="RYG67" s="158"/>
      <c r="RYH67" s="158"/>
      <c r="RYI67" s="158"/>
      <c r="RYJ67" s="158"/>
      <c r="RYK67" s="158"/>
      <c r="RYL67" s="158"/>
      <c r="RYM67" s="158"/>
      <c r="RYN67" s="158"/>
      <c r="RYO67" s="158"/>
      <c r="RYP67" s="158"/>
      <c r="RYQ67" s="158"/>
      <c r="RYR67" s="158"/>
      <c r="RYS67" s="158"/>
      <c r="RYT67" s="158"/>
      <c r="RYU67" s="158"/>
      <c r="RYV67" s="158"/>
      <c r="RYW67" s="158"/>
      <c r="RYX67" s="158"/>
      <c r="RYY67" s="158"/>
      <c r="RYZ67" s="158"/>
      <c r="RZA67" s="158"/>
      <c r="RZB67" s="158"/>
      <c r="RZC67" s="158"/>
      <c r="RZD67" s="158"/>
      <c r="RZE67" s="158"/>
      <c r="RZF67" s="158"/>
      <c r="RZG67" s="158"/>
      <c r="RZH67" s="158"/>
      <c r="RZI67" s="158"/>
      <c r="RZJ67" s="158"/>
      <c r="RZK67" s="158"/>
      <c r="RZL67" s="158"/>
      <c r="RZM67" s="158"/>
      <c r="RZN67" s="158"/>
      <c r="RZO67" s="158"/>
      <c r="RZP67" s="158"/>
      <c r="RZQ67" s="158"/>
      <c r="RZR67" s="158"/>
      <c r="RZS67" s="158"/>
      <c r="RZT67" s="158"/>
      <c r="RZU67" s="158"/>
      <c r="RZV67" s="158"/>
      <c r="RZW67" s="158"/>
      <c r="RZX67" s="158"/>
      <c r="RZY67" s="158"/>
      <c r="RZZ67" s="158"/>
      <c r="SAA67" s="158"/>
      <c r="SAB67" s="158"/>
      <c r="SAC67" s="158"/>
      <c r="SAD67" s="158"/>
      <c r="SAE67" s="158"/>
      <c r="SAF67" s="158"/>
      <c r="SAG67" s="158"/>
      <c r="SAH67" s="158"/>
      <c r="SAI67" s="158"/>
      <c r="SAJ67" s="158"/>
      <c r="SAK67" s="158"/>
      <c r="SAL67" s="158"/>
      <c r="SAM67" s="158"/>
      <c r="SAN67" s="158"/>
      <c r="SAO67" s="158"/>
      <c r="SAP67" s="158"/>
      <c r="SAQ67" s="158"/>
      <c r="SAR67" s="158"/>
      <c r="SAS67" s="158"/>
      <c r="SAT67" s="158"/>
      <c r="SAU67" s="158"/>
      <c r="SAV67" s="158"/>
      <c r="SAW67" s="158"/>
      <c r="SAX67" s="158"/>
      <c r="SAY67" s="158"/>
      <c r="SAZ67" s="158"/>
      <c r="SBA67" s="158"/>
      <c r="SBB67" s="158"/>
      <c r="SBC67" s="158"/>
      <c r="SBD67" s="158"/>
      <c r="SBE67" s="158"/>
      <c r="SBF67" s="158"/>
      <c r="SBG67" s="158"/>
      <c r="SBH67" s="158"/>
      <c r="SBI67" s="158"/>
      <c r="SBJ67" s="158"/>
      <c r="SBK67" s="158"/>
      <c r="SBL67" s="158"/>
      <c r="SBM67" s="158"/>
      <c r="SBN67" s="158"/>
      <c r="SBO67" s="158"/>
      <c r="SBP67" s="158"/>
      <c r="SBQ67" s="158"/>
      <c r="SBR67" s="158"/>
      <c r="SBS67" s="158"/>
      <c r="SBT67" s="158"/>
      <c r="SBU67" s="158"/>
      <c r="SBV67" s="158"/>
      <c r="SBW67" s="158"/>
      <c r="SBX67" s="158"/>
      <c r="SBY67" s="158"/>
      <c r="SBZ67" s="158"/>
      <c r="SCA67" s="158"/>
      <c r="SCB67" s="158"/>
      <c r="SCC67" s="158"/>
      <c r="SCD67" s="158"/>
      <c r="SCE67" s="158"/>
      <c r="SCF67" s="158"/>
      <c r="SCG67" s="158"/>
      <c r="SCH67" s="158"/>
      <c r="SCI67" s="158"/>
      <c r="SCJ67" s="158"/>
      <c r="SCK67" s="158"/>
      <c r="SCL67" s="158"/>
      <c r="SCM67" s="158"/>
      <c r="SCN67" s="158"/>
      <c r="SCO67" s="158"/>
      <c r="SCP67" s="158"/>
      <c r="SCQ67" s="158"/>
      <c r="SCR67" s="158"/>
      <c r="SCS67" s="158"/>
      <c r="SCT67" s="158"/>
      <c r="SCU67" s="158"/>
      <c r="SCV67" s="158"/>
      <c r="SCW67" s="158"/>
      <c r="SCX67" s="158"/>
      <c r="SCY67" s="158"/>
      <c r="SCZ67" s="158"/>
      <c r="SDA67" s="158"/>
      <c r="SDB67" s="158"/>
      <c r="SDC67" s="158"/>
      <c r="SDD67" s="158"/>
      <c r="SDE67" s="158"/>
      <c r="SDF67" s="158"/>
      <c r="SDG67" s="158"/>
      <c r="SDH67" s="158"/>
      <c r="SDI67" s="158"/>
      <c r="SDJ67" s="158"/>
      <c r="SDK67" s="158"/>
      <c r="SDL67" s="158"/>
      <c r="SDM67" s="158"/>
      <c r="SDN67" s="158"/>
      <c r="SDO67" s="158"/>
      <c r="SDP67" s="158"/>
      <c r="SDQ67" s="158"/>
      <c r="SDR67" s="158"/>
      <c r="SDS67" s="158"/>
      <c r="SDT67" s="158"/>
      <c r="SDU67" s="158"/>
      <c r="SDV67" s="158"/>
      <c r="SDW67" s="158"/>
      <c r="SDX67" s="158"/>
      <c r="SDY67" s="158"/>
      <c r="SDZ67" s="158"/>
      <c r="SEA67" s="158"/>
      <c r="SEB67" s="158"/>
      <c r="SEC67" s="158"/>
      <c r="SED67" s="158"/>
      <c r="SEE67" s="158"/>
      <c r="SEF67" s="158"/>
      <c r="SEG67" s="158"/>
      <c r="SEH67" s="158"/>
      <c r="SEI67" s="158"/>
      <c r="SEJ67" s="158"/>
      <c r="SEK67" s="158"/>
      <c r="SEL67" s="158"/>
      <c r="SEM67" s="158"/>
      <c r="SEN67" s="158"/>
      <c r="SEO67" s="158"/>
      <c r="SEP67" s="158"/>
      <c r="SEQ67" s="158"/>
      <c r="SER67" s="158"/>
      <c r="SES67" s="158"/>
      <c r="SET67" s="158"/>
      <c r="SEU67" s="158"/>
      <c r="SEV67" s="158"/>
      <c r="SEW67" s="158"/>
      <c r="SEX67" s="158"/>
      <c r="SEY67" s="158"/>
      <c r="SEZ67" s="158"/>
      <c r="SFA67" s="158"/>
      <c r="SFB67" s="158"/>
      <c r="SFC67" s="158"/>
      <c r="SFD67" s="158"/>
      <c r="SFE67" s="158"/>
      <c r="SFF67" s="158"/>
      <c r="SFG67" s="158"/>
      <c r="SFH67" s="158"/>
      <c r="SFI67" s="158"/>
      <c r="SFJ67" s="158"/>
      <c r="SFK67" s="158"/>
      <c r="SFL67" s="158"/>
      <c r="SFM67" s="158"/>
      <c r="SFN67" s="158"/>
      <c r="SFO67" s="158"/>
      <c r="SFP67" s="158"/>
      <c r="SFQ67" s="158"/>
      <c r="SFR67" s="158"/>
      <c r="SFS67" s="158"/>
      <c r="SFT67" s="158"/>
      <c r="SFU67" s="158"/>
      <c r="SFV67" s="158"/>
      <c r="SFW67" s="158"/>
      <c r="SFX67" s="158"/>
      <c r="SFY67" s="158"/>
      <c r="SFZ67" s="158"/>
      <c r="SGA67" s="158"/>
      <c r="SGB67" s="158"/>
      <c r="SGC67" s="158"/>
      <c r="SGD67" s="158"/>
      <c r="SGE67" s="158"/>
      <c r="SGF67" s="158"/>
      <c r="SGG67" s="158"/>
      <c r="SGH67" s="158"/>
      <c r="SGI67" s="158"/>
      <c r="SGJ67" s="158"/>
      <c r="SGK67" s="158"/>
      <c r="SGL67" s="158"/>
      <c r="SGM67" s="158"/>
      <c r="SGN67" s="158"/>
      <c r="SGO67" s="158"/>
      <c r="SGP67" s="158"/>
      <c r="SGQ67" s="158"/>
      <c r="SGR67" s="158"/>
      <c r="SGS67" s="158"/>
      <c r="SGT67" s="158"/>
      <c r="SGU67" s="158"/>
      <c r="SGV67" s="158"/>
      <c r="SGW67" s="158"/>
      <c r="SGX67" s="158"/>
      <c r="SGY67" s="158"/>
      <c r="SGZ67" s="158"/>
      <c r="SHA67" s="158"/>
      <c r="SHB67" s="158"/>
      <c r="SHC67" s="158"/>
      <c r="SHD67" s="158"/>
      <c r="SHE67" s="158"/>
      <c r="SHF67" s="158"/>
      <c r="SHG67" s="158"/>
      <c r="SHH67" s="158"/>
      <c r="SHI67" s="158"/>
      <c r="SHJ67" s="158"/>
      <c r="SHK67" s="158"/>
      <c r="SHL67" s="158"/>
      <c r="SHM67" s="158"/>
      <c r="SHN67" s="158"/>
      <c r="SHO67" s="158"/>
      <c r="SHP67" s="158"/>
      <c r="SHQ67" s="158"/>
      <c r="SHR67" s="158"/>
      <c r="SHS67" s="158"/>
      <c r="SHT67" s="158"/>
      <c r="SHU67" s="158"/>
      <c r="SHV67" s="158"/>
      <c r="SHW67" s="158"/>
      <c r="SHX67" s="158"/>
      <c r="SHY67" s="158"/>
      <c r="SHZ67" s="158"/>
      <c r="SIA67" s="158"/>
      <c r="SIB67" s="158"/>
      <c r="SIC67" s="158"/>
      <c r="SID67" s="158"/>
      <c r="SIE67" s="158"/>
      <c r="SIF67" s="158"/>
      <c r="SIG67" s="158"/>
      <c r="SIH67" s="158"/>
      <c r="SII67" s="158"/>
      <c r="SIJ67" s="158"/>
      <c r="SIK67" s="158"/>
      <c r="SIL67" s="158"/>
      <c r="SIM67" s="158"/>
      <c r="SIN67" s="158"/>
      <c r="SIO67" s="158"/>
      <c r="SIP67" s="158"/>
      <c r="SIQ67" s="158"/>
      <c r="SIR67" s="158"/>
      <c r="SIS67" s="158"/>
      <c r="SIT67" s="158"/>
      <c r="SIU67" s="158"/>
      <c r="SIV67" s="158"/>
      <c r="SIW67" s="158"/>
      <c r="SIX67" s="158"/>
      <c r="SIY67" s="158"/>
      <c r="SIZ67" s="158"/>
      <c r="SJA67" s="158"/>
      <c r="SJB67" s="158"/>
      <c r="SJC67" s="158"/>
      <c r="SJD67" s="158"/>
      <c r="SJE67" s="158"/>
      <c r="SJF67" s="158"/>
      <c r="SJG67" s="158"/>
      <c r="SJH67" s="158"/>
      <c r="SJI67" s="158"/>
      <c r="SJJ67" s="158"/>
      <c r="SJK67" s="158"/>
      <c r="SJL67" s="158"/>
      <c r="SJM67" s="158"/>
      <c r="SJN67" s="158"/>
      <c r="SJO67" s="158"/>
      <c r="SJP67" s="158"/>
      <c r="SJQ67" s="158"/>
      <c r="SJR67" s="158"/>
      <c r="SJS67" s="158"/>
      <c r="SJT67" s="158"/>
      <c r="SJU67" s="158"/>
      <c r="SJV67" s="158"/>
      <c r="SJW67" s="158"/>
      <c r="SJX67" s="158"/>
      <c r="SJY67" s="158"/>
      <c r="SJZ67" s="158"/>
      <c r="SKA67" s="158"/>
      <c r="SKB67" s="158"/>
      <c r="SKC67" s="158"/>
      <c r="SKD67" s="158"/>
      <c r="SKE67" s="158"/>
      <c r="SKF67" s="158"/>
      <c r="SKG67" s="158"/>
      <c r="SKH67" s="158"/>
      <c r="SKI67" s="158"/>
      <c r="SKJ67" s="158"/>
      <c r="SKK67" s="158"/>
      <c r="SKL67" s="158"/>
      <c r="SKM67" s="158"/>
      <c r="SKN67" s="158"/>
      <c r="SKO67" s="158"/>
      <c r="SKP67" s="158"/>
      <c r="SKQ67" s="158"/>
      <c r="SKR67" s="158"/>
      <c r="SKS67" s="158"/>
      <c r="SKT67" s="158"/>
      <c r="SKU67" s="158"/>
      <c r="SKV67" s="158"/>
      <c r="SKW67" s="158"/>
      <c r="SKX67" s="158"/>
      <c r="SKY67" s="158"/>
      <c r="SKZ67" s="158"/>
      <c r="SLA67" s="158"/>
      <c r="SLB67" s="158"/>
      <c r="SLC67" s="158"/>
      <c r="SLD67" s="158"/>
      <c r="SLE67" s="158"/>
      <c r="SLF67" s="158"/>
      <c r="SLG67" s="158"/>
      <c r="SLH67" s="158"/>
      <c r="SLI67" s="158"/>
      <c r="SLJ67" s="158"/>
      <c r="SLK67" s="158"/>
      <c r="SLL67" s="158"/>
      <c r="SLM67" s="158"/>
      <c r="SLN67" s="158"/>
      <c r="SLO67" s="158"/>
      <c r="SLP67" s="158"/>
      <c r="SLQ67" s="158"/>
      <c r="SLR67" s="158"/>
      <c r="SLS67" s="158"/>
      <c r="SLT67" s="158"/>
      <c r="SLU67" s="158"/>
      <c r="SLV67" s="158"/>
      <c r="SLW67" s="158"/>
      <c r="SLX67" s="158"/>
      <c r="SLY67" s="158"/>
      <c r="SLZ67" s="158"/>
      <c r="SMA67" s="158"/>
      <c r="SMB67" s="158"/>
      <c r="SMC67" s="158"/>
      <c r="SMD67" s="158"/>
      <c r="SME67" s="158"/>
      <c r="SMF67" s="158"/>
      <c r="SMG67" s="158"/>
      <c r="SMH67" s="158"/>
      <c r="SMI67" s="158"/>
      <c r="SMJ67" s="158"/>
      <c r="SMK67" s="158"/>
      <c r="SML67" s="158"/>
      <c r="SMM67" s="158"/>
      <c r="SMN67" s="158"/>
      <c r="SMO67" s="158"/>
      <c r="SMP67" s="158"/>
      <c r="SMQ67" s="158"/>
      <c r="SMR67" s="158"/>
      <c r="SMS67" s="158"/>
      <c r="SMT67" s="158"/>
      <c r="SMU67" s="158"/>
      <c r="SMV67" s="158"/>
      <c r="SMW67" s="158"/>
      <c r="SMX67" s="158"/>
      <c r="SMY67" s="158"/>
      <c r="SMZ67" s="158"/>
      <c r="SNA67" s="158"/>
      <c r="SNB67" s="158"/>
      <c r="SNC67" s="158"/>
      <c r="SND67" s="158"/>
      <c r="SNE67" s="158"/>
      <c r="SNF67" s="158"/>
      <c r="SNG67" s="158"/>
      <c r="SNH67" s="158"/>
      <c r="SNI67" s="158"/>
      <c r="SNJ67" s="158"/>
      <c r="SNK67" s="158"/>
      <c r="SNL67" s="158"/>
      <c r="SNM67" s="158"/>
      <c r="SNN67" s="158"/>
      <c r="SNO67" s="158"/>
      <c r="SNP67" s="158"/>
      <c r="SNQ67" s="158"/>
      <c r="SNR67" s="158"/>
      <c r="SNS67" s="158"/>
      <c r="SNT67" s="158"/>
      <c r="SNU67" s="158"/>
      <c r="SNV67" s="158"/>
      <c r="SNW67" s="158"/>
      <c r="SNX67" s="158"/>
      <c r="SNY67" s="158"/>
      <c r="SNZ67" s="158"/>
      <c r="SOA67" s="158"/>
      <c r="SOB67" s="158"/>
      <c r="SOC67" s="158"/>
      <c r="SOD67" s="158"/>
      <c r="SOE67" s="158"/>
      <c r="SOF67" s="158"/>
      <c r="SOG67" s="158"/>
      <c r="SOH67" s="158"/>
      <c r="SOI67" s="158"/>
      <c r="SOJ67" s="158"/>
      <c r="SOK67" s="158"/>
      <c r="SOL67" s="158"/>
      <c r="SOM67" s="158"/>
      <c r="SON67" s="158"/>
      <c r="SOO67" s="158"/>
      <c r="SOP67" s="158"/>
      <c r="SOQ67" s="158"/>
      <c r="SOR67" s="158"/>
      <c r="SOS67" s="158"/>
      <c r="SOT67" s="158"/>
      <c r="SOU67" s="158"/>
      <c r="SOV67" s="158"/>
      <c r="SOW67" s="158"/>
      <c r="SOX67" s="158"/>
      <c r="SOY67" s="158"/>
      <c r="SOZ67" s="158"/>
      <c r="SPA67" s="158"/>
      <c r="SPB67" s="158"/>
      <c r="SPC67" s="158"/>
      <c r="SPD67" s="158"/>
      <c r="SPE67" s="158"/>
      <c r="SPF67" s="158"/>
      <c r="SPG67" s="158"/>
      <c r="SPH67" s="158"/>
      <c r="SPI67" s="158"/>
      <c r="SPJ67" s="158"/>
      <c r="SPK67" s="158"/>
      <c r="SPL67" s="158"/>
      <c r="SPM67" s="158"/>
      <c r="SPN67" s="158"/>
      <c r="SPO67" s="158"/>
      <c r="SPP67" s="158"/>
      <c r="SPQ67" s="158"/>
      <c r="SPR67" s="158"/>
      <c r="SPS67" s="158"/>
      <c r="SPT67" s="158"/>
      <c r="SPU67" s="158"/>
      <c r="SPV67" s="158"/>
      <c r="SPW67" s="158"/>
      <c r="SPX67" s="158"/>
      <c r="SPY67" s="158"/>
      <c r="SPZ67" s="158"/>
      <c r="SQA67" s="158"/>
      <c r="SQB67" s="158"/>
      <c r="SQC67" s="158"/>
      <c r="SQD67" s="158"/>
      <c r="SQE67" s="158"/>
      <c r="SQF67" s="158"/>
      <c r="SQG67" s="158"/>
      <c r="SQH67" s="158"/>
      <c r="SQI67" s="158"/>
      <c r="SQJ67" s="158"/>
      <c r="SQK67" s="158"/>
      <c r="SQL67" s="158"/>
      <c r="SQM67" s="158"/>
      <c r="SQN67" s="158"/>
      <c r="SQO67" s="158"/>
      <c r="SQP67" s="158"/>
      <c r="SQQ67" s="158"/>
      <c r="SQR67" s="158"/>
      <c r="SQS67" s="158"/>
      <c r="SQT67" s="158"/>
      <c r="SQU67" s="158"/>
      <c r="SQV67" s="158"/>
      <c r="SQW67" s="158"/>
      <c r="SQX67" s="158"/>
      <c r="SQY67" s="158"/>
      <c r="SQZ67" s="158"/>
      <c r="SRA67" s="158"/>
      <c r="SRB67" s="158"/>
      <c r="SRC67" s="158"/>
      <c r="SRD67" s="158"/>
      <c r="SRE67" s="158"/>
      <c r="SRF67" s="158"/>
      <c r="SRG67" s="158"/>
      <c r="SRH67" s="158"/>
      <c r="SRI67" s="158"/>
      <c r="SRJ67" s="158"/>
      <c r="SRK67" s="158"/>
      <c r="SRL67" s="158"/>
      <c r="SRM67" s="158"/>
      <c r="SRN67" s="158"/>
      <c r="SRO67" s="158"/>
      <c r="SRP67" s="158"/>
      <c r="SRQ67" s="158"/>
      <c r="SRR67" s="158"/>
      <c r="SRS67" s="158"/>
      <c r="SRT67" s="158"/>
      <c r="SRU67" s="158"/>
      <c r="SRV67" s="158"/>
      <c r="SRW67" s="158"/>
      <c r="SRX67" s="158"/>
      <c r="SRY67" s="158"/>
      <c r="SRZ67" s="158"/>
      <c r="SSA67" s="158"/>
      <c r="SSB67" s="158"/>
      <c r="SSC67" s="158"/>
      <c r="SSD67" s="158"/>
      <c r="SSE67" s="158"/>
      <c r="SSF67" s="158"/>
      <c r="SSG67" s="158"/>
      <c r="SSH67" s="158"/>
      <c r="SSI67" s="158"/>
      <c r="SSJ67" s="158"/>
      <c r="SSK67" s="158"/>
      <c r="SSL67" s="158"/>
      <c r="SSM67" s="158"/>
      <c r="SSN67" s="158"/>
      <c r="SSO67" s="158"/>
      <c r="SSP67" s="158"/>
      <c r="SSQ67" s="158"/>
      <c r="SSR67" s="158"/>
      <c r="SSS67" s="158"/>
      <c r="SST67" s="158"/>
      <c r="SSU67" s="158"/>
      <c r="SSV67" s="158"/>
      <c r="SSW67" s="158"/>
      <c r="SSX67" s="158"/>
      <c r="SSY67" s="158"/>
      <c r="SSZ67" s="158"/>
      <c r="STA67" s="158"/>
      <c r="STB67" s="158"/>
      <c r="STC67" s="158"/>
      <c r="STD67" s="158"/>
      <c r="STE67" s="158"/>
      <c r="STF67" s="158"/>
      <c r="STG67" s="158"/>
      <c r="STH67" s="158"/>
      <c r="STI67" s="158"/>
      <c r="STJ67" s="158"/>
      <c r="STK67" s="158"/>
      <c r="STL67" s="158"/>
      <c r="STM67" s="158"/>
      <c r="STN67" s="158"/>
      <c r="STO67" s="158"/>
      <c r="STP67" s="158"/>
      <c r="STQ67" s="158"/>
      <c r="STR67" s="158"/>
      <c r="STS67" s="158"/>
      <c r="STT67" s="158"/>
      <c r="STU67" s="158"/>
      <c r="STV67" s="158"/>
      <c r="STW67" s="158"/>
      <c r="STX67" s="158"/>
      <c r="STY67" s="158"/>
      <c r="STZ67" s="158"/>
      <c r="SUA67" s="158"/>
      <c r="SUB67" s="158"/>
      <c r="SUC67" s="158"/>
      <c r="SUD67" s="158"/>
      <c r="SUE67" s="158"/>
      <c r="SUF67" s="158"/>
      <c r="SUG67" s="158"/>
      <c r="SUH67" s="158"/>
      <c r="SUI67" s="158"/>
      <c r="SUJ67" s="158"/>
      <c r="SUK67" s="158"/>
      <c r="SUL67" s="158"/>
      <c r="SUM67" s="158"/>
      <c r="SUN67" s="158"/>
      <c r="SUO67" s="158"/>
      <c r="SUP67" s="158"/>
      <c r="SUQ67" s="158"/>
      <c r="SUR67" s="158"/>
      <c r="SUS67" s="158"/>
      <c r="SUT67" s="158"/>
      <c r="SUU67" s="158"/>
      <c r="SUV67" s="158"/>
      <c r="SUW67" s="158"/>
      <c r="SUX67" s="158"/>
      <c r="SUY67" s="158"/>
      <c r="SUZ67" s="158"/>
      <c r="SVA67" s="158"/>
      <c r="SVB67" s="158"/>
      <c r="SVC67" s="158"/>
      <c r="SVD67" s="158"/>
      <c r="SVE67" s="158"/>
      <c r="SVF67" s="158"/>
      <c r="SVG67" s="158"/>
      <c r="SVH67" s="158"/>
      <c r="SVI67" s="158"/>
      <c r="SVJ67" s="158"/>
      <c r="SVK67" s="158"/>
      <c r="SVL67" s="158"/>
      <c r="SVM67" s="158"/>
      <c r="SVN67" s="158"/>
      <c r="SVO67" s="158"/>
      <c r="SVP67" s="158"/>
      <c r="SVQ67" s="158"/>
      <c r="SVR67" s="158"/>
      <c r="SVS67" s="158"/>
      <c r="SVT67" s="158"/>
      <c r="SVU67" s="158"/>
      <c r="SVV67" s="158"/>
      <c r="SVW67" s="158"/>
      <c r="SVX67" s="158"/>
      <c r="SVY67" s="158"/>
      <c r="SVZ67" s="158"/>
      <c r="SWA67" s="158"/>
      <c r="SWB67" s="158"/>
      <c r="SWC67" s="158"/>
      <c r="SWD67" s="158"/>
      <c r="SWE67" s="158"/>
      <c r="SWF67" s="158"/>
      <c r="SWG67" s="158"/>
      <c r="SWH67" s="158"/>
      <c r="SWI67" s="158"/>
      <c r="SWJ67" s="158"/>
      <c r="SWK67" s="158"/>
      <c r="SWL67" s="158"/>
      <c r="SWM67" s="158"/>
      <c r="SWN67" s="158"/>
      <c r="SWO67" s="158"/>
      <c r="SWP67" s="158"/>
      <c r="SWQ67" s="158"/>
      <c r="SWR67" s="158"/>
      <c r="SWS67" s="158"/>
      <c r="SWT67" s="158"/>
      <c r="SWU67" s="158"/>
      <c r="SWV67" s="158"/>
      <c r="SWW67" s="158"/>
      <c r="SWX67" s="158"/>
      <c r="SWY67" s="158"/>
      <c r="SWZ67" s="158"/>
      <c r="SXA67" s="158"/>
      <c r="SXB67" s="158"/>
      <c r="SXC67" s="158"/>
      <c r="SXD67" s="158"/>
      <c r="SXE67" s="158"/>
      <c r="SXF67" s="158"/>
      <c r="SXG67" s="158"/>
      <c r="SXH67" s="158"/>
      <c r="SXI67" s="158"/>
      <c r="SXJ67" s="158"/>
      <c r="SXK67" s="158"/>
      <c r="SXL67" s="158"/>
      <c r="SXM67" s="158"/>
      <c r="SXN67" s="158"/>
      <c r="SXO67" s="158"/>
      <c r="SXP67" s="158"/>
      <c r="SXQ67" s="158"/>
      <c r="SXR67" s="158"/>
      <c r="SXS67" s="158"/>
      <c r="SXT67" s="158"/>
      <c r="SXU67" s="158"/>
      <c r="SXV67" s="158"/>
      <c r="SXW67" s="158"/>
      <c r="SXX67" s="158"/>
      <c r="SXY67" s="158"/>
      <c r="SXZ67" s="158"/>
      <c r="SYA67" s="158"/>
      <c r="SYB67" s="158"/>
      <c r="SYC67" s="158"/>
      <c r="SYD67" s="158"/>
      <c r="SYE67" s="158"/>
      <c r="SYF67" s="158"/>
      <c r="SYG67" s="158"/>
      <c r="SYH67" s="158"/>
      <c r="SYI67" s="158"/>
      <c r="SYJ67" s="158"/>
      <c r="SYK67" s="158"/>
      <c r="SYL67" s="158"/>
      <c r="SYM67" s="158"/>
      <c r="SYN67" s="158"/>
      <c r="SYO67" s="158"/>
      <c r="SYP67" s="158"/>
      <c r="SYQ67" s="158"/>
      <c r="SYR67" s="158"/>
      <c r="SYS67" s="158"/>
      <c r="SYT67" s="158"/>
      <c r="SYU67" s="158"/>
      <c r="SYV67" s="158"/>
      <c r="SYW67" s="158"/>
      <c r="SYX67" s="158"/>
      <c r="SYY67" s="158"/>
      <c r="SYZ67" s="158"/>
      <c r="SZA67" s="158"/>
      <c r="SZB67" s="158"/>
      <c r="SZC67" s="158"/>
      <c r="SZD67" s="158"/>
      <c r="SZE67" s="158"/>
      <c r="SZF67" s="158"/>
      <c r="SZG67" s="158"/>
      <c r="SZH67" s="158"/>
      <c r="SZI67" s="158"/>
      <c r="SZJ67" s="158"/>
      <c r="SZK67" s="158"/>
      <c r="SZL67" s="158"/>
      <c r="SZM67" s="158"/>
      <c r="SZN67" s="158"/>
      <c r="SZO67" s="158"/>
      <c r="SZP67" s="158"/>
      <c r="SZQ67" s="158"/>
      <c r="SZR67" s="158"/>
      <c r="SZS67" s="158"/>
      <c r="SZT67" s="158"/>
      <c r="SZU67" s="158"/>
      <c r="SZV67" s="158"/>
      <c r="SZW67" s="158"/>
      <c r="SZX67" s="158"/>
      <c r="SZY67" s="158"/>
      <c r="SZZ67" s="158"/>
      <c r="TAA67" s="158"/>
      <c r="TAB67" s="158"/>
      <c r="TAC67" s="158"/>
      <c r="TAD67" s="158"/>
      <c r="TAE67" s="158"/>
      <c r="TAF67" s="158"/>
      <c r="TAG67" s="158"/>
      <c r="TAH67" s="158"/>
      <c r="TAI67" s="158"/>
      <c r="TAJ67" s="158"/>
      <c r="TAK67" s="158"/>
      <c r="TAL67" s="158"/>
      <c r="TAM67" s="158"/>
      <c r="TAN67" s="158"/>
      <c r="TAO67" s="158"/>
      <c r="TAP67" s="158"/>
      <c r="TAQ67" s="158"/>
      <c r="TAR67" s="158"/>
      <c r="TAS67" s="158"/>
      <c r="TAT67" s="158"/>
      <c r="TAU67" s="158"/>
      <c r="TAV67" s="158"/>
      <c r="TAW67" s="158"/>
      <c r="TAX67" s="158"/>
      <c r="TAY67" s="158"/>
      <c r="TAZ67" s="158"/>
      <c r="TBA67" s="158"/>
      <c r="TBB67" s="158"/>
      <c r="TBC67" s="158"/>
      <c r="TBD67" s="158"/>
      <c r="TBE67" s="158"/>
      <c r="TBF67" s="158"/>
      <c r="TBG67" s="158"/>
      <c r="TBH67" s="158"/>
      <c r="TBI67" s="158"/>
      <c r="TBJ67" s="158"/>
      <c r="TBK67" s="158"/>
      <c r="TBL67" s="158"/>
      <c r="TBM67" s="158"/>
      <c r="TBN67" s="158"/>
      <c r="TBO67" s="158"/>
      <c r="TBP67" s="158"/>
      <c r="TBQ67" s="158"/>
      <c r="TBR67" s="158"/>
      <c r="TBS67" s="158"/>
      <c r="TBT67" s="158"/>
      <c r="TBU67" s="158"/>
      <c r="TBV67" s="158"/>
      <c r="TBW67" s="158"/>
      <c r="TBX67" s="158"/>
      <c r="TBY67" s="158"/>
      <c r="TBZ67" s="158"/>
      <c r="TCA67" s="158"/>
      <c r="TCB67" s="158"/>
      <c r="TCC67" s="158"/>
      <c r="TCD67" s="158"/>
      <c r="TCE67" s="158"/>
      <c r="TCF67" s="158"/>
      <c r="TCG67" s="158"/>
      <c r="TCH67" s="158"/>
      <c r="TCI67" s="158"/>
      <c r="TCJ67" s="158"/>
      <c r="TCK67" s="158"/>
      <c r="TCL67" s="158"/>
      <c r="TCM67" s="158"/>
      <c r="TCN67" s="158"/>
      <c r="TCO67" s="158"/>
      <c r="TCP67" s="158"/>
      <c r="TCQ67" s="158"/>
      <c r="TCR67" s="158"/>
      <c r="TCS67" s="158"/>
      <c r="TCT67" s="158"/>
      <c r="TCU67" s="158"/>
      <c r="TCV67" s="158"/>
      <c r="TCW67" s="158"/>
      <c r="TCX67" s="158"/>
      <c r="TCY67" s="158"/>
      <c r="TCZ67" s="158"/>
      <c r="TDA67" s="158"/>
      <c r="TDB67" s="158"/>
      <c r="TDC67" s="158"/>
      <c r="TDD67" s="158"/>
      <c r="TDE67" s="158"/>
      <c r="TDF67" s="158"/>
      <c r="TDG67" s="158"/>
      <c r="TDH67" s="158"/>
      <c r="TDI67" s="158"/>
      <c r="TDJ67" s="158"/>
      <c r="TDK67" s="158"/>
      <c r="TDL67" s="158"/>
      <c r="TDM67" s="158"/>
      <c r="TDN67" s="158"/>
      <c r="TDO67" s="158"/>
      <c r="TDP67" s="158"/>
      <c r="TDQ67" s="158"/>
      <c r="TDR67" s="158"/>
      <c r="TDS67" s="158"/>
      <c r="TDT67" s="158"/>
      <c r="TDU67" s="158"/>
      <c r="TDV67" s="158"/>
      <c r="TDW67" s="158"/>
      <c r="TDX67" s="158"/>
      <c r="TDY67" s="158"/>
      <c r="TDZ67" s="158"/>
      <c r="TEA67" s="158"/>
      <c r="TEB67" s="158"/>
      <c r="TEC67" s="158"/>
      <c r="TED67" s="158"/>
      <c r="TEE67" s="158"/>
      <c r="TEF67" s="158"/>
      <c r="TEG67" s="158"/>
      <c r="TEH67" s="158"/>
      <c r="TEI67" s="158"/>
      <c r="TEJ67" s="158"/>
      <c r="TEK67" s="158"/>
      <c r="TEL67" s="158"/>
      <c r="TEM67" s="158"/>
      <c r="TEN67" s="158"/>
      <c r="TEO67" s="158"/>
      <c r="TEP67" s="158"/>
      <c r="TEQ67" s="158"/>
      <c r="TER67" s="158"/>
      <c r="TES67" s="158"/>
      <c r="TET67" s="158"/>
      <c r="TEU67" s="158"/>
      <c r="TEV67" s="158"/>
      <c r="TEW67" s="158"/>
      <c r="TEX67" s="158"/>
      <c r="TEY67" s="158"/>
      <c r="TEZ67" s="158"/>
      <c r="TFA67" s="158"/>
      <c r="TFB67" s="158"/>
      <c r="TFC67" s="158"/>
      <c r="TFD67" s="158"/>
      <c r="TFE67" s="158"/>
      <c r="TFF67" s="158"/>
      <c r="TFG67" s="158"/>
      <c r="TFH67" s="158"/>
      <c r="TFI67" s="158"/>
      <c r="TFJ67" s="158"/>
      <c r="TFK67" s="158"/>
      <c r="TFL67" s="158"/>
      <c r="TFM67" s="158"/>
      <c r="TFN67" s="158"/>
      <c r="TFO67" s="158"/>
      <c r="TFP67" s="158"/>
      <c r="TFQ67" s="158"/>
      <c r="TFR67" s="158"/>
      <c r="TFS67" s="158"/>
      <c r="TFT67" s="158"/>
      <c r="TFU67" s="158"/>
      <c r="TFV67" s="158"/>
      <c r="TFW67" s="158"/>
      <c r="TFX67" s="158"/>
      <c r="TFY67" s="158"/>
      <c r="TFZ67" s="158"/>
      <c r="TGA67" s="158"/>
      <c r="TGB67" s="158"/>
      <c r="TGC67" s="158"/>
      <c r="TGD67" s="158"/>
      <c r="TGE67" s="158"/>
      <c r="TGF67" s="158"/>
      <c r="TGG67" s="158"/>
      <c r="TGH67" s="158"/>
      <c r="TGI67" s="158"/>
      <c r="TGJ67" s="158"/>
      <c r="TGK67" s="158"/>
      <c r="TGL67" s="158"/>
      <c r="TGM67" s="158"/>
      <c r="TGN67" s="158"/>
      <c r="TGO67" s="158"/>
      <c r="TGP67" s="158"/>
      <c r="TGQ67" s="158"/>
      <c r="TGR67" s="158"/>
      <c r="TGS67" s="158"/>
      <c r="TGT67" s="158"/>
      <c r="TGU67" s="158"/>
      <c r="TGV67" s="158"/>
      <c r="TGW67" s="158"/>
      <c r="TGX67" s="158"/>
      <c r="TGY67" s="158"/>
      <c r="TGZ67" s="158"/>
      <c r="THA67" s="158"/>
      <c r="THB67" s="158"/>
      <c r="THC67" s="158"/>
      <c r="THD67" s="158"/>
      <c r="THE67" s="158"/>
      <c r="THF67" s="158"/>
      <c r="THG67" s="158"/>
      <c r="THH67" s="158"/>
      <c r="THI67" s="158"/>
      <c r="THJ67" s="158"/>
      <c r="THK67" s="158"/>
      <c r="THL67" s="158"/>
      <c r="THM67" s="158"/>
      <c r="THN67" s="158"/>
      <c r="THO67" s="158"/>
      <c r="THP67" s="158"/>
      <c r="THQ67" s="158"/>
      <c r="THR67" s="158"/>
      <c r="THS67" s="158"/>
      <c r="THT67" s="158"/>
      <c r="THU67" s="158"/>
      <c r="THV67" s="158"/>
      <c r="THW67" s="158"/>
      <c r="THX67" s="158"/>
      <c r="THY67" s="158"/>
      <c r="THZ67" s="158"/>
      <c r="TIA67" s="158"/>
      <c r="TIB67" s="158"/>
      <c r="TIC67" s="158"/>
      <c r="TID67" s="158"/>
      <c r="TIE67" s="158"/>
      <c r="TIF67" s="158"/>
      <c r="TIG67" s="158"/>
      <c r="TIH67" s="158"/>
      <c r="TII67" s="158"/>
      <c r="TIJ67" s="158"/>
      <c r="TIK67" s="158"/>
      <c r="TIL67" s="158"/>
      <c r="TIM67" s="158"/>
      <c r="TIN67" s="158"/>
      <c r="TIO67" s="158"/>
      <c r="TIP67" s="158"/>
      <c r="TIQ67" s="158"/>
      <c r="TIR67" s="158"/>
      <c r="TIS67" s="158"/>
      <c r="TIT67" s="158"/>
      <c r="TIU67" s="158"/>
      <c r="TIV67" s="158"/>
      <c r="TIW67" s="158"/>
      <c r="TIX67" s="158"/>
      <c r="TIY67" s="158"/>
      <c r="TIZ67" s="158"/>
      <c r="TJA67" s="158"/>
      <c r="TJB67" s="158"/>
      <c r="TJC67" s="158"/>
      <c r="TJD67" s="158"/>
      <c r="TJE67" s="158"/>
      <c r="TJF67" s="158"/>
      <c r="TJG67" s="158"/>
      <c r="TJH67" s="158"/>
      <c r="TJI67" s="158"/>
      <c r="TJJ67" s="158"/>
      <c r="TJK67" s="158"/>
      <c r="TJL67" s="158"/>
      <c r="TJM67" s="158"/>
      <c r="TJN67" s="158"/>
      <c r="TJO67" s="158"/>
      <c r="TJP67" s="158"/>
      <c r="TJQ67" s="158"/>
      <c r="TJR67" s="158"/>
      <c r="TJS67" s="158"/>
      <c r="TJT67" s="158"/>
      <c r="TJU67" s="158"/>
      <c r="TJV67" s="158"/>
      <c r="TJW67" s="158"/>
      <c r="TJX67" s="158"/>
      <c r="TJY67" s="158"/>
      <c r="TJZ67" s="158"/>
      <c r="TKA67" s="158"/>
      <c r="TKB67" s="158"/>
      <c r="TKC67" s="158"/>
      <c r="TKD67" s="158"/>
      <c r="TKE67" s="158"/>
      <c r="TKF67" s="158"/>
      <c r="TKG67" s="158"/>
      <c r="TKH67" s="158"/>
      <c r="TKI67" s="158"/>
      <c r="TKJ67" s="158"/>
      <c r="TKK67" s="158"/>
      <c r="TKL67" s="158"/>
      <c r="TKM67" s="158"/>
      <c r="TKN67" s="158"/>
      <c r="TKO67" s="158"/>
      <c r="TKP67" s="158"/>
      <c r="TKQ67" s="158"/>
      <c r="TKR67" s="158"/>
      <c r="TKS67" s="158"/>
      <c r="TKT67" s="158"/>
      <c r="TKU67" s="158"/>
      <c r="TKV67" s="158"/>
      <c r="TKW67" s="158"/>
      <c r="TKX67" s="158"/>
      <c r="TKY67" s="158"/>
      <c r="TKZ67" s="158"/>
      <c r="TLA67" s="158"/>
      <c r="TLB67" s="158"/>
      <c r="TLC67" s="158"/>
      <c r="TLD67" s="158"/>
      <c r="TLE67" s="158"/>
      <c r="TLF67" s="158"/>
      <c r="TLG67" s="158"/>
      <c r="TLH67" s="158"/>
      <c r="TLI67" s="158"/>
      <c r="TLJ67" s="158"/>
      <c r="TLK67" s="158"/>
      <c r="TLL67" s="158"/>
      <c r="TLM67" s="158"/>
      <c r="TLN67" s="158"/>
      <c r="TLO67" s="158"/>
      <c r="TLP67" s="158"/>
      <c r="TLQ67" s="158"/>
      <c r="TLR67" s="158"/>
      <c r="TLS67" s="158"/>
      <c r="TLT67" s="158"/>
      <c r="TLU67" s="158"/>
      <c r="TLV67" s="158"/>
      <c r="TLW67" s="158"/>
      <c r="TLX67" s="158"/>
      <c r="TLY67" s="158"/>
      <c r="TLZ67" s="158"/>
      <c r="TMA67" s="158"/>
      <c r="TMB67" s="158"/>
      <c r="TMC67" s="158"/>
      <c r="TMD67" s="158"/>
      <c r="TME67" s="158"/>
      <c r="TMF67" s="158"/>
      <c r="TMG67" s="158"/>
      <c r="TMH67" s="158"/>
      <c r="TMI67" s="158"/>
      <c r="TMJ67" s="158"/>
      <c r="TMK67" s="158"/>
      <c r="TML67" s="158"/>
      <c r="TMM67" s="158"/>
      <c r="TMN67" s="158"/>
      <c r="TMO67" s="158"/>
      <c r="TMP67" s="158"/>
      <c r="TMQ67" s="158"/>
      <c r="TMR67" s="158"/>
      <c r="TMS67" s="158"/>
      <c r="TMT67" s="158"/>
      <c r="TMU67" s="158"/>
      <c r="TMV67" s="158"/>
      <c r="TMW67" s="158"/>
      <c r="TMX67" s="158"/>
      <c r="TMY67" s="158"/>
      <c r="TMZ67" s="158"/>
      <c r="TNA67" s="158"/>
      <c r="TNB67" s="158"/>
      <c r="TNC67" s="158"/>
      <c r="TND67" s="158"/>
      <c r="TNE67" s="158"/>
      <c r="TNF67" s="158"/>
      <c r="TNG67" s="158"/>
      <c r="TNH67" s="158"/>
      <c r="TNI67" s="158"/>
      <c r="TNJ67" s="158"/>
      <c r="TNK67" s="158"/>
      <c r="TNL67" s="158"/>
      <c r="TNM67" s="158"/>
      <c r="TNN67" s="158"/>
      <c r="TNO67" s="158"/>
      <c r="TNP67" s="158"/>
      <c r="TNQ67" s="158"/>
      <c r="TNR67" s="158"/>
      <c r="TNS67" s="158"/>
      <c r="TNT67" s="158"/>
      <c r="TNU67" s="158"/>
      <c r="TNV67" s="158"/>
      <c r="TNW67" s="158"/>
      <c r="TNX67" s="158"/>
      <c r="TNY67" s="158"/>
      <c r="TNZ67" s="158"/>
      <c r="TOA67" s="158"/>
      <c r="TOB67" s="158"/>
      <c r="TOC67" s="158"/>
      <c r="TOD67" s="158"/>
      <c r="TOE67" s="158"/>
      <c r="TOF67" s="158"/>
      <c r="TOG67" s="158"/>
      <c r="TOH67" s="158"/>
      <c r="TOI67" s="158"/>
      <c r="TOJ67" s="158"/>
      <c r="TOK67" s="158"/>
      <c r="TOL67" s="158"/>
      <c r="TOM67" s="158"/>
      <c r="TON67" s="158"/>
      <c r="TOO67" s="158"/>
      <c r="TOP67" s="158"/>
      <c r="TOQ67" s="158"/>
      <c r="TOR67" s="158"/>
      <c r="TOS67" s="158"/>
      <c r="TOT67" s="158"/>
      <c r="TOU67" s="158"/>
      <c r="TOV67" s="158"/>
      <c r="TOW67" s="158"/>
      <c r="TOX67" s="158"/>
      <c r="TOY67" s="158"/>
      <c r="TOZ67" s="158"/>
      <c r="TPA67" s="158"/>
      <c r="TPB67" s="158"/>
      <c r="TPC67" s="158"/>
      <c r="TPD67" s="158"/>
      <c r="TPE67" s="158"/>
      <c r="TPF67" s="158"/>
      <c r="TPG67" s="158"/>
      <c r="TPH67" s="158"/>
      <c r="TPI67" s="158"/>
      <c r="TPJ67" s="158"/>
      <c r="TPK67" s="158"/>
      <c r="TPL67" s="158"/>
      <c r="TPM67" s="158"/>
      <c r="TPN67" s="158"/>
      <c r="TPO67" s="158"/>
      <c r="TPP67" s="158"/>
      <c r="TPQ67" s="158"/>
      <c r="TPR67" s="158"/>
      <c r="TPS67" s="158"/>
      <c r="TPT67" s="158"/>
      <c r="TPU67" s="158"/>
      <c r="TPV67" s="158"/>
      <c r="TPW67" s="158"/>
      <c r="TPX67" s="158"/>
      <c r="TPY67" s="158"/>
      <c r="TPZ67" s="158"/>
      <c r="TQA67" s="158"/>
      <c r="TQB67" s="158"/>
      <c r="TQC67" s="158"/>
      <c r="TQD67" s="158"/>
      <c r="TQE67" s="158"/>
      <c r="TQF67" s="158"/>
      <c r="TQG67" s="158"/>
      <c r="TQH67" s="158"/>
      <c r="TQI67" s="158"/>
      <c r="TQJ67" s="158"/>
      <c r="TQK67" s="158"/>
      <c r="TQL67" s="158"/>
      <c r="TQM67" s="158"/>
      <c r="TQN67" s="158"/>
      <c r="TQO67" s="158"/>
      <c r="TQP67" s="158"/>
      <c r="TQQ67" s="158"/>
      <c r="TQR67" s="158"/>
      <c r="TQS67" s="158"/>
      <c r="TQT67" s="158"/>
      <c r="TQU67" s="158"/>
      <c r="TQV67" s="158"/>
      <c r="TQW67" s="158"/>
      <c r="TQX67" s="158"/>
      <c r="TQY67" s="158"/>
      <c r="TQZ67" s="158"/>
      <c r="TRA67" s="158"/>
      <c r="TRB67" s="158"/>
      <c r="TRC67" s="158"/>
      <c r="TRD67" s="158"/>
      <c r="TRE67" s="158"/>
      <c r="TRF67" s="158"/>
      <c r="TRG67" s="158"/>
      <c r="TRH67" s="158"/>
      <c r="TRI67" s="158"/>
      <c r="TRJ67" s="158"/>
      <c r="TRK67" s="158"/>
      <c r="TRL67" s="158"/>
      <c r="TRM67" s="158"/>
      <c r="TRN67" s="158"/>
      <c r="TRO67" s="158"/>
      <c r="TRP67" s="158"/>
      <c r="TRQ67" s="158"/>
      <c r="TRR67" s="158"/>
      <c r="TRS67" s="158"/>
      <c r="TRT67" s="158"/>
      <c r="TRU67" s="158"/>
      <c r="TRV67" s="158"/>
      <c r="TRW67" s="158"/>
      <c r="TRX67" s="158"/>
      <c r="TRY67" s="158"/>
      <c r="TRZ67" s="158"/>
      <c r="TSA67" s="158"/>
      <c r="TSB67" s="158"/>
      <c r="TSC67" s="158"/>
      <c r="TSD67" s="158"/>
      <c r="TSE67" s="158"/>
      <c r="TSF67" s="158"/>
      <c r="TSG67" s="158"/>
      <c r="TSH67" s="158"/>
      <c r="TSI67" s="158"/>
      <c r="TSJ67" s="158"/>
      <c r="TSK67" s="158"/>
      <c r="TSL67" s="158"/>
      <c r="TSM67" s="158"/>
      <c r="TSN67" s="158"/>
      <c r="TSO67" s="158"/>
      <c r="TSP67" s="158"/>
      <c r="TSQ67" s="158"/>
      <c r="TSR67" s="158"/>
      <c r="TSS67" s="158"/>
      <c r="TST67" s="158"/>
      <c r="TSU67" s="158"/>
      <c r="TSV67" s="158"/>
      <c r="TSW67" s="158"/>
      <c r="TSX67" s="158"/>
      <c r="TSY67" s="158"/>
      <c r="TSZ67" s="158"/>
      <c r="TTA67" s="158"/>
      <c r="TTB67" s="158"/>
      <c r="TTC67" s="158"/>
      <c r="TTD67" s="158"/>
      <c r="TTE67" s="158"/>
      <c r="TTF67" s="158"/>
      <c r="TTG67" s="158"/>
      <c r="TTH67" s="158"/>
      <c r="TTI67" s="158"/>
      <c r="TTJ67" s="158"/>
      <c r="TTK67" s="158"/>
      <c r="TTL67" s="158"/>
      <c r="TTM67" s="158"/>
      <c r="TTN67" s="158"/>
      <c r="TTO67" s="158"/>
      <c r="TTP67" s="158"/>
      <c r="TTQ67" s="158"/>
      <c r="TTR67" s="158"/>
      <c r="TTS67" s="158"/>
      <c r="TTT67" s="158"/>
      <c r="TTU67" s="158"/>
      <c r="TTV67" s="158"/>
      <c r="TTW67" s="158"/>
      <c r="TTX67" s="158"/>
      <c r="TTY67" s="158"/>
      <c r="TTZ67" s="158"/>
      <c r="TUA67" s="158"/>
      <c r="TUB67" s="158"/>
      <c r="TUC67" s="158"/>
      <c r="TUD67" s="158"/>
      <c r="TUE67" s="158"/>
      <c r="TUF67" s="158"/>
      <c r="TUG67" s="158"/>
      <c r="TUH67" s="158"/>
      <c r="TUI67" s="158"/>
      <c r="TUJ67" s="158"/>
      <c r="TUK67" s="158"/>
      <c r="TUL67" s="158"/>
      <c r="TUM67" s="158"/>
      <c r="TUN67" s="158"/>
      <c r="TUO67" s="158"/>
      <c r="TUP67" s="158"/>
      <c r="TUQ67" s="158"/>
      <c r="TUR67" s="158"/>
      <c r="TUS67" s="158"/>
      <c r="TUT67" s="158"/>
      <c r="TUU67" s="158"/>
      <c r="TUV67" s="158"/>
      <c r="TUW67" s="158"/>
      <c r="TUX67" s="158"/>
      <c r="TUY67" s="158"/>
      <c r="TUZ67" s="158"/>
      <c r="TVA67" s="158"/>
      <c r="TVB67" s="158"/>
      <c r="TVC67" s="158"/>
      <c r="TVD67" s="158"/>
      <c r="TVE67" s="158"/>
      <c r="TVF67" s="158"/>
      <c r="TVG67" s="158"/>
      <c r="TVH67" s="158"/>
      <c r="TVI67" s="158"/>
      <c r="TVJ67" s="158"/>
      <c r="TVK67" s="158"/>
      <c r="TVL67" s="158"/>
      <c r="TVM67" s="158"/>
      <c r="TVN67" s="158"/>
      <c r="TVO67" s="158"/>
      <c r="TVP67" s="158"/>
      <c r="TVQ67" s="158"/>
      <c r="TVR67" s="158"/>
      <c r="TVS67" s="158"/>
      <c r="TVT67" s="158"/>
      <c r="TVU67" s="158"/>
      <c r="TVV67" s="158"/>
      <c r="TVW67" s="158"/>
      <c r="TVX67" s="158"/>
      <c r="TVY67" s="158"/>
      <c r="TVZ67" s="158"/>
      <c r="TWA67" s="158"/>
      <c r="TWB67" s="158"/>
      <c r="TWC67" s="158"/>
      <c r="TWD67" s="158"/>
      <c r="TWE67" s="158"/>
      <c r="TWF67" s="158"/>
      <c r="TWG67" s="158"/>
      <c r="TWH67" s="158"/>
      <c r="TWI67" s="158"/>
      <c r="TWJ67" s="158"/>
      <c r="TWK67" s="158"/>
      <c r="TWL67" s="158"/>
      <c r="TWM67" s="158"/>
      <c r="TWN67" s="158"/>
      <c r="TWO67" s="158"/>
      <c r="TWP67" s="158"/>
      <c r="TWQ67" s="158"/>
      <c r="TWR67" s="158"/>
      <c r="TWS67" s="158"/>
      <c r="TWT67" s="158"/>
      <c r="TWU67" s="158"/>
      <c r="TWV67" s="158"/>
      <c r="TWW67" s="158"/>
      <c r="TWX67" s="158"/>
      <c r="TWY67" s="158"/>
      <c r="TWZ67" s="158"/>
      <c r="TXA67" s="158"/>
      <c r="TXB67" s="158"/>
      <c r="TXC67" s="158"/>
      <c r="TXD67" s="158"/>
      <c r="TXE67" s="158"/>
      <c r="TXF67" s="158"/>
      <c r="TXG67" s="158"/>
      <c r="TXH67" s="158"/>
      <c r="TXI67" s="158"/>
      <c r="TXJ67" s="158"/>
      <c r="TXK67" s="158"/>
      <c r="TXL67" s="158"/>
      <c r="TXM67" s="158"/>
      <c r="TXN67" s="158"/>
      <c r="TXO67" s="158"/>
      <c r="TXP67" s="158"/>
      <c r="TXQ67" s="158"/>
      <c r="TXR67" s="158"/>
      <c r="TXS67" s="158"/>
      <c r="TXT67" s="158"/>
      <c r="TXU67" s="158"/>
      <c r="TXV67" s="158"/>
      <c r="TXW67" s="158"/>
      <c r="TXX67" s="158"/>
      <c r="TXY67" s="158"/>
      <c r="TXZ67" s="158"/>
      <c r="TYA67" s="158"/>
      <c r="TYB67" s="158"/>
      <c r="TYC67" s="158"/>
      <c r="TYD67" s="158"/>
      <c r="TYE67" s="158"/>
      <c r="TYF67" s="158"/>
      <c r="TYG67" s="158"/>
      <c r="TYH67" s="158"/>
      <c r="TYI67" s="158"/>
      <c r="TYJ67" s="158"/>
      <c r="TYK67" s="158"/>
      <c r="TYL67" s="158"/>
      <c r="TYM67" s="158"/>
      <c r="TYN67" s="158"/>
      <c r="TYO67" s="158"/>
      <c r="TYP67" s="158"/>
      <c r="TYQ67" s="158"/>
      <c r="TYR67" s="158"/>
      <c r="TYS67" s="158"/>
      <c r="TYT67" s="158"/>
      <c r="TYU67" s="158"/>
      <c r="TYV67" s="158"/>
      <c r="TYW67" s="158"/>
      <c r="TYX67" s="158"/>
      <c r="TYY67" s="158"/>
      <c r="TYZ67" s="158"/>
      <c r="TZA67" s="158"/>
      <c r="TZB67" s="158"/>
      <c r="TZC67" s="158"/>
      <c r="TZD67" s="158"/>
      <c r="TZE67" s="158"/>
      <c r="TZF67" s="158"/>
      <c r="TZG67" s="158"/>
      <c r="TZH67" s="158"/>
      <c r="TZI67" s="158"/>
      <c r="TZJ67" s="158"/>
      <c r="TZK67" s="158"/>
      <c r="TZL67" s="158"/>
      <c r="TZM67" s="158"/>
      <c r="TZN67" s="158"/>
      <c r="TZO67" s="158"/>
      <c r="TZP67" s="158"/>
      <c r="TZQ67" s="158"/>
      <c r="TZR67" s="158"/>
      <c r="TZS67" s="158"/>
      <c r="TZT67" s="158"/>
      <c r="TZU67" s="158"/>
      <c r="TZV67" s="158"/>
      <c r="TZW67" s="158"/>
      <c r="TZX67" s="158"/>
      <c r="TZY67" s="158"/>
      <c r="TZZ67" s="158"/>
      <c r="UAA67" s="158"/>
      <c r="UAB67" s="158"/>
      <c r="UAC67" s="158"/>
      <c r="UAD67" s="158"/>
      <c r="UAE67" s="158"/>
      <c r="UAF67" s="158"/>
      <c r="UAG67" s="158"/>
      <c r="UAH67" s="158"/>
      <c r="UAI67" s="158"/>
      <c r="UAJ67" s="158"/>
      <c r="UAK67" s="158"/>
      <c r="UAL67" s="158"/>
      <c r="UAM67" s="158"/>
      <c r="UAN67" s="158"/>
      <c r="UAO67" s="158"/>
      <c r="UAP67" s="158"/>
      <c r="UAQ67" s="158"/>
      <c r="UAR67" s="158"/>
      <c r="UAS67" s="158"/>
      <c r="UAT67" s="158"/>
      <c r="UAU67" s="158"/>
      <c r="UAV67" s="158"/>
      <c r="UAW67" s="158"/>
      <c r="UAX67" s="158"/>
      <c r="UAY67" s="158"/>
      <c r="UAZ67" s="158"/>
      <c r="UBA67" s="158"/>
      <c r="UBB67" s="158"/>
      <c r="UBC67" s="158"/>
      <c r="UBD67" s="158"/>
      <c r="UBE67" s="158"/>
      <c r="UBF67" s="158"/>
      <c r="UBG67" s="158"/>
      <c r="UBH67" s="158"/>
      <c r="UBI67" s="158"/>
      <c r="UBJ67" s="158"/>
      <c r="UBK67" s="158"/>
      <c r="UBL67" s="158"/>
      <c r="UBM67" s="158"/>
      <c r="UBN67" s="158"/>
      <c r="UBO67" s="158"/>
      <c r="UBP67" s="158"/>
      <c r="UBQ67" s="158"/>
      <c r="UBR67" s="158"/>
      <c r="UBS67" s="158"/>
      <c r="UBT67" s="158"/>
      <c r="UBU67" s="158"/>
      <c r="UBV67" s="158"/>
      <c r="UBW67" s="158"/>
      <c r="UBX67" s="158"/>
      <c r="UBY67" s="158"/>
      <c r="UBZ67" s="158"/>
      <c r="UCA67" s="158"/>
      <c r="UCB67" s="158"/>
      <c r="UCC67" s="158"/>
      <c r="UCD67" s="158"/>
      <c r="UCE67" s="158"/>
      <c r="UCF67" s="158"/>
      <c r="UCG67" s="158"/>
      <c r="UCH67" s="158"/>
      <c r="UCI67" s="158"/>
      <c r="UCJ67" s="158"/>
      <c r="UCK67" s="158"/>
      <c r="UCL67" s="158"/>
      <c r="UCM67" s="158"/>
      <c r="UCN67" s="158"/>
      <c r="UCO67" s="158"/>
      <c r="UCP67" s="158"/>
      <c r="UCQ67" s="158"/>
      <c r="UCR67" s="158"/>
      <c r="UCS67" s="158"/>
      <c r="UCT67" s="158"/>
      <c r="UCU67" s="158"/>
      <c r="UCV67" s="158"/>
      <c r="UCW67" s="158"/>
      <c r="UCX67" s="158"/>
      <c r="UCY67" s="158"/>
      <c r="UCZ67" s="158"/>
      <c r="UDA67" s="158"/>
      <c r="UDB67" s="158"/>
      <c r="UDC67" s="158"/>
      <c r="UDD67" s="158"/>
      <c r="UDE67" s="158"/>
      <c r="UDF67" s="158"/>
      <c r="UDG67" s="158"/>
      <c r="UDH67" s="158"/>
      <c r="UDI67" s="158"/>
      <c r="UDJ67" s="158"/>
      <c r="UDK67" s="158"/>
      <c r="UDL67" s="158"/>
      <c r="UDM67" s="158"/>
      <c r="UDN67" s="158"/>
      <c r="UDO67" s="158"/>
      <c r="UDP67" s="158"/>
      <c r="UDQ67" s="158"/>
      <c r="UDR67" s="158"/>
      <c r="UDS67" s="158"/>
      <c r="UDT67" s="158"/>
      <c r="UDU67" s="158"/>
      <c r="UDV67" s="158"/>
      <c r="UDW67" s="158"/>
      <c r="UDX67" s="158"/>
      <c r="UDY67" s="158"/>
      <c r="UDZ67" s="158"/>
      <c r="UEA67" s="158"/>
      <c r="UEB67" s="158"/>
      <c r="UEC67" s="158"/>
      <c r="UED67" s="158"/>
      <c r="UEE67" s="158"/>
      <c r="UEF67" s="158"/>
      <c r="UEG67" s="158"/>
      <c r="UEH67" s="158"/>
      <c r="UEI67" s="158"/>
      <c r="UEJ67" s="158"/>
      <c r="UEK67" s="158"/>
      <c r="UEL67" s="158"/>
      <c r="UEM67" s="158"/>
      <c r="UEN67" s="158"/>
      <c r="UEO67" s="158"/>
      <c r="UEP67" s="158"/>
      <c r="UEQ67" s="158"/>
      <c r="UER67" s="158"/>
      <c r="UES67" s="158"/>
      <c r="UET67" s="158"/>
      <c r="UEU67" s="158"/>
      <c r="UEV67" s="158"/>
      <c r="UEW67" s="158"/>
      <c r="UEX67" s="158"/>
      <c r="UEY67" s="158"/>
      <c r="UEZ67" s="158"/>
      <c r="UFA67" s="158"/>
      <c r="UFB67" s="158"/>
      <c r="UFC67" s="158"/>
      <c r="UFD67" s="158"/>
      <c r="UFE67" s="158"/>
      <c r="UFF67" s="158"/>
      <c r="UFG67" s="158"/>
      <c r="UFH67" s="158"/>
      <c r="UFI67" s="158"/>
      <c r="UFJ67" s="158"/>
      <c r="UFK67" s="158"/>
      <c r="UFL67" s="158"/>
      <c r="UFM67" s="158"/>
      <c r="UFN67" s="158"/>
      <c r="UFO67" s="158"/>
      <c r="UFP67" s="158"/>
      <c r="UFQ67" s="158"/>
      <c r="UFR67" s="158"/>
      <c r="UFS67" s="158"/>
      <c r="UFT67" s="158"/>
      <c r="UFU67" s="158"/>
      <c r="UFV67" s="158"/>
      <c r="UFW67" s="158"/>
      <c r="UFX67" s="158"/>
      <c r="UFY67" s="158"/>
      <c r="UFZ67" s="158"/>
      <c r="UGA67" s="158"/>
      <c r="UGB67" s="158"/>
      <c r="UGC67" s="158"/>
      <c r="UGD67" s="158"/>
      <c r="UGE67" s="158"/>
      <c r="UGF67" s="158"/>
      <c r="UGG67" s="158"/>
      <c r="UGH67" s="158"/>
      <c r="UGI67" s="158"/>
      <c r="UGJ67" s="158"/>
      <c r="UGK67" s="158"/>
      <c r="UGL67" s="158"/>
      <c r="UGM67" s="158"/>
      <c r="UGN67" s="158"/>
      <c r="UGO67" s="158"/>
      <c r="UGP67" s="158"/>
      <c r="UGQ67" s="158"/>
      <c r="UGR67" s="158"/>
      <c r="UGS67" s="158"/>
      <c r="UGT67" s="158"/>
      <c r="UGU67" s="158"/>
      <c r="UGV67" s="158"/>
      <c r="UGW67" s="158"/>
      <c r="UGX67" s="158"/>
      <c r="UGY67" s="158"/>
      <c r="UGZ67" s="158"/>
      <c r="UHA67" s="158"/>
      <c r="UHB67" s="158"/>
      <c r="UHC67" s="158"/>
      <c r="UHD67" s="158"/>
      <c r="UHE67" s="158"/>
      <c r="UHF67" s="158"/>
      <c r="UHG67" s="158"/>
      <c r="UHH67" s="158"/>
      <c r="UHI67" s="158"/>
      <c r="UHJ67" s="158"/>
      <c r="UHK67" s="158"/>
      <c r="UHL67" s="158"/>
      <c r="UHM67" s="158"/>
      <c r="UHN67" s="158"/>
      <c r="UHO67" s="158"/>
      <c r="UHP67" s="158"/>
      <c r="UHQ67" s="158"/>
      <c r="UHR67" s="158"/>
      <c r="UHS67" s="158"/>
      <c r="UHT67" s="158"/>
      <c r="UHU67" s="158"/>
      <c r="UHV67" s="158"/>
      <c r="UHW67" s="158"/>
      <c r="UHX67" s="158"/>
      <c r="UHY67" s="158"/>
      <c r="UHZ67" s="158"/>
      <c r="UIA67" s="158"/>
      <c r="UIB67" s="158"/>
      <c r="UIC67" s="158"/>
      <c r="UID67" s="158"/>
      <c r="UIE67" s="158"/>
      <c r="UIF67" s="158"/>
      <c r="UIG67" s="158"/>
      <c r="UIH67" s="158"/>
      <c r="UII67" s="158"/>
      <c r="UIJ67" s="158"/>
      <c r="UIK67" s="158"/>
      <c r="UIL67" s="158"/>
      <c r="UIM67" s="158"/>
      <c r="UIN67" s="158"/>
      <c r="UIO67" s="158"/>
      <c r="UIP67" s="158"/>
      <c r="UIQ67" s="158"/>
      <c r="UIR67" s="158"/>
      <c r="UIS67" s="158"/>
      <c r="UIT67" s="158"/>
      <c r="UIU67" s="158"/>
      <c r="UIV67" s="158"/>
      <c r="UIW67" s="158"/>
      <c r="UIX67" s="158"/>
      <c r="UIY67" s="158"/>
      <c r="UIZ67" s="158"/>
      <c r="UJA67" s="158"/>
      <c r="UJB67" s="158"/>
      <c r="UJC67" s="158"/>
      <c r="UJD67" s="158"/>
      <c r="UJE67" s="158"/>
      <c r="UJF67" s="158"/>
      <c r="UJG67" s="158"/>
      <c r="UJH67" s="158"/>
      <c r="UJI67" s="158"/>
      <c r="UJJ67" s="158"/>
      <c r="UJK67" s="158"/>
      <c r="UJL67" s="158"/>
      <c r="UJM67" s="158"/>
      <c r="UJN67" s="158"/>
      <c r="UJO67" s="158"/>
      <c r="UJP67" s="158"/>
      <c r="UJQ67" s="158"/>
      <c r="UJR67" s="158"/>
      <c r="UJS67" s="158"/>
      <c r="UJT67" s="158"/>
      <c r="UJU67" s="158"/>
      <c r="UJV67" s="158"/>
      <c r="UJW67" s="158"/>
      <c r="UJX67" s="158"/>
      <c r="UJY67" s="158"/>
      <c r="UJZ67" s="158"/>
      <c r="UKA67" s="158"/>
      <c r="UKB67" s="158"/>
      <c r="UKC67" s="158"/>
      <c r="UKD67" s="158"/>
      <c r="UKE67" s="158"/>
      <c r="UKF67" s="158"/>
      <c r="UKG67" s="158"/>
      <c r="UKH67" s="158"/>
      <c r="UKI67" s="158"/>
      <c r="UKJ67" s="158"/>
      <c r="UKK67" s="158"/>
      <c r="UKL67" s="158"/>
      <c r="UKM67" s="158"/>
      <c r="UKN67" s="158"/>
      <c r="UKO67" s="158"/>
      <c r="UKP67" s="158"/>
      <c r="UKQ67" s="158"/>
      <c r="UKR67" s="158"/>
      <c r="UKS67" s="158"/>
      <c r="UKT67" s="158"/>
      <c r="UKU67" s="158"/>
      <c r="UKV67" s="158"/>
      <c r="UKW67" s="158"/>
      <c r="UKX67" s="158"/>
      <c r="UKY67" s="158"/>
      <c r="UKZ67" s="158"/>
      <c r="ULA67" s="158"/>
      <c r="ULB67" s="158"/>
      <c r="ULC67" s="158"/>
      <c r="ULD67" s="158"/>
      <c r="ULE67" s="158"/>
      <c r="ULF67" s="158"/>
      <c r="ULG67" s="158"/>
      <c r="ULH67" s="158"/>
      <c r="ULI67" s="158"/>
      <c r="ULJ67" s="158"/>
      <c r="ULK67" s="158"/>
      <c r="ULL67" s="158"/>
      <c r="ULM67" s="158"/>
      <c r="ULN67" s="158"/>
      <c r="ULO67" s="158"/>
      <c r="ULP67" s="158"/>
      <c r="ULQ67" s="158"/>
      <c r="ULR67" s="158"/>
      <c r="ULS67" s="158"/>
      <c r="ULT67" s="158"/>
      <c r="ULU67" s="158"/>
      <c r="ULV67" s="158"/>
      <c r="ULW67" s="158"/>
      <c r="ULX67" s="158"/>
      <c r="ULY67" s="158"/>
      <c r="ULZ67" s="158"/>
      <c r="UMA67" s="158"/>
      <c r="UMB67" s="158"/>
      <c r="UMC67" s="158"/>
      <c r="UMD67" s="158"/>
      <c r="UME67" s="158"/>
      <c r="UMF67" s="158"/>
      <c r="UMG67" s="158"/>
      <c r="UMH67" s="158"/>
      <c r="UMI67" s="158"/>
      <c r="UMJ67" s="158"/>
      <c r="UMK67" s="158"/>
      <c r="UML67" s="158"/>
      <c r="UMM67" s="158"/>
      <c r="UMN67" s="158"/>
      <c r="UMO67" s="158"/>
      <c r="UMP67" s="158"/>
      <c r="UMQ67" s="158"/>
      <c r="UMR67" s="158"/>
      <c r="UMS67" s="158"/>
      <c r="UMT67" s="158"/>
      <c r="UMU67" s="158"/>
      <c r="UMV67" s="158"/>
      <c r="UMW67" s="158"/>
      <c r="UMX67" s="158"/>
      <c r="UMY67" s="158"/>
      <c r="UMZ67" s="158"/>
      <c r="UNA67" s="158"/>
      <c r="UNB67" s="158"/>
      <c r="UNC67" s="158"/>
      <c r="UND67" s="158"/>
      <c r="UNE67" s="158"/>
      <c r="UNF67" s="158"/>
      <c r="UNG67" s="158"/>
      <c r="UNH67" s="158"/>
      <c r="UNI67" s="158"/>
      <c r="UNJ67" s="158"/>
      <c r="UNK67" s="158"/>
      <c r="UNL67" s="158"/>
      <c r="UNM67" s="158"/>
      <c r="UNN67" s="158"/>
      <c r="UNO67" s="158"/>
      <c r="UNP67" s="158"/>
      <c r="UNQ67" s="158"/>
      <c r="UNR67" s="158"/>
      <c r="UNS67" s="158"/>
      <c r="UNT67" s="158"/>
      <c r="UNU67" s="158"/>
      <c r="UNV67" s="158"/>
      <c r="UNW67" s="158"/>
      <c r="UNX67" s="158"/>
      <c r="UNY67" s="158"/>
      <c r="UNZ67" s="158"/>
      <c r="UOA67" s="158"/>
      <c r="UOB67" s="158"/>
      <c r="UOC67" s="158"/>
      <c r="UOD67" s="158"/>
      <c r="UOE67" s="158"/>
      <c r="UOF67" s="158"/>
      <c r="UOG67" s="158"/>
      <c r="UOH67" s="158"/>
      <c r="UOI67" s="158"/>
      <c r="UOJ67" s="158"/>
      <c r="UOK67" s="158"/>
      <c r="UOL67" s="158"/>
      <c r="UOM67" s="158"/>
      <c r="UON67" s="158"/>
      <c r="UOO67" s="158"/>
      <c r="UOP67" s="158"/>
      <c r="UOQ67" s="158"/>
      <c r="UOR67" s="158"/>
      <c r="UOS67" s="158"/>
      <c r="UOT67" s="158"/>
      <c r="UOU67" s="158"/>
      <c r="UOV67" s="158"/>
      <c r="UOW67" s="158"/>
      <c r="UOX67" s="158"/>
      <c r="UOY67" s="158"/>
      <c r="UOZ67" s="158"/>
      <c r="UPA67" s="158"/>
      <c r="UPB67" s="158"/>
      <c r="UPC67" s="158"/>
      <c r="UPD67" s="158"/>
      <c r="UPE67" s="158"/>
      <c r="UPF67" s="158"/>
      <c r="UPG67" s="158"/>
      <c r="UPH67" s="158"/>
      <c r="UPI67" s="158"/>
      <c r="UPJ67" s="158"/>
      <c r="UPK67" s="158"/>
      <c r="UPL67" s="158"/>
      <c r="UPM67" s="158"/>
      <c r="UPN67" s="158"/>
      <c r="UPO67" s="158"/>
      <c r="UPP67" s="158"/>
      <c r="UPQ67" s="158"/>
      <c r="UPR67" s="158"/>
      <c r="UPS67" s="158"/>
      <c r="UPT67" s="158"/>
      <c r="UPU67" s="158"/>
      <c r="UPV67" s="158"/>
      <c r="UPW67" s="158"/>
      <c r="UPX67" s="158"/>
      <c r="UPY67" s="158"/>
      <c r="UPZ67" s="158"/>
      <c r="UQA67" s="158"/>
      <c r="UQB67" s="158"/>
      <c r="UQC67" s="158"/>
      <c r="UQD67" s="158"/>
      <c r="UQE67" s="158"/>
      <c r="UQF67" s="158"/>
      <c r="UQG67" s="158"/>
      <c r="UQH67" s="158"/>
      <c r="UQI67" s="158"/>
      <c r="UQJ67" s="158"/>
      <c r="UQK67" s="158"/>
      <c r="UQL67" s="158"/>
      <c r="UQM67" s="158"/>
      <c r="UQN67" s="158"/>
      <c r="UQO67" s="158"/>
      <c r="UQP67" s="158"/>
      <c r="UQQ67" s="158"/>
      <c r="UQR67" s="158"/>
      <c r="UQS67" s="158"/>
      <c r="UQT67" s="158"/>
      <c r="UQU67" s="158"/>
      <c r="UQV67" s="158"/>
      <c r="UQW67" s="158"/>
      <c r="UQX67" s="158"/>
      <c r="UQY67" s="158"/>
      <c r="UQZ67" s="158"/>
      <c r="URA67" s="158"/>
      <c r="URB67" s="158"/>
      <c r="URC67" s="158"/>
      <c r="URD67" s="158"/>
      <c r="URE67" s="158"/>
      <c r="URF67" s="158"/>
      <c r="URG67" s="158"/>
      <c r="URH67" s="158"/>
      <c r="URI67" s="158"/>
      <c r="URJ67" s="158"/>
      <c r="URK67" s="158"/>
      <c r="URL67" s="158"/>
      <c r="URM67" s="158"/>
      <c r="URN67" s="158"/>
      <c r="URO67" s="158"/>
      <c r="URP67" s="158"/>
      <c r="URQ67" s="158"/>
      <c r="URR67" s="158"/>
      <c r="URS67" s="158"/>
      <c r="URT67" s="158"/>
      <c r="URU67" s="158"/>
      <c r="URV67" s="158"/>
      <c r="URW67" s="158"/>
      <c r="URX67" s="158"/>
      <c r="URY67" s="158"/>
      <c r="URZ67" s="158"/>
      <c r="USA67" s="158"/>
      <c r="USB67" s="158"/>
      <c r="USC67" s="158"/>
      <c r="USD67" s="158"/>
      <c r="USE67" s="158"/>
      <c r="USF67" s="158"/>
      <c r="USG67" s="158"/>
      <c r="USH67" s="158"/>
      <c r="USI67" s="158"/>
      <c r="USJ67" s="158"/>
      <c r="USK67" s="158"/>
      <c r="USL67" s="158"/>
      <c r="USM67" s="158"/>
      <c r="USN67" s="158"/>
      <c r="USO67" s="158"/>
      <c r="USP67" s="158"/>
      <c r="USQ67" s="158"/>
      <c r="USR67" s="158"/>
      <c r="USS67" s="158"/>
      <c r="UST67" s="158"/>
      <c r="USU67" s="158"/>
      <c r="USV67" s="158"/>
      <c r="USW67" s="158"/>
      <c r="USX67" s="158"/>
      <c r="USY67" s="158"/>
      <c r="USZ67" s="158"/>
      <c r="UTA67" s="158"/>
      <c r="UTB67" s="158"/>
      <c r="UTC67" s="158"/>
      <c r="UTD67" s="158"/>
      <c r="UTE67" s="158"/>
      <c r="UTF67" s="158"/>
      <c r="UTG67" s="158"/>
      <c r="UTH67" s="158"/>
      <c r="UTI67" s="158"/>
      <c r="UTJ67" s="158"/>
      <c r="UTK67" s="158"/>
      <c r="UTL67" s="158"/>
      <c r="UTM67" s="158"/>
      <c r="UTN67" s="158"/>
      <c r="UTO67" s="158"/>
      <c r="UTP67" s="158"/>
      <c r="UTQ67" s="158"/>
      <c r="UTR67" s="158"/>
      <c r="UTS67" s="158"/>
      <c r="UTT67" s="158"/>
      <c r="UTU67" s="158"/>
      <c r="UTV67" s="158"/>
      <c r="UTW67" s="158"/>
      <c r="UTX67" s="158"/>
      <c r="UTY67" s="158"/>
      <c r="UTZ67" s="158"/>
      <c r="UUA67" s="158"/>
      <c r="UUB67" s="158"/>
      <c r="UUC67" s="158"/>
      <c r="UUD67" s="158"/>
      <c r="UUE67" s="158"/>
      <c r="UUF67" s="158"/>
      <c r="UUG67" s="158"/>
      <c r="UUH67" s="158"/>
      <c r="UUI67" s="158"/>
      <c r="UUJ67" s="158"/>
      <c r="UUK67" s="158"/>
      <c r="UUL67" s="158"/>
      <c r="UUM67" s="158"/>
      <c r="UUN67" s="158"/>
      <c r="UUO67" s="158"/>
      <c r="UUP67" s="158"/>
      <c r="UUQ67" s="158"/>
      <c r="UUR67" s="158"/>
      <c r="UUS67" s="158"/>
      <c r="UUT67" s="158"/>
      <c r="UUU67" s="158"/>
      <c r="UUV67" s="158"/>
      <c r="UUW67" s="158"/>
      <c r="UUX67" s="158"/>
      <c r="UUY67" s="158"/>
      <c r="UUZ67" s="158"/>
      <c r="UVA67" s="158"/>
      <c r="UVB67" s="158"/>
      <c r="UVC67" s="158"/>
      <c r="UVD67" s="158"/>
      <c r="UVE67" s="158"/>
      <c r="UVF67" s="158"/>
      <c r="UVG67" s="158"/>
      <c r="UVH67" s="158"/>
      <c r="UVI67" s="158"/>
      <c r="UVJ67" s="158"/>
      <c r="UVK67" s="158"/>
      <c r="UVL67" s="158"/>
      <c r="UVM67" s="158"/>
      <c r="UVN67" s="158"/>
      <c r="UVO67" s="158"/>
      <c r="UVP67" s="158"/>
      <c r="UVQ67" s="158"/>
      <c r="UVR67" s="158"/>
      <c r="UVS67" s="158"/>
      <c r="UVT67" s="158"/>
      <c r="UVU67" s="158"/>
      <c r="UVV67" s="158"/>
      <c r="UVW67" s="158"/>
      <c r="UVX67" s="158"/>
      <c r="UVY67" s="158"/>
      <c r="UVZ67" s="158"/>
      <c r="UWA67" s="158"/>
      <c r="UWB67" s="158"/>
      <c r="UWC67" s="158"/>
      <c r="UWD67" s="158"/>
      <c r="UWE67" s="158"/>
      <c r="UWF67" s="158"/>
      <c r="UWG67" s="158"/>
      <c r="UWH67" s="158"/>
      <c r="UWI67" s="158"/>
      <c r="UWJ67" s="158"/>
      <c r="UWK67" s="158"/>
      <c r="UWL67" s="158"/>
      <c r="UWM67" s="158"/>
      <c r="UWN67" s="158"/>
      <c r="UWO67" s="158"/>
      <c r="UWP67" s="158"/>
      <c r="UWQ67" s="158"/>
      <c r="UWR67" s="158"/>
      <c r="UWS67" s="158"/>
      <c r="UWT67" s="158"/>
      <c r="UWU67" s="158"/>
      <c r="UWV67" s="158"/>
      <c r="UWW67" s="158"/>
      <c r="UWX67" s="158"/>
      <c r="UWY67" s="158"/>
      <c r="UWZ67" s="158"/>
      <c r="UXA67" s="158"/>
      <c r="UXB67" s="158"/>
      <c r="UXC67" s="158"/>
      <c r="UXD67" s="158"/>
      <c r="UXE67" s="158"/>
      <c r="UXF67" s="158"/>
      <c r="UXG67" s="158"/>
      <c r="UXH67" s="158"/>
      <c r="UXI67" s="158"/>
      <c r="UXJ67" s="158"/>
      <c r="UXK67" s="158"/>
      <c r="UXL67" s="158"/>
      <c r="UXM67" s="158"/>
      <c r="UXN67" s="158"/>
      <c r="UXO67" s="158"/>
      <c r="UXP67" s="158"/>
      <c r="UXQ67" s="158"/>
      <c r="UXR67" s="158"/>
      <c r="UXS67" s="158"/>
      <c r="UXT67" s="158"/>
      <c r="UXU67" s="158"/>
      <c r="UXV67" s="158"/>
      <c r="UXW67" s="158"/>
      <c r="UXX67" s="158"/>
      <c r="UXY67" s="158"/>
      <c r="UXZ67" s="158"/>
      <c r="UYA67" s="158"/>
      <c r="UYB67" s="158"/>
      <c r="UYC67" s="158"/>
      <c r="UYD67" s="158"/>
      <c r="UYE67" s="158"/>
      <c r="UYF67" s="158"/>
      <c r="UYG67" s="158"/>
      <c r="UYH67" s="158"/>
      <c r="UYI67" s="158"/>
      <c r="UYJ67" s="158"/>
      <c r="UYK67" s="158"/>
      <c r="UYL67" s="158"/>
      <c r="UYM67" s="158"/>
      <c r="UYN67" s="158"/>
      <c r="UYO67" s="158"/>
      <c r="UYP67" s="158"/>
      <c r="UYQ67" s="158"/>
      <c r="UYR67" s="158"/>
      <c r="UYS67" s="158"/>
      <c r="UYT67" s="158"/>
      <c r="UYU67" s="158"/>
      <c r="UYV67" s="158"/>
      <c r="UYW67" s="158"/>
      <c r="UYX67" s="158"/>
      <c r="UYY67" s="158"/>
      <c r="UYZ67" s="158"/>
      <c r="UZA67" s="158"/>
      <c r="UZB67" s="158"/>
      <c r="UZC67" s="158"/>
      <c r="UZD67" s="158"/>
      <c r="UZE67" s="158"/>
      <c r="UZF67" s="158"/>
      <c r="UZG67" s="158"/>
      <c r="UZH67" s="158"/>
      <c r="UZI67" s="158"/>
      <c r="UZJ67" s="158"/>
      <c r="UZK67" s="158"/>
      <c r="UZL67" s="158"/>
      <c r="UZM67" s="158"/>
      <c r="UZN67" s="158"/>
      <c r="UZO67" s="158"/>
      <c r="UZP67" s="158"/>
      <c r="UZQ67" s="158"/>
      <c r="UZR67" s="158"/>
      <c r="UZS67" s="158"/>
      <c r="UZT67" s="158"/>
      <c r="UZU67" s="158"/>
      <c r="UZV67" s="158"/>
      <c r="UZW67" s="158"/>
      <c r="UZX67" s="158"/>
      <c r="UZY67" s="158"/>
      <c r="UZZ67" s="158"/>
      <c r="VAA67" s="158"/>
      <c r="VAB67" s="158"/>
      <c r="VAC67" s="158"/>
      <c r="VAD67" s="158"/>
      <c r="VAE67" s="158"/>
      <c r="VAF67" s="158"/>
      <c r="VAG67" s="158"/>
      <c r="VAH67" s="158"/>
      <c r="VAI67" s="158"/>
      <c r="VAJ67" s="158"/>
      <c r="VAK67" s="158"/>
      <c r="VAL67" s="158"/>
      <c r="VAM67" s="158"/>
      <c r="VAN67" s="158"/>
      <c r="VAO67" s="158"/>
      <c r="VAP67" s="158"/>
      <c r="VAQ67" s="158"/>
      <c r="VAR67" s="158"/>
      <c r="VAS67" s="158"/>
      <c r="VAT67" s="158"/>
      <c r="VAU67" s="158"/>
      <c r="VAV67" s="158"/>
      <c r="VAW67" s="158"/>
      <c r="VAX67" s="158"/>
      <c r="VAY67" s="158"/>
      <c r="VAZ67" s="158"/>
      <c r="VBA67" s="158"/>
      <c r="VBB67" s="158"/>
      <c r="VBC67" s="158"/>
      <c r="VBD67" s="158"/>
      <c r="VBE67" s="158"/>
      <c r="VBF67" s="158"/>
      <c r="VBG67" s="158"/>
      <c r="VBH67" s="158"/>
      <c r="VBI67" s="158"/>
      <c r="VBJ67" s="158"/>
      <c r="VBK67" s="158"/>
      <c r="VBL67" s="158"/>
      <c r="VBM67" s="158"/>
      <c r="VBN67" s="158"/>
      <c r="VBO67" s="158"/>
      <c r="VBP67" s="158"/>
      <c r="VBQ67" s="158"/>
      <c r="VBR67" s="158"/>
      <c r="VBS67" s="158"/>
      <c r="VBT67" s="158"/>
      <c r="VBU67" s="158"/>
      <c r="VBV67" s="158"/>
      <c r="VBW67" s="158"/>
      <c r="VBX67" s="158"/>
      <c r="VBY67" s="158"/>
      <c r="VBZ67" s="158"/>
      <c r="VCA67" s="158"/>
      <c r="VCB67" s="158"/>
      <c r="VCC67" s="158"/>
      <c r="VCD67" s="158"/>
      <c r="VCE67" s="158"/>
      <c r="VCF67" s="158"/>
      <c r="VCG67" s="158"/>
      <c r="VCH67" s="158"/>
      <c r="VCI67" s="158"/>
      <c r="VCJ67" s="158"/>
      <c r="VCK67" s="158"/>
      <c r="VCL67" s="158"/>
      <c r="VCM67" s="158"/>
      <c r="VCN67" s="158"/>
      <c r="VCO67" s="158"/>
      <c r="VCP67" s="158"/>
      <c r="VCQ67" s="158"/>
      <c r="VCR67" s="158"/>
      <c r="VCS67" s="158"/>
      <c r="VCT67" s="158"/>
      <c r="VCU67" s="158"/>
      <c r="VCV67" s="158"/>
      <c r="VCW67" s="158"/>
      <c r="VCX67" s="158"/>
      <c r="VCY67" s="158"/>
      <c r="VCZ67" s="158"/>
      <c r="VDA67" s="158"/>
      <c r="VDB67" s="158"/>
      <c r="VDC67" s="158"/>
      <c r="VDD67" s="158"/>
      <c r="VDE67" s="158"/>
      <c r="VDF67" s="158"/>
      <c r="VDG67" s="158"/>
      <c r="VDH67" s="158"/>
      <c r="VDI67" s="158"/>
      <c r="VDJ67" s="158"/>
      <c r="VDK67" s="158"/>
      <c r="VDL67" s="158"/>
      <c r="VDM67" s="158"/>
      <c r="VDN67" s="158"/>
      <c r="VDO67" s="158"/>
      <c r="VDP67" s="158"/>
      <c r="VDQ67" s="158"/>
      <c r="VDR67" s="158"/>
      <c r="VDS67" s="158"/>
      <c r="VDT67" s="158"/>
      <c r="VDU67" s="158"/>
      <c r="VDV67" s="158"/>
      <c r="VDW67" s="158"/>
      <c r="VDX67" s="158"/>
      <c r="VDY67" s="158"/>
      <c r="VDZ67" s="158"/>
      <c r="VEA67" s="158"/>
      <c r="VEB67" s="158"/>
      <c r="VEC67" s="158"/>
      <c r="VED67" s="158"/>
      <c r="VEE67" s="158"/>
      <c r="VEF67" s="158"/>
      <c r="VEG67" s="158"/>
      <c r="VEH67" s="158"/>
      <c r="VEI67" s="158"/>
      <c r="VEJ67" s="158"/>
      <c r="VEK67" s="158"/>
      <c r="VEL67" s="158"/>
      <c r="VEM67" s="158"/>
      <c r="VEN67" s="158"/>
      <c r="VEO67" s="158"/>
      <c r="VEP67" s="158"/>
      <c r="VEQ67" s="158"/>
      <c r="VER67" s="158"/>
      <c r="VES67" s="158"/>
      <c r="VET67" s="158"/>
      <c r="VEU67" s="158"/>
      <c r="VEV67" s="158"/>
      <c r="VEW67" s="158"/>
      <c r="VEX67" s="158"/>
      <c r="VEY67" s="158"/>
      <c r="VEZ67" s="158"/>
      <c r="VFA67" s="158"/>
      <c r="VFB67" s="158"/>
      <c r="VFC67" s="158"/>
      <c r="VFD67" s="158"/>
      <c r="VFE67" s="158"/>
      <c r="VFF67" s="158"/>
      <c r="VFG67" s="158"/>
      <c r="VFH67" s="158"/>
      <c r="VFI67" s="158"/>
      <c r="VFJ67" s="158"/>
      <c r="VFK67" s="158"/>
      <c r="VFL67" s="158"/>
      <c r="VFM67" s="158"/>
      <c r="VFN67" s="158"/>
      <c r="VFO67" s="158"/>
      <c r="VFP67" s="158"/>
      <c r="VFQ67" s="158"/>
      <c r="VFR67" s="158"/>
      <c r="VFS67" s="158"/>
      <c r="VFT67" s="158"/>
      <c r="VFU67" s="158"/>
      <c r="VFV67" s="158"/>
      <c r="VFW67" s="158"/>
      <c r="VFX67" s="158"/>
      <c r="VFY67" s="158"/>
      <c r="VFZ67" s="158"/>
      <c r="VGA67" s="158"/>
      <c r="VGB67" s="158"/>
      <c r="VGC67" s="158"/>
      <c r="VGD67" s="158"/>
      <c r="VGE67" s="158"/>
      <c r="VGF67" s="158"/>
      <c r="VGG67" s="158"/>
      <c r="VGH67" s="158"/>
      <c r="VGI67" s="158"/>
      <c r="VGJ67" s="158"/>
      <c r="VGK67" s="158"/>
      <c r="VGL67" s="158"/>
      <c r="VGM67" s="158"/>
      <c r="VGN67" s="158"/>
      <c r="VGO67" s="158"/>
      <c r="VGP67" s="158"/>
      <c r="VGQ67" s="158"/>
      <c r="VGR67" s="158"/>
      <c r="VGS67" s="158"/>
      <c r="VGT67" s="158"/>
      <c r="VGU67" s="158"/>
      <c r="VGV67" s="158"/>
      <c r="VGW67" s="158"/>
      <c r="VGX67" s="158"/>
      <c r="VGY67" s="158"/>
      <c r="VGZ67" s="158"/>
      <c r="VHA67" s="158"/>
      <c r="VHB67" s="158"/>
      <c r="VHC67" s="158"/>
      <c r="VHD67" s="158"/>
      <c r="VHE67" s="158"/>
      <c r="VHF67" s="158"/>
      <c r="VHG67" s="158"/>
      <c r="VHH67" s="158"/>
      <c r="VHI67" s="158"/>
      <c r="VHJ67" s="158"/>
      <c r="VHK67" s="158"/>
      <c r="VHL67" s="158"/>
      <c r="VHM67" s="158"/>
      <c r="VHN67" s="158"/>
      <c r="VHO67" s="158"/>
      <c r="VHP67" s="158"/>
      <c r="VHQ67" s="158"/>
      <c r="VHR67" s="158"/>
      <c r="VHS67" s="158"/>
      <c r="VHT67" s="158"/>
      <c r="VHU67" s="158"/>
      <c r="VHV67" s="158"/>
      <c r="VHW67" s="158"/>
      <c r="VHX67" s="158"/>
      <c r="VHY67" s="158"/>
      <c r="VHZ67" s="158"/>
      <c r="VIA67" s="158"/>
      <c r="VIB67" s="158"/>
      <c r="VIC67" s="158"/>
      <c r="VID67" s="158"/>
      <c r="VIE67" s="158"/>
      <c r="VIF67" s="158"/>
      <c r="VIG67" s="158"/>
      <c r="VIH67" s="158"/>
      <c r="VII67" s="158"/>
      <c r="VIJ67" s="158"/>
      <c r="VIK67" s="158"/>
      <c r="VIL67" s="158"/>
      <c r="VIM67" s="158"/>
      <c r="VIN67" s="158"/>
      <c r="VIO67" s="158"/>
      <c r="VIP67" s="158"/>
      <c r="VIQ67" s="158"/>
      <c r="VIR67" s="158"/>
      <c r="VIS67" s="158"/>
      <c r="VIT67" s="158"/>
      <c r="VIU67" s="158"/>
      <c r="VIV67" s="158"/>
      <c r="VIW67" s="158"/>
      <c r="VIX67" s="158"/>
      <c r="VIY67" s="158"/>
      <c r="VIZ67" s="158"/>
      <c r="VJA67" s="158"/>
      <c r="VJB67" s="158"/>
      <c r="VJC67" s="158"/>
      <c r="VJD67" s="158"/>
      <c r="VJE67" s="158"/>
      <c r="VJF67" s="158"/>
      <c r="VJG67" s="158"/>
      <c r="VJH67" s="158"/>
      <c r="VJI67" s="158"/>
      <c r="VJJ67" s="158"/>
      <c r="VJK67" s="158"/>
      <c r="VJL67" s="158"/>
      <c r="VJM67" s="158"/>
      <c r="VJN67" s="158"/>
      <c r="VJO67" s="158"/>
      <c r="VJP67" s="158"/>
      <c r="VJQ67" s="158"/>
      <c r="VJR67" s="158"/>
      <c r="VJS67" s="158"/>
      <c r="VJT67" s="158"/>
      <c r="VJU67" s="158"/>
      <c r="VJV67" s="158"/>
      <c r="VJW67" s="158"/>
      <c r="VJX67" s="158"/>
      <c r="VJY67" s="158"/>
      <c r="VJZ67" s="158"/>
      <c r="VKA67" s="158"/>
      <c r="VKB67" s="158"/>
      <c r="VKC67" s="158"/>
      <c r="VKD67" s="158"/>
      <c r="VKE67" s="158"/>
      <c r="VKF67" s="158"/>
      <c r="VKG67" s="158"/>
      <c r="VKH67" s="158"/>
      <c r="VKI67" s="158"/>
      <c r="VKJ67" s="158"/>
      <c r="VKK67" s="158"/>
      <c r="VKL67" s="158"/>
      <c r="VKM67" s="158"/>
      <c r="VKN67" s="158"/>
      <c r="VKO67" s="158"/>
      <c r="VKP67" s="158"/>
      <c r="VKQ67" s="158"/>
      <c r="VKR67" s="158"/>
      <c r="VKS67" s="158"/>
      <c r="VKT67" s="158"/>
      <c r="VKU67" s="158"/>
      <c r="VKV67" s="158"/>
      <c r="VKW67" s="158"/>
      <c r="VKX67" s="158"/>
      <c r="VKY67" s="158"/>
      <c r="VKZ67" s="158"/>
      <c r="VLA67" s="158"/>
      <c r="VLB67" s="158"/>
      <c r="VLC67" s="158"/>
      <c r="VLD67" s="158"/>
      <c r="VLE67" s="158"/>
      <c r="VLF67" s="158"/>
      <c r="VLG67" s="158"/>
      <c r="VLH67" s="158"/>
      <c r="VLI67" s="158"/>
      <c r="VLJ67" s="158"/>
      <c r="VLK67" s="158"/>
      <c r="VLL67" s="158"/>
      <c r="VLM67" s="158"/>
      <c r="VLN67" s="158"/>
      <c r="VLO67" s="158"/>
      <c r="VLP67" s="158"/>
      <c r="VLQ67" s="158"/>
      <c r="VLR67" s="158"/>
      <c r="VLS67" s="158"/>
      <c r="VLT67" s="158"/>
      <c r="VLU67" s="158"/>
      <c r="VLV67" s="158"/>
      <c r="VLW67" s="158"/>
      <c r="VLX67" s="158"/>
      <c r="VLY67" s="158"/>
      <c r="VLZ67" s="158"/>
      <c r="VMA67" s="158"/>
      <c r="VMB67" s="158"/>
      <c r="VMC67" s="158"/>
      <c r="VMD67" s="158"/>
      <c r="VME67" s="158"/>
      <c r="VMF67" s="158"/>
      <c r="VMG67" s="158"/>
      <c r="VMH67" s="158"/>
      <c r="VMI67" s="158"/>
      <c r="VMJ67" s="158"/>
      <c r="VMK67" s="158"/>
      <c r="VML67" s="158"/>
      <c r="VMM67" s="158"/>
      <c r="VMN67" s="158"/>
      <c r="VMO67" s="158"/>
      <c r="VMP67" s="158"/>
      <c r="VMQ67" s="158"/>
      <c r="VMR67" s="158"/>
      <c r="VMS67" s="158"/>
      <c r="VMT67" s="158"/>
      <c r="VMU67" s="158"/>
      <c r="VMV67" s="158"/>
      <c r="VMW67" s="158"/>
      <c r="VMX67" s="158"/>
      <c r="VMY67" s="158"/>
      <c r="VMZ67" s="158"/>
      <c r="VNA67" s="158"/>
      <c r="VNB67" s="158"/>
      <c r="VNC67" s="158"/>
      <c r="VND67" s="158"/>
      <c r="VNE67" s="158"/>
      <c r="VNF67" s="158"/>
      <c r="VNG67" s="158"/>
      <c r="VNH67" s="158"/>
      <c r="VNI67" s="158"/>
      <c r="VNJ67" s="158"/>
      <c r="VNK67" s="158"/>
      <c r="VNL67" s="158"/>
      <c r="VNM67" s="158"/>
      <c r="VNN67" s="158"/>
      <c r="VNO67" s="158"/>
      <c r="VNP67" s="158"/>
      <c r="VNQ67" s="158"/>
      <c r="VNR67" s="158"/>
      <c r="VNS67" s="158"/>
      <c r="VNT67" s="158"/>
      <c r="VNU67" s="158"/>
      <c r="VNV67" s="158"/>
      <c r="VNW67" s="158"/>
      <c r="VNX67" s="158"/>
      <c r="VNY67" s="158"/>
      <c r="VNZ67" s="158"/>
      <c r="VOA67" s="158"/>
      <c r="VOB67" s="158"/>
      <c r="VOC67" s="158"/>
      <c r="VOD67" s="158"/>
      <c r="VOE67" s="158"/>
      <c r="VOF67" s="158"/>
      <c r="VOG67" s="158"/>
      <c r="VOH67" s="158"/>
      <c r="VOI67" s="158"/>
      <c r="VOJ67" s="158"/>
      <c r="VOK67" s="158"/>
      <c r="VOL67" s="158"/>
      <c r="VOM67" s="158"/>
      <c r="VON67" s="158"/>
      <c r="VOO67" s="158"/>
      <c r="VOP67" s="158"/>
      <c r="VOQ67" s="158"/>
      <c r="VOR67" s="158"/>
      <c r="VOS67" s="158"/>
      <c r="VOT67" s="158"/>
      <c r="VOU67" s="158"/>
      <c r="VOV67" s="158"/>
      <c r="VOW67" s="158"/>
      <c r="VOX67" s="158"/>
      <c r="VOY67" s="158"/>
      <c r="VOZ67" s="158"/>
      <c r="VPA67" s="158"/>
      <c r="VPB67" s="158"/>
      <c r="VPC67" s="158"/>
      <c r="VPD67" s="158"/>
      <c r="VPE67" s="158"/>
      <c r="VPF67" s="158"/>
      <c r="VPG67" s="158"/>
      <c r="VPH67" s="158"/>
      <c r="VPI67" s="158"/>
      <c r="VPJ67" s="158"/>
      <c r="VPK67" s="158"/>
      <c r="VPL67" s="158"/>
      <c r="VPM67" s="158"/>
      <c r="VPN67" s="158"/>
      <c r="VPO67" s="158"/>
      <c r="VPP67" s="158"/>
      <c r="VPQ67" s="158"/>
      <c r="VPR67" s="158"/>
      <c r="VPS67" s="158"/>
      <c r="VPT67" s="158"/>
      <c r="VPU67" s="158"/>
      <c r="VPV67" s="158"/>
      <c r="VPW67" s="158"/>
      <c r="VPX67" s="158"/>
      <c r="VPY67" s="158"/>
      <c r="VPZ67" s="158"/>
      <c r="VQA67" s="158"/>
      <c r="VQB67" s="158"/>
      <c r="VQC67" s="158"/>
      <c r="VQD67" s="158"/>
      <c r="VQE67" s="158"/>
      <c r="VQF67" s="158"/>
      <c r="VQG67" s="158"/>
      <c r="VQH67" s="158"/>
      <c r="VQI67" s="158"/>
      <c r="VQJ67" s="158"/>
      <c r="VQK67" s="158"/>
      <c r="VQL67" s="158"/>
      <c r="VQM67" s="158"/>
      <c r="VQN67" s="158"/>
      <c r="VQO67" s="158"/>
      <c r="VQP67" s="158"/>
      <c r="VQQ67" s="158"/>
      <c r="VQR67" s="158"/>
      <c r="VQS67" s="158"/>
      <c r="VQT67" s="158"/>
      <c r="VQU67" s="158"/>
      <c r="VQV67" s="158"/>
      <c r="VQW67" s="158"/>
      <c r="VQX67" s="158"/>
      <c r="VQY67" s="158"/>
      <c r="VQZ67" s="158"/>
      <c r="VRA67" s="158"/>
      <c r="VRB67" s="158"/>
      <c r="VRC67" s="158"/>
      <c r="VRD67" s="158"/>
      <c r="VRE67" s="158"/>
      <c r="VRF67" s="158"/>
      <c r="VRG67" s="158"/>
      <c r="VRH67" s="158"/>
      <c r="VRI67" s="158"/>
      <c r="VRJ67" s="158"/>
      <c r="VRK67" s="158"/>
      <c r="VRL67" s="158"/>
      <c r="VRM67" s="158"/>
      <c r="VRN67" s="158"/>
      <c r="VRO67" s="158"/>
      <c r="VRP67" s="158"/>
      <c r="VRQ67" s="158"/>
      <c r="VRR67" s="158"/>
      <c r="VRS67" s="158"/>
      <c r="VRT67" s="158"/>
      <c r="VRU67" s="158"/>
      <c r="VRV67" s="158"/>
      <c r="VRW67" s="158"/>
      <c r="VRX67" s="158"/>
      <c r="VRY67" s="158"/>
      <c r="VRZ67" s="158"/>
      <c r="VSA67" s="158"/>
      <c r="VSB67" s="158"/>
      <c r="VSC67" s="158"/>
      <c r="VSD67" s="158"/>
      <c r="VSE67" s="158"/>
      <c r="VSF67" s="158"/>
      <c r="VSG67" s="158"/>
      <c r="VSH67" s="158"/>
      <c r="VSI67" s="158"/>
      <c r="VSJ67" s="158"/>
      <c r="VSK67" s="158"/>
      <c r="VSL67" s="158"/>
      <c r="VSM67" s="158"/>
      <c r="VSN67" s="158"/>
      <c r="VSO67" s="158"/>
      <c r="VSP67" s="158"/>
      <c r="VSQ67" s="158"/>
      <c r="VSR67" s="158"/>
      <c r="VSS67" s="158"/>
      <c r="VST67" s="158"/>
      <c r="VSU67" s="158"/>
      <c r="VSV67" s="158"/>
      <c r="VSW67" s="158"/>
      <c r="VSX67" s="158"/>
      <c r="VSY67" s="158"/>
      <c r="VSZ67" s="158"/>
      <c r="VTA67" s="158"/>
      <c r="VTB67" s="158"/>
      <c r="VTC67" s="158"/>
      <c r="VTD67" s="158"/>
      <c r="VTE67" s="158"/>
      <c r="VTF67" s="158"/>
      <c r="VTG67" s="158"/>
      <c r="VTH67" s="158"/>
      <c r="VTI67" s="158"/>
      <c r="VTJ67" s="158"/>
      <c r="VTK67" s="158"/>
      <c r="VTL67" s="158"/>
      <c r="VTM67" s="158"/>
      <c r="VTN67" s="158"/>
      <c r="VTO67" s="158"/>
      <c r="VTP67" s="158"/>
      <c r="VTQ67" s="158"/>
      <c r="VTR67" s="158"/>
      <c r="VTS67" s="158"/>
      <c r="VTT67" s="158"/>
      <c r="VTU67" s="158"/>
      <c r="VTV67" s="158"/>
      <c r="VTW67" s="158"/>
      <c r="VTX67" s="158"/>
      <c r="VTY67" s="158"/>
      <c r="VTZ67" s="158"/>
      <c r="VUA67" s="158"/>
      <c r="VUB67" s="158"/>
      <c r="VUC67" s="158"/>
      <c r="VUD67" s="158"/>
      <c r="VUE67" s="158"/>
      <c r="VUF67" s="158"/>
      <c r="VUG67" s="158"/>
      <c r="VUH67" s="158"/>
      <c r="VUI67" s="158"/>
      <c r="VUJ67" s="158"/>
      <c r="VUK67" s="158"/>
      <c r="VUL67" s="158"/>
      <c r="VUM67" s="158"/>
      <c r="VUN67" s="158"/>
      <c r="VUO67" s="158"/>
      <c r="VUP67" s="158"/>
      <c r="VUQ67" s="158"/>
      <c r="VUR67" s="158"/>
      <c r="VUS67" s="158"/>
      <c r="VUT67" s="158"/>
      <c r="VUU67" s="158"/>
      <c r="VUV67" s="158"/>
      <c r="VUW67" s="158"/>
      <c r="VUX67" s="158"/>
      <c r="VUY67" s="158"/>
      <c r="VUZ67" s="158"/>
      <c r="VVA67" s="158"/>
      <c r="VVB67" s="158"/>
      <c r="VVC67" s="158"/>
      <c r="VVD67" s="158"/>
      <c r="VVE67" s="158"/>
      <c r="VVF67" s="158"/>
      <c r="VVG67" s="158"/>
      <c r="VVH67" s="158"/>
      <c r="VVI67" s="158"/>
      <c r="VVJ67" s="158"/>
      <c r="VVK67" s="158"/>
      <c r="VVL67" s="158"/>
      <c r="VVM67" s="158"/>
      <c r="VVN67" s="158"/>
      <c r="VVO67" s="158"/>
      <c r="VVP67" s="158"/>
      <c r="VVQ67" s="158"/>
      <c r="VVR67" s="158"/>
      <c r="VVS67" s="158"/>
      <c r="VVT67" s="158"/>
      <c r="VVU67" s="158"/>
      <c r="VVV67" s="158"/>
      <c r="VVW67" s="158"/>
      <c r="VVX67" s="158"/>
      <c r="VVY67" s="158"/>
      <c r="VVZ67" s="158"/>
      <c r="VWA67" s="158"/>
      <c r="VWB67" s="158"/>
      <c r="VWC67" s="158"/>
      <c r="VWD67" s="158"/>
      <c r="VWE67" s="158"/>
      <c r="VWF67" s="158"/>
      <c r="VWG67" s="158"/>
      <c r="VWH67" s="158"/>
      <c r="VWI67" s="158"/>
      <c r="VWJ67" s="158"/>
      <c r="VWK67" s="158"/>
      <c r="VWL67" s="158"/>
      <c r="VWM67" s="158"/>
      <c r="VWN67" s="158"/>
      <c r="VWO67" s="158"/>
      <c r="VWP67" s="158"/>
      <c r="VWQ67" s="158"/>
      <c r="VWR67" s="158"/>
      <c r="VWS67" s="158"/>
      <c r="VWT67" s="158"/>
      <c r="VWU67" s="158"/>
      <c r="VWV67" s="158"/>
      <c r="VWW67" s="158"/>
      <c r="VWX67" s="158"/>
      <c r="VWY67" s="158"/>
      <c r="VWZ67" s="158"/>
      <c r="VXA67" s="158"/>
      <c r="VXB67" s="158"/>
      <c r="VXC67" s="158"/>
      <c r="VXD67" s="158"/>
      <c r="VXE67" s="158"/>
      <c r="VXF67" s="158"/>
      <c r="VXG67" s="158"/>
      <c r="VXH67" s="158"/>
      <c r="VXI67" s="158"/>
      <c r="VXJ67" s="158"/>
      <c r="VXK67" s="158"/>
      <c r="VXL67" s="158"/>
      <c r="VXM67" s="158"/>
      <c r="VXN67" s="158"/>
      <c r="VXO67" s="158"/>
      <c r="VXP67" s="158"/>
      <c r="VXQ67" s="158"/>
      <c r="VXR67" s="158"/>
      <c r="VXS67" s="158"/>
      <c r="VXT67" s="158"/>
      <c r="VXU67" s="158"/>
      <c r="VXV67" s="158"/>
      <c r="VXW67" s="158"/>
      <c r="VXX67" s="158"/>
      <c r="VXY67" s="158"/>
      <c r="VXZ67" s="158"/>
      <c r="VYA67" s="158"/>
      <c r="VYB67" s="158"/>
      <c r="VYC67" s="158"/>
      <c r="VYD67" s="158"/>
      <c r="VYE67" s="158"/>
      <c r="VYF67" s="158"/>
      <c r="VYG67" s="158"/>
      <c r="VYH67" s="158"/>
      <c r="VYI67" s="158"/>
      <c r="VYJ67" s="158"/>
      <c r="VYK67" s="158"/>
      <c r="VYL67" s="158"/>
      <c r="VYM67" s="158"/>
      <c r="VYN67" s="158"/>
      <c r="VYO67" s="158"/>
      <c r="VYP67" s="158"/>
      <c r="VYQ67" s="158"/>
      <c r="VYR67" s="158"/>
      <c r="VYS67" s="158"/>
      <c r="VYT67" s="158"/>
      <c r="VYU67" s="158"/>
      <c r="VYV67" s="158"/>
      <c r="VYW67" s="158"/>
      <c r="VYX67" s="158"/>
      <c r="VYY67" s="158"/>
      <c r="VYZ67" s="158"/>
      <c r="VZA67" s="158"/>
      <c r="VZB67" s="158"/>
      <c r="VZC67" s="158"/>
      <c r="VZD67" s="158"/>
      <c r="VZE67" s="158"/>
      <c r="VZF67" s="158"/>
      <c r="VZG67" s="158"/>
      <c r="VZH67" s="158"/>
      <c r="VZI67" s="158"/>
      <c r="VZJ67" s="158"/>
      <c r="VZK67" s="158"/>
      <c r="VZL67" s="158"/>
      <c r="VZM67" s="158"/>
      <c r="VZN67" s="158"/>
      <c r="VZO67" s="158"/>
      <c r="VZP67" s="158"/>
      <c r="VZQ67" s="158"/>
      <c r="VZR67" s="158"/>
      <c r="VZS67" s="158"/>
      <c r="VZT67" s="158"/>
      <c r="VZU67" s="158"/>
      <c r="VZV67" s="158"/>
      <c r="VZW67" s="158"/>
      <c r="VZX67" s="158"/>
      <c r="VZY67" s="158"/>
      <c r="VZZ67" s="158"/>
      <c r="WAA67" s="158"/>
      <c r="WAB67" s="158"/>
      <c r="WAC67" s="158"/>
      <c r="WAD67" s="158"/>
      <c r="WAE67" s="158"/>
      <c r="WAF67" s="158"/>
      <c r="WAG67" s="158"/>
      <c r="WAH67" s="158"/>
      <c r="WAI67" s="158"/>
      <c r="WAJ67" s="158"/>
      <c r="WAK67" s="158"/>
      <c r="WAL67" s="158"/>
      <c r="WAM67" s="158"/>
      <c r="WAN67" s="158"/>
      <c r="WAO67" s="158"/>
      <c r="WAP67" s="158"/>
      <c r="WAQ67" s="158"/>
      <c r="WAR67" s="158"/>
      <c r="WAS67" s="158"/>
      <c r="WAT67" s="158"/>
      <c r="WAU67" s="158"/>
      <c r="WAV67" s="158"/>
      <c r="WAW67" s="158"/>
      <c r="WAX67" s="158"/>
      <c r="WAY67" s="158"/>
      <c r="WAZ67" s="158"/>
      <c r="WBA67" s="158"/>
      <c r="WBB67" s="158"/>
      <c r="WBC67" s="158"/>
      <c r="WBD67" s="158"/>
      <c r="WBE67" s="158"/>
      <c r="WBF67" s="158"/>
      <c r="WBG67" s="158"/>
      <c r="WBH67" s="158"/>
      <c r="WBI67" s="158"/>
      <c r="WBJ67" s="158"/>
      <c r="WBK67" s="158"/>
      <c r="WBL67" s="158"/>
      <c r="WBM67" s="158"/>
      <c r="WBN67" s="158"/>
      <c r="WBO67" s="158"/>
      <c r="WBP67" s="158"/>
      <c r="WBQ67" s="158"/>
      <c r="WBR67" s="158"/>
      <c r="WBS67" s="158"/>
      <c r="WBT67" s="158"/>
      <c r="WBU67" s="158"/>
      <c r="WBV67" s="158"/>
      <c r="WBW67" s="158"/>
      <c r="WBX67" s="158"/>
      <c r="WBY67" s="158"/>
      <c r="WBZ67" s="158"/>
      <c r="WCA67" s="158"/>
      <c r="WCB67" s="158"/>
      <c r="WCC67" s="158"/>
      <c r="WCD67" s="158"/>
      <c r="WCE67" s="158"/>
      <c r="WCF67" s="158"/>
      <c r="WCG67" s="158"/>
      <c r="WCH67" s="158"/>
      <c r="WCI67" s="158"/>
      <c r="WCJ67" s="158"/>
      <c r="WCK67" s="158"/>
      <c r="WCL67" s="158"/>
      <c r="WCM67" s="158"/>
      <c r="WCN67" s="158"/>
      <c r="WCO67" s="158"/>
      <c r="WCP67" s="158"/>
      <c r="WCQ67" s="158"/>
      <c r="WCR67" s="158"/>
      <c r="WCS67" s="158"/>
      <c r="WCT67" s="158"/>
      <c r="WCU67" s="158"/>
      <c r="WCV67" s="158"/>
      <c r="WCW67" s="158"/>
      <c r="WCX67" s="158"/>
      <c r="WCY67" s="158"/>
      <c r="WCZ67" s="158"/>
      <c r="WDA67" s="158"/>
      <c r="WDB67" s="158"/>
      <c r="WDC67" s="158"/>
      <c r="WDD67" s="158"/>
      <c r="WDE67" s="158"/>
      <c r="WDF67" s="158"/>
      <c r="WDG67" s="158"/>
      <c r="WDH67" s="158"/>
      <c r="WDI67" s="158"/>
      <c r="WDJ67" s="158"/>
      <c r="WDK67" s="158"/>
      <c r="WDL67" s="158"/>
      <c r="WDM67" s="158"/>
      <c r="WDN67" s="158"/>
      <c r="WDO67" s="158"/>
      <c r="WDP67" s="158"/>
      <c r="WDQ67" s="158"/>
      <c r="WDR67" s="158"/>
      <c r="WDS67" s="158"/>
      <c r="WDT67" s="158"/>
      <c r="WDU67" s="158"/>
      <c r="WDV67" s="158"/>
      <c r="WDW67" s="158"/>
      <c r="WDX67" s="158"/>
      <c r="WDY67" s="158"/>
      <c r="WDZ67" s="158"/>
      <c r="WEA67" s="158"/>
      <c r="WEB67" s="158"/>
      <c r="WEC67" s="158"/>
      <c r="WED67" s="158"/>
      <c r="WEE67" s="158"/>
      <c r="WEF67" s="158"/>
      <c r="WEG67" s="158"/>
      <c r="WEH67" s="158"/>
      <c r="WEI67" s="158"/>
      <c r="WEJ67" s="158"/>
      <c r="WEK67" s="158"/>
      <c r="WEL67" s="158"/>
      <c r="WEM67" s="158"/>
      <c r="WEN67" s="158"/>
      <c r="WEO67" s="158"/>
      <c r="WEP67" s="158"/>
      <c r="WEQ67" s="158"/>
      <c r="WER67" s="158"/>
      <c r="WES67" s="158"/>
      <c r="WET67" s="158"/>
      <c r="WEU67" s="158"/>
      <c r="WEV67" s="158"/>
      <c r="WEW67" s="158"/>
      <c r="WEX67" s="158"/>
      <c r="WEY67" s="158"/>
      <c r="WEZ67" s="158"/>
      <c r="WFA67" s="158"/>
      <c r="WFB67" s="158"/>
      <c r="WFC67" s="158"/>
      <c r="WFD67" s="158"/>
      <c r="WFE67" s="158"/>
      <c r="WFF67" s="158"/>
      <c r="WFG67" s="158"/>
      <c r="WFH67" s="158"/>
      <c r="WFI67" s="158"/>
      <c r="WFJ67" s="158"/>
      <c r="WFK67" s="158"/>
      <c r="WFL67" s="158"/>
      <c r="WFM67" s="158"/>
      <c r="WFN67" s="158"/>
      <c r="WFO67" s="158"/>
      <c r="WFP67" s="158"/>
      <c r="WFQ67" s="158"/>
      <c r="WFR67" s="158"/>
      <c r="WFS67" s="158"/>
      <c r="WFT67" s="158"/>
      <c r="WFU67" s="158"/>
      <c r="WFV67" s="158"/>
      <c r="WFW67" s="158"/>
      <c r="WFX67" s="158"/>
      <c r="WFY67" s="158"/>
      <c r="WFZ67" s="158"/>
      <c r="WGA67" s="158"/>
      <c r="WGB67" s="158"/>
      <c r="WGC67" s="158"/>
      <c r="WGD67" s="158"/>
      <c r="WGE67" s="158"/>
      <c r="WGF67" s="158"/>
      <c r="WGG67" s="158"/>
      <c r="WGH67" s="158"/>
      <c r="WGI67" s="158"/>
      <c r="WGJ67" s="158"/>
      <c r="WGK67" s="158"/>
      <c r="WGL67" s="158"/>
      <c r="WGM67" s="158"/>
      <c r="WGN67" s="158"/>
      <c r="WGO67" s="158"/>
      <c r="WGP67" s="158"/>
      <c r="WGQ67" s="158"/>
      <c r="WGR67" s="158"/>
      <c r="WGS67" s="158"/>
      <c r="WGT67" s="158"/>
      <c r="WGU67" s="158"/>
      <c r="WGV67" s="158"/>
      <c r="WGW67" s="158"/>
      <c r="WGX67" s="158"/>
      <c r="WGY67" s="158"/>
      <c r="WGZ67" s="158"/>
      <c r="WHA67" s="158"/>
      <c r="WHB67" s="158"/>
      <c r="WHC67" s="158"/>
      <c r="WHD67" s="158"/>
      <c r="WHE67" s="158"/>
      <c r="WHF67" s="158"/>
      <c r="WHG67" s="158"/>
      <c r="WHH67" s="158"/>
      <c r="WHI67" s="158"/>
      <c r="WHJ67" s="158"/>
      <c r="WHK67" s="158"/>
      <c r="WHL67" s="158"/>
      <c r="WHM67" s="158"/>
      <c r="WHN67" s="158"/>
      <c r="WHO67" s="158"/>
      <c r="WHP67" s="158"/>
      <c r="WHQ67" s="158"/>
      <c r="WHR67" s="158"/>
      <c r="WHS67" s="158"/>
      <c r="WHT67" s="158"/>
      <c r="WHU67" s="158"/>
      <c r="WHV67" s="158"/>
      <c r="WHW67" s="158"/>
      <c r="WHX67" s="158"/>
      <c r="WHY67" s="158"/>
      <c r="WHZ67" s="158"/>
      <c r="WIA67" s="158"/>
      <c r="WIB67" s="158"/>
      <c r="WIC67" s="158"/>
      <c r="WID67" s="158"/>
      <c r="WIE67" s="158"/>
      <c r="WIF67" s="158"/>
      <c r="WIG67" s="158"/>
      <c r="WIH67" s="158"/>
      <c r="WII67" s="158"/>
      <c r="WIJ67" s="158"/>
      <c r="WIK67" s="158"/>
      <c r="WIL67" s="158"/>
      <c r="WIM67" s="158"/>
      <c r="WIN67" s="158"/>
      <c r="WIO67" s="158"/>
      <c r="WIP67" s="158"/>
      <c r="WIQ67" s="158"/>
      <c r="WIR67" s="158"/>
      <c r="WIS67" s="158"/>
      <c r="WIT67" s="158"/>
      <c r="WIU67" s="158"/>
      <c r="WIV67" s="158"/>
      <c r="WIW67" s="158"/>
      <c r="WIX67" s="158"/>
      <c r="WIY67" s="158"/>
      <c r="WIZ67" s="158"/>
      <c r="WJA67" s="158"/>
      <c r="WJB67" s="158"/>
      <c r="WJC67" s="158"/>
      <c r="WJD67" s="158"/>
      <c r="WJE67" s="158"/>
      <c r="WJF67" s="158"/>
      <c r="WJG67" s="158"/>
      <c r="WJH67" s="158"/>
      <c r="WJI67" s="158"/>
      <c r="WJJ67" s="158"/>
      <c r="WJK67" s="158"/>
      <c r="WJL67" s="158"/>
      <c r="WJM67" s="158"/>
      <c r="WJN67" s="158"/>
      <c r="WJO67" s="158"/>
      <c r="WJP67" s="158"/>
      <c r="WJQ67" s="158"/>
      <c r="WJR67" s="158"/>
      <c r="WJS67" s="158"/>
      <c r="WJT67" s="158"/>
      <c r="WJU67" s="158"/>
      <c r="WJV67" s="158"/>
      <c r="WJW67" s="158"/>
      <c r="WJX67" s="158"/>
      <c r="WJY67" s="158"/>
      <c r="WJZ67" s="158"/>
      <c r="WKA67" s="158"/>
      <c r="WKB67" s="158"/>
      <c r="WKC67" s="158"/>
      <c r="WKD67" s="158"/>
      <c r="WKE67" s="158"/>
      <c r="WKF67" s="158"/>
      <c r="WKG67" s="158"/>
      <c r="WKH67" s="158"/>
      <c r="WKI67" s="158"/>
      <c r="WKJ67" s="158"/>
      <c r="WKK67" s="158"/>
      <c r="WKL67" s="158"/>
      <c r="WKM67" s="158"/>
      <c r="WKN67" s="158"/>
      <c r="WKO67" s="158"/>
      <c r="WKP67" s="158"/>
      <c r="WKQ67" s="158"/>
      <c r="WKR67" s="158"/>
      <c r="WKS67" s="158"/>
      <c r="WKT67" s="158"/>
      <c r="WKU67" s="158"/>
      <c r="WKV67" s="158"/>
      <c r="WKW67" s="158"/>
      <c r="WKX67" s="158"/>
      <c r="WKY67" s="158"/>
      <c r="WKZ67" s="158"/>
      <c r="WLA67" s="158"/>
      <c r="WLB67" s="158"/>
      <c r="WLC67" s="158"/>
      <c r="WLD67" s="158"/>
      <c r="WLE67" s="158"/>
      <c r="WLF67" s="158"/>
      <c r="WLG67" s="158"/>
      <c r="WLH67" s="158"/>
      <c r="WLI67" s="158"/>
      <c r="WLJ67" s="158"/>
      <c r="WLK67" s="158"/>
      <c r="WLL67" s="158"/>
      <c r="WLM67" s="158"/>
      <c r="WLN67" s="158"/>
      <c r="WLO67" s="158"/>
      <c r="WLP67" s="158"/>
      <c r="WLQ67" s="158"/>
      <c r="WLR67" s="158"/>
      <c r="WLS67" s="158"/>
      <c r="WLT67" s="158"/>
      <c r="WLU67" s="158"/>
      <c r="WLV67" s="158"/>
      <c r="WLW67" s="158"/>
      <c r="WLX67" s="158"/>
      <c r="WLY67" s="158"/>
      <c r="WLZ67" s="158"/>
      <c r="WMA67" s="158"/>
      <c r="WMB67" s="158"/>
      <c r="WMC67" s="158"/>
      <c r="WMD67" s="158"/>
      <c r="WME67" s="158"/>
      <c r="WMF67" s="158"/>
      <c r="WMG67" s="158"/>
      <c r="WMH67" s="158"/>
      <c r="WMI67" s="158"/>
      <c r="WMJ67" s="158"/>
      <c r="WMK67" s="158"/>
      <c r="WML67" s="158"/>
      <c r="WMM67" s="158"/>
      <c r="WMN67" s="158"/>
      <c r="WMO67" s="158"/>
      <c r="WMP67" s="158"/>
      <c r="WMQ67" s="158"/>
      <c r="WMR67" s="158"/>
      <c r="WMS67" s="158"/>
      <c r="WMT67" s="158"/>
      <c r="WMU67" s="158"/>
      <c r="WMV67" s="158"/>
      <c r="WMW67" s="158"/>
      <c r="WMX67" s="158"/>
      <c r="WMY67" s="158"/>
      <c r="WMZ67" s="158"/>
      <c r="WNA67" s="158"/>
      <c r="WNB67" s="158"/>
      <c r="WNC67" s="158"/>
      <c r="WND67" s="158"/>
      <c r="WNE67" s="158"/>
      <c r="WNF67" s="158"/>
      <c r="WNG67" s="158"/>
      <c r="WNH67" s="158"/>
      <c r="WNI67" s="158"/>
      <c r="WNJ67" s="158"/>
      <c r="WNK67" s="158"/>
      <c r="WNL67" s="158"/>
      <c r="WNM67" s="158"/>
      <c r="WNN67" s="158"/>
      <c r="WNO67" s="158"/>
      <c r="WNP67" s="158"/>
      <c r="WNQ67" s="158"/>
      <c r="WNR67" s="158"/>
      <c r="WNS67" s="158"/>
      <c r="WNT67" s="158"/>
      <c r="WNU67" s="158"/>
      <c r="WNV67" s="158"/>
      <c r="WNW67" s="158"/>
      <c r="WNX67" s="158"/>
      <c r="WNY67" s="158"/>
      <c r="WNZ67" s="158"/>
      <c r="WOA67" s="158"/>
      <c r="WOB67" s="158"/>
      <c r="WOC67" s="158"/>
      <c r="WOD67" s="158"/>
      <c r="WOE67" s="158"/>
      <c r="WOF67" s="158"/>
      <c r="WOG67" s="158"/>
      <c r="WOH67" s="158"/>
      <c r="WOI67" s="158"/>
      <c r="WOJ67" s="158"/>
      <c r="WOK67" s="158"/>
      <c r="WOL67" s="158"/>
      <c r="WOM67" s="158"/>
      <c r="WON67" s="158"/>
      <c r="WOO67" s="158"/>
      <c r="WOP67" s="158"/>
      <c r="WOQ67" s="158"/>
      <c r="WOR67" s="158"/>
      <c r="WOS67" s="158"/>
      <c r="WOT67" s="158"/>
      <c r="WOU67" s="158"/>
      <c r="WOV67" s="158"/>
      <c r="WOW67" s="158"/>
      <c r="WOX67" s="158"/>
      <c r="WOY67" s="158"/>
      <c r="WOZ67" s="158"/>
      <c r="WPA67" s="158"/>
      <c r="WPB67" s="158"/>
      <c r="WPC67" s="158"/>
      <c r="WPD67" s="158"/>
      <c r="WPE67" s="158"/>
      <c r="WPF67" s="158"/>
      <c r="WPG67" s="158"/>
      <c r="WPH67" s="158"/>
      <c r="WPI67" s="158"/>
      <c r="WPJ67" s="158"/>
      <c r="WPK67" s="158"/>
      <c r="WPL67" s="158"/>
      <c r="WPM67" s="158"/>
      <c r="WPN67" s="158"/>
      <c r="WPO67" s="158"/>
      <c r="WPP67" s="158"/>
      <c r="WPQ67" s="158"/>
      <c r="WPR67" s="158"/>
      <c r="WPS67" s="158"/>
      <c r="WPT67" s="158"/>
      <c r="WPU67" s="158"/>
      <c r="WPV67" s="158"/>
      <c r="WPW67" s="158"/>
      <c r="WPX67" s="158"/>
      <c r="WPY67" s="158"/>
      <c r="WPZ67" s="158"/>
      <c r="WQA67" s="158"/>
      <c r="WQB67" s="158"/>
      <c r="WQC67" s="158"/>
      <c r="WQD67" s="158"/>
      <c r="WQE67" s="158"/>
      <c r="WQF67" s="158"/>
      <c r="WQG67" s="158"/>
      <c r="WQH67" s="158"/>
      <c r="WQI67" s="158"/>
      <c r="WQJ67" s="158"/>
      <c r="WQK67" s="158"/>
      <c r="WQL67" s="158"/>
      <c r="WQM67" s="158"/>
      <c r="WQN67" s="158"/>
      <c r="WQO67" s="158"/>
      <c r="WQP67" s="158"/>
      <c r="WQQ67" s="158"/>
      <c r="WQR67" s="158"/>
      <c r="WQS67" s="158"/>
      <c r="WQT67" s="158"/>
      <c r="WQU67" s="158"/>
      <c r="WQV67" s="158"/>
      <c r="WQW67" s="158"/>
      <c r="WQX67" s="158"/>
      <c r="WQY67" s="158"/>
      <c r="WQZ67" s="158"/>
      <c r="WRA67" s="158"/>
      <c r="WRB67" s="158"/>
      <c r="WRC67" s="158"/>
      <c r="WRD67" s="158"/>
      <c r="WRE67" s="158"/>
      <c r="WRF67" s="158"/>
      <c r="WRG67" s="158"/>
      <c r="WRH67" s="158"/>
      <c r="WRI67" s="158"/>
      <c r="WRJ67" s="158"/>
      <c r="WRK67" s="158"/>
      <c r="WRL67" s="158"/>
      <c r="WRM67" s="158"/>
      <c r="WRN67" s="158"/>
      <c r="WRO67" s="158"/>
      <c r="WRP67" s="158"/>
      <c r="WRQ67" s="158"/>
      <c r="WRR67" s="158"/>
      <c r="WRS67" s="158"/>
      <c r="WRT67" s="158"/>
      <c r="WRU67" s="158"/>
      <c r="WRV67" s="158"/>
      <c r="WRW67" s="158"/>
      <c r="WRX67" s="158"/>
      <c r="WRY67" s="158"/>
      <c r="WRZ67" s="158"/>
      <c r="WSA67" s="158"/>
      <c r="WSB67" s="158"/>
      <c r="WSC67" s="158"/>
      <c r="WSD67" s="158"/>
      <c r="WSE67" s="158"/>
      <c r="WSF67" s="158"/>
      <c r="WSG67" s="158"/>
      <c r="WSH67" s="158"/>
      <c r="WSI67" s="158"/>
      <c r="WSJ67" s="158"/>
      <c r="WSK67" s="158"/>
      <c r="WSL67" s="158"/>
      <c r="WSM67" s="158"/>
      <c r="WSN67" s="158"/>
      <c r="WSO67" s="158"/>
      <c r="WSP67" s="158"/>
      <c r="WSQ67" s="158"/>
      <c r="WSR67" s="158"/>
      <c r="WSS67" s="158"/>
      <c r="WST67" s="158"/>
      <c r="WSU67" s="158"/>
      <c r="WSV67" s="158"/>
      <c r="WSW67" s="158"/>
      <c r="WSX67" s="158"/>
      <c r="WSY67" s="158"/>
      <c r="WSZ67" s="158"/>
      <c r="WTA67" s="158"/>
      <c r="WTB67" s="158"/>
      <c r="WTC67" s="158"/>
      <c r="WTD67" s="158"/>
      <c r="WTE67" s="158"/>
      <c r="WTF67" s="158"/>
      <c r="WTG67" s="158"/>
      <c r="WTH67" s="158"/>
      <c r="WTI67" s="158"/>
      <c r="WTJ67" s="158"/>
      <c r="WTK67" s="158"/>
      <c r="WTL67" s="158"/>
      <c r="WTM67" s="158"/>
      <c r="WTN67" s="158"/>
      <c r="WTO67" s="158"/>
      <c r="WTP67" s="158"/>
      <c r="WTQ67" s="158"/>
      <c r="WTR67" s="158"/>
      <c r="WTS67" s="158"/>
      <c r="WTT67" s="158"/>
      <c r="WTU67" s="158"/>
      <c r="WTV67" s="158"/>
      <c r="WTW67" s="158"/>
      <c r="WTX67" s="158"/>
      <c r="WTY67" s="158"/>
      <c r="WTZ67" s="158"/>
      <c r="WUA67" s="158"/>
      <c r="WUB67" s="158"/>
      <c r="WUC67" s="158"/>
      <c r="WUD67" s="158"/>
      <c r="WUE67" s="158"/>
      <c r="WUF67" s="158"/>
      <c r="WUG67" s="158"/>
      <c r="WUH67" s="158"/>
      <c r="WUI67" s="158"/>
      <c r="WUJ67" s="158"/>
      <c r="WUK67" s="158"/>
      <c r="WUL67" s="158"/>
      <c r="WUM67" s="158"/>
      <c r="WUN67" s="158"/>
      <c r="WUO67" s="158"/>
      <c r="WUP67" s="158"/>
      <c r="WUQ67" s="158"/>
      <c r="WUR67" s="158"/>
      <c r="WUS67" s="158"/>
      <c r="WUT67" s="158"/>
      <c r="WUU67" s="158"/>
      <c r="WUV67" s="158"/>
      <c r="WUW67" s="158"/>
      <c r="WUX67" s="158"/>
      <c r="WUY67" s="158"/>
      <c r="WUZ67" s="158"/>
      <c r="WVA67" s="158"/>
      <c r="WVB67" s="158"/>
      <c r="WVC67" s="158"/>
      <c r="WVD67" s="158"/>
      <c r="WVE67" s="158"/>
      <c r="WVF67" s="158"/>
      <c r="WVG67" s="158"/>
      <c r="WVH67" s="158"/>
      <c r="WVI67" s="158"/>
      <c r="WVJ67" s="158"/>
      <c r="WVK67" s="158"/>
      <c r="WVL67" s="158"/>
      <c r="WVM67" s="158"/>
      <c r="WVN67" s="158"/>
      <c r="WVO67" s="158"/>
      <c r="WVP67" s="158"/>
      <c r="WVQ67" s="158"/>
      <c r="WVR67" s="158"/>
      <c r="WVS67" s="158"/>
      <c r="WVT67" s="158"/>
      <c r="WVU67" s="158"/>
      <c r="WVV67" s="158"/>
      <c r="WVW67" s="158"/>
      <c r="WVX67" s="158"/>
      <c r="WVY67" s="158"/>
      <c r="WVZ67" s="158"/>
      <c r="WWA67" s="158"/>
      <c r="WWB67" s="158"/>
      <c r="WWC67" s="158"/>
      <c r="WWD67" s="158"/>
      <c r="WWE67" s="158"/>
      <c r="WWF67" s="158"/>
      <c r="WWG67" s="158"/>
      <c r="WWH67" s="158"/>
      <c r="WWI67" s="158"/>
      <c r="WWJ67" s="158"/>
      <c r="WWK67" s="158"/>
      <c r="WWL67" s="158"/>
      <c r="WWM67" s="158"/>
      <c r="WWN67" s="158"/>
      <c r="WWO67" s="158"/>
      <c r="WWP67" s="158"/>
      <c r="WWQ67" s="158"/>
      <c r="WWR67" s="158"/>
      <c r="WWS67" s="158"/>
      <c r="WWT67" s="158"/>
      <c r="WWU67" s="158"/>
      <c r="WWV67" s="158"/>
      <c r="WWW67" s="158"/>
      <c r="WWX67" s="158"/>
      <c r="WWY67" s="158"/>
      <c r="WWZ67" s="158"/>
      <c r="WXA67" s="158"/>
      <c r="WXB67" s="158"/>
      <c r="WXC67" s="158"/>
      <c r="WXD67" s="158"/>
      <c r="WXE67" s="158"/>
      <c r="WXF67" s="158"/>
      <c r="WXG67" s="158"/>
      <c r="WXH67" s="158"/>
      <c r="WXI67" s="158"/>
      <c r="WXJ67" s="158"/>
      <c r="WXK67" s="158"/>
      <c r="WXL67" s="158"/>
      <c r="WXM67" s="158"/>
      <c r="WXN67" s="158"/>
      <c r="WXO67" s="158"/>
      <c r="WXP67" s="158"/>
      <c r="WXQ67" s="158"/>
      <c r="WXR67" s="158"/>
      <c r="WXS67" s="158"/>
      <c r="WXT67" s="158"/>
      <c r="WXU67" s="158"/>
      <c r="WXV67" s="158"/>
      <c r="WXW67" s="158"/>
      <c r="WXX67" s="158"/>
      <c r="WXY67" s="158"/>
      <c r="WXZ67" s="158"/>
      <c r="WYA67" s="158"/>
      <c r="WYB67" s="158"/>
      <c r="WYC67" s="158"/>
      <c r="WYD67" s="158"/>
      <c r="WYE67" s="158"/>
      <c r="WYF67" s="158"/>
      <c r="WYG67" s="158"/>
      <c r="WYH67" s="158"/>
      <c r="WYI67" s="158"/>
      <c r="WYJ67" s="158"/>
      <c r="WYK67" s="158"/>
      <c r="WYL67" s="158"/>
      <c r="WYM67" s="158"/>
      <c r="WYN67" s="158"/>
      <c r="WYO67" s="158"/>
      <c r="WYP67" s="158"/>
      <c r="WYQ67" s="158"/>
      <c r="WYR67" s="158"/>
      <c r="WYS67" s="158"/>
      <c r="WYT67" s="158"/>
      <c r="WYU67" s="158"/>
      <c r="WYV67" s="158"/>
      <c r="WYW67" s="158"/>
      <c r="WYX67" s="158"/>
      <c r="WYY67" s="158"/>
      <c r="WYZ67" s="158"/>
      <c r="WZA67" s="158"/>
      <c r="WZB67" s="158"/>
      <c r="WZC67" s="158"/>
      <c r="WZD67" s="158"/>
      <c r="WZE67" s="158"/>
      <c r="WZF67" s="158"/>
      <c r="WZG67" s="158"/>
      <c r="WZH67" s="158"/>
      <c r="WZI67" s="158"/>
      <c r="WZJ67" s="158"/>
      <c r="WZK67" s="158"/>
      <c r="WZL67" s="158"/>
      <c r="WZM67" s="158"/>
      <c r="WZN67" s="158"/>
      <c r="WZO67" s="158"/>
      <c r="WZP67" s="158"/>
      <c r="WZQ67" s="158"/>
      <c r="WZR67" s="158"/>
      <c r="WZS67" s="158"/>
      <c r="WZT67" s="158"/>
      <c r="WZU67" s="158"/>
      <c r="WZV67" s="158"/>
      <c r="WZW67" s="158"/>
      <c r="WZX67" s="158"/>
      <c r="WZY67" s="158"/>
      <c r="WZZ67" s="158"/>
      <c r="XAA67" s="158"/>
      <c r="XAB67" s="158"/>
      <c r="XAC67" s="158"/>
      <c r="XAD67" s="158"/>
      <c r="XAE67" s="158"/>
      <c r="XAF67" s="158"/>
      <c r="XAG67" s="158"/>
      <c r="XAH67" s="158"/>
      <c r="XAI67" s="158"/>
      <c r="XAJ67" s="158"/>
      <c r="XAK67" s="158"/>
      <c r="XAL67" s="158"/>
      <c r="XAM67" s="158"/>
      <c r="XAN67" s="158"/>
      <c r="XAO67" s="158"/>
      <c r="XAP67" s="158"/>
      <c r="XAQ67" s="158"/>
      <c r="XAR67" s="158"/>
      <c r="XAS67" s="158"/>
      <c r="XAT67" s="158"/>
      <c r="XAU67" s="158"/>
      <c r="XAV67" s="158"/>
      <c r="XAW67" s="158"/>
      <c r="XAX67" s="158"/>
      <c r="XAY67" s="158"/>
      <c r="XAZ67" s="158"/>
      <c r="XBA67" s="158"/>
      <c r="XBB67" s="158"/>
      <c r="XBC67" s="158"/>
      <c r="XBD67" s="158"/>
      <c r="XBE67" s="158"/>
      <c r="XBF67" s="158"/>
      <c r="XBG67" s="158"/>
      <c r="XBH67" s="158"/>
      <c r="XBI67" s="158"/>
      <c r="XBJ67" s="158"/>
      <c r="XBK67" s="158"/>
      <c r="XBL67" s="158"/>
      <c r="XBM67" s="158"/>
      <c r="XBN67" s="158"/>
      <c r="XBO67" s="158"/>
      <c r="XBP67" s="158"/>
      <c r="XBQ67" s="158"/>
      <c r="XBR67" s="158"/>
      <c r="XBS67" s="158"/>
      <c r="XBT67" s="158"/>
      <c r="XBU67" s="158"/>
      <c r="XBV67" s="158"/>
      <c r="XBW67" s="158"/>
      <c r="XBX67" s="158"/>
      <c r="XBY67" s="158"/>
      <c r="XBZ67" s="158"/>
      <c r="XCA67" s="158"/>
      <c r="XCB67" s="158"/>
      <c r="XCC67" s="158"/>
      <c r="XCD67" s="158"/>
      <c r="XCE67" s="158"/>
      <c r="XCF67" s="158"/>
      <c r="XCG67" s="158"/>
      <c r="XCH67" s="158"/>
      <c r="XCI67" s="158"/>
      <c r="XCJ67" s="158"/>
      <c r="XCK67" s="158"/>
      <c r="XCL67" s="158"/>
      <c r="XCM67" s="158"/>
      <c r="XCN67" s="158"/>
      <c r="XCO67" s="158"/>
      <c r="XCP67" s="158"/>
      <c r="XCQ67" s="158"/>
      <c r="XCR67" s="158"/>
      <c r="XCS67" s="158"/>
      <c r="XCT67" s="158"/>
      <c r="XCU67" s="158"/>
      <c r="XCV67" s="158"/>
      <c r="XCW67" s="158"/>
      <c r="XCX67" s="158"/>
      <c r="XCY67" s="158"/>
      <c r="XCZ67" s="158"/>
      <c r="XDA67" s="158"/>
      <c r="XDB67" s="145"/>
      <c r="XDC67" s="146"/>
      <c r="XDD67" s="147"/>
      <c r="XDE67" s="147"/>
      <c r="XDF67" s="146"/>
      <c r="XDG67" s="146"/>
      <c r="XDH67" s="146"/>
      <c r="XDI67" s="149"/>
      <c r="XDJ67" s="149"/>
    </row>
    <row r="68" spans="1:16338" ht="20.55" customHeight="1" x14ac:dyDescent="0.25">
      <c r="F68" s="308"/>
      <c r="L68" s="163">
        <f>BM65+BO65+BQ65+BS65+BU65+BW65+BY65+CA65</f>
        <v>1280590497</v>
      </c>
      <c r="M68" s="355">
        <f>M66/L66</f>
        <v>0.1574472204385409</v>
      </c>
      <c r="N68" s="164"/>
      <c r="AJ68" s="168"/>
      <c r="AK68" s="164"/>
      <c r="AL68" s="164"/>
      <c r="AM68" s="164"/>
      <c r="AN68" s="164"/>
      <c r="AO68" s="164"/>
      <c r="AP68" s="164"/>
      <c r="AQ68" s="164"/>
      <c r="AR68" s="169" t="e">
        <f>#REF!+#REF!</f>
        <v>#REF!</v>
      </c>
      <c r="AS68" s="164" t="s">
        <v>282</v>
      </c>
      <c r="AT68" s="164"/>
      <c r="AU68" s="164"/>
      <c r="AV68" s="164"/>
      <c r="AW68" s="164"/>
      <c r="AX68" s="164"/>
      <c r="AY68" s="164"/>
      <c r="AZ68" s="164"/>
      <c r="BA68" s="164"/>
      <c r="BB68" s="164"/>
      <c r="BC68" s="164"/>
      <c r="BD68" s="164"/>
      <c r="BE68" s="164"/>
      <c r="BF68" s="164"/>
      <c r="BG68" s="164"/>
      <c r="BH68" s="164"/>
      <c r="BI68" s="164"/>
      <c r="BJ68" s="164"/>
      <c r="BK68" s="164"/>
      <c r="BL68" s="164"/>
      <c r="BM68" s="164"/>
      <c r="BN68" s="164"/>
      <c r="BO68" s="164"/>
      <c r="BP68" s="164"/>
      <c r="BQ68" s="164"/>
      <c r="BR68" s="164"/>
      <c r="BS68" s="164"/>
      <c r="BT68" s="164"/>
      <c r="BU68" s="164"/>
      <c r="BV68" s="164"/>
      <c r="BW68" s="164"/>
      <c r="BX68" s="164"/>
      <c r="BY68" s="164"/>
      <c r="BZ68" s="164"/>
    </row>
    <row r="69" spans="1:16338" ht="20.55" customHeight="1" x14ac:dyDescent="0.25">
      <c r="F69" s="308"/>
      <c r="L69" s="159"/>
      <c r="M69" s="159"/>
      <c r="W69" s="170"/>
      <c r="AB69" s="171"/>
      <c r="AC69" s="172"/>
      <c r="AR69" s="164" t="e">
        <f>#REF!/AR68</f>
        <v>#REF!</v>
      </c>
      <c r="AS69" s="173">
        <f>AS65+AU65+AW65+AY65+BA65</f>
        <v>7540.0687820261055</v>
      </c>
    </row>
    <row r="70" spans="1:16338" ht="20.55" customHeight="1" x14ac:dyDescent="0.25">
      <c r="L70" s="173"/>
      <c r="M70" s="164"/>
      <c r="AC70" s="170"/>
      <c r="AR70" s="164" t="e">
        <f>#REF!/#REF!</f>
        <v>#REF!</v>
      </c>
    </row>
    <row r="71" spans="1:16338" ht="20.55" customHeight="1" x14ac:dyDescent="0.25">
      <c r="M71" s="174"/>
      <c r="AR71" s="164" t="e">
        <f>#REF!/#REF!</f>
        <v>#REF!</v>
      </c>
      <c r="AS71" s="173">
        <f>AS65+AU65+AW65+AY65+BA65+CA65</f>
        <v>83027678.068782032</v>
      </c>
      <c r="AT71" s="173" t="e">
        <f>AT65+AV65+AX65+AZ65+BB65+CB65</f>
        <v>#REF!</v>
      </c>
    </row>
    <row r="72" spans="1:16338" ht="20.55" customHeight="1" x14ac:dyDescent="0.25">
      <c r="F72" s="175"/>
      <c r="AA72" s="171" t="e">
        <f>L65-#REF!</f>
        <v>#REF!</v>
      </c>
      <c r="AK72" s="173"/>
      <c r="AS72" s="173">
        <f>L66-AS71</f>
        <v>1319097461.9312179</v>
      </c>
    </row>
    <row r="1048444" spans="80:80" ht="20.55" customHeight="1" x14ac:dyDescent="0.25">
      <c r="CB1048444" s="176"/>
    </row>
    <row r="1048445" spans="80:80" ht="20.55" customHeight="1" x14ac:dyDescent="0.25">
      <c r="CB1048445" s="177"/>
    </row>
    <row r="1048446" spans="80:80" ht="20.55" customHeight="1" x14ac:dyDescent="0.25">
      <c r="CB1048446" s="178"/>
    </row>
    <row r="1048447" spans="80:80" ht="20.55" customHeight="1" x14ac:dyDescent="0.25">
      <c r="CB1048447" s="178"/>
    </row>
    <row r="1048448" spans="80:80" ht="20.55" customHeight="1" x14ac:dyDescent="0.25">
      <c r="CB1048448" s="178"/>
    </row>
    <row r="1048449" spans="80:80" ht="20.55" customHeight="1" x14ac:dyDescent="0.25">
      <c r="CB1048449" s="178"/>
    </row>
    <row r="1048450" spans="80:80" ht="20.55" customHeight="1" x14ac:dyDescent="0.25">
      <c r="CB1048450" s="178"/>
    </row>
    <row r="1048451" spans="80:80" ht="20.55" customHeight="1" x14ac:dyDescent="0.25">
      <c r="CB1048451" s="178"/>
    </row>
    <row r="1048452" spans="80:80" ht="20.55" customHeight="1" x14ac:dyDescent="0.25">
      <c r="CB1048452" s="178"/>
    </row>
    <row r="1048453" spans="80:80" ht="20.55" customHeight="1" x14ac:dyDescent="0.25">
      <c r="CB1048453" s="178"/>
    </row>
    <row r="1048454" spans="80:80" ht="20.55" customHeight="1" x14ac:dyDescent="0.25">
      <c r="CB1048454" s="178"/>
    </row>
    <row r="1048455" spans="80:80" ht="20.55" customHeight="1" x14ac:dyDescent="0.25">
      <c r="CB1048455" s="178"/>
    </row>
    <row r="1048456" spans="80:80" ht="20.55" customHeight="1" x14ac:dyDescent="0.25">
      <c r="CB1048456" s="178"/>
    </row>
    <row r="1048457" spans="80:80" ht="20.55" customHeight="1" x14ac:dyDescent="0.25">
      <c r="CB1048457" s="178"/>
    </row>
    <row r="1048458" spans="80:80" ht="20.55" customHeight="1" x14ac:dyDescent="0.25">
      <c r="CB1048458" s="178"/>
    </row>
    <row r="1048459" spans="80:80" ht="20.55" customHeight="1" x14ac:dyDescent="0.25">
      <c r="CB1048459" s="178"/>
    </row>
    <row r="1048460" spans="80:80" ht="20.55" customHeight="1" x14ac:dyDescent="0.25">
      <c r="CB1048460" s="178"/>
    </row>
    <row r="1048461" spans="80:80" ht="20.55" customHeight="1" x14ac:dyDescent="0.25">
      <c r="CB1048461" s="178"/>
    </row>
    <row r="1048462" spans="80:80" ht="20.55" customHeight="1" x14ac:dyDescent="0.25">
      <c r="CB1048462" s="178"/>
    </row>
    <row r="1048463" spans="80:80" ht="20.55" customHeight="1" x14ac:dyDescent="0.25">
      <c r="CB1048463" s="178"/>
    </row>
    <row r="1048464" spans="80:80" ht="20.55" customHeight="1" x14ac:dyDescent="0.25">
      <c r="CB1048464" s="178"/>
    </row>
    <row r="1048465" spans="80:80" ht="20.55" customHeight="1" x14ac:dyDescent="0.25">
      <c r="CB1048465" s="178"/>
    </row>
    <row r="1048466" spans="80:80" ht="20.55" customHeight="1" x14ac:dyDescent="0.25">
      <c r="CB1048466" s="178"/>
    </row>
    <row r="1048467" spans="80:80" ht="20.55" customHeight="1" x14ac:dyDescent="0.25">
      <c r="CB1048467" s="178"/>
    </row>
    <row r="1048468" spans="80:80" ht="20.55" customHeight="1" x14ac:dyDescent="0.25">
      <c r="CB1048468" s="178"/>
    </row>
    <row r="1048469" spans="80:80" ht="20.55" customHeight="1" x14ac:dyDescent="0.25">
      <c r="CB1048469" s="178"/>
    </row>
    <row r="1048470" spans="80:80" ht="20.55" customHeight="1" x14ac:dyDescent="0.25">
      <c r="CB1048470" s="178"/>
    </row>
    <row r="1048471" spans="80:80" ht="20.55" customHeight="1" x14ac:dyDescent="0.25">
      <c r="CB1048471" s="178"/>
    </row>
    <row r="1048472" spans="80:80" ht="20.55" customHeight="1" x14ac:dyDescent="0.25">
      <c r="CB1048472" s="179"/>
    </row>
    <row r="1048473" spans="80:80" ht="20.55" customHeight="1" x14ac:dyDescent="0.25">
      <c r="CB1048473" s="179"/>
    </row>
    <row r="1048474" spans="80:80" ht="20.55" customHeight="1" x14ac:dyDescent="0.25">
      <c r="CB1048474" s="178"/>
    </row>
    <row r="1048475" spans="80:80" ht="20.55" customHeight="1" x14ac:dyDescent="0.25">
      <c r="CB1048475" s="178"/>
    </row>
  </sheetData>
  <autoFilter ref="B3:CC66">
    <filterColumn colId="3">
      <filters blank="1">
        <filter val="Actif"/>
      </filters>
    </filterColumn>
  </autoFilter>
  <mergeCells count="35">
    <mergeCell ref="AK1:AL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BI1:BJ1"/>
    <mergeCell ref="AM1:AN1"/>
    <mergeCell ref="AO1:AP1"/>
    <mergeCell ref="AQ1:AR1"/>
    <mergeCell ref="AS1:AT1"/>
    <mergeCell ref="AU1:AV1"/>
    <mergeCell ref="AW1:AX1"/>
    <mergeCell ref="BW1:BX1"/>
    <mergeCell ref="BY1:BZ1"/>
    <mergeCell ref="CA1:CB1"/>
    <mergeCell ref="L2:M2"/>
    <mergeCell ref="U2:V2"/>
    <mergeCell ref="BK1:BL1"/>
    <mergeCell ref="BM1:BN1"/>
    <mergeCell ref="BO1:BP1"/>
    <mergeCell ref="BQ1:BR1"/>
    <mergeCell ref="BS1:BT1"/>
    <mergeCell ref="BU1:BV1"/>
    <mergeCell ref="AY1:AZ1"/>
    <mergeCell ref="BA1:BB1"/>
    <mergeCell ref="BC1:BD1"/>
    <mergeCell ref="BE1:BF1"/>
    <mergeCell ref="BG1:BH1"/>
  </mergeCells>
  <conditionalFormatting sqref="U4:V4 U10:Z10 AC10:AF10 AI10:BL10 W4:AB5 N9:T10 L6:AB6 L4:T5 AE7:BL7 L7:Z7 E43:E45 E8 AE4:BL5 U9:BL9 G8:BL8 AC4:AD7 E11:E41 L11:BL62 BM18:BZ62 E47:E62 L64:BZ65">
    <cfRule type="cellIs" dxfId="23" priority="24" operator="lessThan">
      <formula>0</formula>
    </cfRule>
  </conditionalFormatting>
  <conditionalFormatting sqref="CA65:CB65">
    <cfRule type="cellIs" dxfId="22" priority="23" operator="lessThan">
      <formula>0</formula>
    </cfRule>
  </conditionalFormatting>
  <conditionalFormatting sqref="AA7:AB7">
    <cfRule type="cellIs" dxfId="21" priority="22" operator="lessThan">
      <formula>0</formula>
    </cfRule>
  </conditionalFormatting>
  <conditionalFormatting sqref="E4">
    <cfRule type="cellIs" dxfId="20" priority="21" operator="lessThan">
      <formula>0</formula>
    </cfRule>
  </conditionalFormatting>
  <conditionalFormatting sqref="E7">
    <cfRule type="cellIs" dxfId="19" priority="20" operator="lessThan">
      <formula>0</formula>
    </cfRule>
  </conditionalFormatting>
  <conditionalFormatting sqref="AE6:BL6">
    <cfRule type="cellIs" dxfId="18" priority="19" operator="lessThan">
      <formula>0</formula>
    </cfRule>
  </conditionalFormatting>
  <conditionalFormatting sqref="E6">
    <cfRule type="cellIs" dxfId="17" priority="18" operator="lessThan">
      <formula>0</formula>
    </cfRule>
  </conditionalFormatting>
  <conditionalFormatting sqref="L9:M10">
    <cfRule type="cellIs" dxfId="16" priority="17" operator="lessThan">
      <formula>0</formula>
    </cfRule>
  </conditionalFormatting>
  <conditionalFormatting sqref="E9:E10">
    <cfRule type="cellIs" dxfId="15" priority="16" operator="lessThan">
      <formula>0</formula>
    </cfRule>
  </conditionalFormatting>
  <conditionalFormatting sqref="AA10:AB10">
    <cfRule type="cellIs" dxfId="14" priority="15" operator="lessThan">
      <formula>0</formula>
    </cfRule>
  </conditionalFormatting>
  <conditionalFormatting sqref="AG10:AH10">
    <cfRule type="cellIs" dxfId="13" priority="14" operator="lessThan">
      <formula>0</formula>
    </cfRule>
  </conditionalFormatting>
  <conditionalFormatting sqref="E64">
    <cfRule type="cellIs" dxfId="12" priority="13" operator="lessThan">
      <formula>0</formula>
    </cfRule>
  </conditionalFormatting>
  <conditionalFormatting sqref="E42">
    <cfRule type="cellIs" dxfId="11" priority="12" operator="lessThan">
      <formula>0</formula>
    </cfRule>
  </conditionalFormatting>
  <conditionalFormatting sqref="E46">
    <cfRule type="cellIs" dxfId="10" priority="11" operator="lessThan">
      <formula>0</formula>
    </cfRule>
  </conditionalFormatting>
  <conditionalFormatting sqref="BM4:BZ4 BM7:BZ7 BO5:BP5 BM12:BZ16 BM11:BN11 BO17:BZ17 BS5:BT5 BM9:BZ10 BM8:BN8 BQ8:BZ8 BW5:BZ5">
    <cfRule type="cellIs" dxfId="9" priority="10" operator="lessThan">
      <formula>0</formula>
    </cfRule>
  </conditionalFormatting>
  <conditionalFormatting sqref="BM6:BV6 BY6:BZ6">
    <cfRule type="cellIs" dxfId="8" priority="9" operator="lessThan">
      <formula>0</formula>
    </cfRule>
  </conditionalFormatting>
  <conditionalFormatting sqref="BM5:BN5">
    <cfRule type="cellIs" dxfId="7" priority="8" operator="lessThan">
      <formula>0</formula>
    </cfRule>
  </conditionalFormatting>
  <conditionalFormatting sqref="BO11:BZ11">
    <cfRule type="cellIs" dxfId="6" priority="7" operator="lessThan">
      <formula>0</formula>
    </cfRule>
  </conditionalFormatting>
  <conditionalFormatting sqref="BM17:BN17">
    <cfRule type="cellIs" dxfId="5" priority="6" operator="lessThan">
      <formula>0</formula>
    </cfRule>
  </conditionalFormatting>
  <conditionalFormatting sqref="BQ5:BR5">
    <cfRule type="cellIs" dxfId="4" priority="5" operator="lessThan">
      <formula>0</formula>
    </cfRule>
  </conditionalFormatting>
  <conditionalFormatting sqref="BW6:BX6">
    <cfRule type="cellIs" dxfId="3" priority="4" operator="lessThan">
      <formula>0</formula>
    </cfRule>
  </conditionalFormatting>
  <conditionalFormatting sqref="BO8:BP8">
    <cfRule type="cellIs" dxfId="2" priority="3" operator="lessThan">
      <formula>0</formula>
    </cfRule>
  </conditionalFormatting>
  <conditionalFormatting sqref="BU5:BV5">
    <cfRule type="cellIs" dxfId="1" priority="2" operator="lessThan">
      <formula>0</formula>
    </cfRule>
  </conditionalFormatting>
  <conditionalFormatting sqref="XDI63:XDJ63 XDF63 H63:W63 E63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K49"/>
  <sheetViews>
    <sheetView showGridLines="0" zoomScale="85" zoomScaleNormal="85" workbookViewId="0">
      <pane xSplit="1" ySplit="2" topLeftCell="B18" activePane="bottomRight" state="frozen"/>
      <selection pane="topRight" activeCell="B1" sqref="B1"/>
      <selection pane="bottomLeft" activeCell="A3" sqref="A3"/>
      <selection pane="bottomRight" activeCell="A21" sqref="A21"/>
    </sheetView>
  </sheetViews>
  <sheetFormatPr baseColWidth="10" defaultColWidth="10.109375" defaultRowHeight="13.8" x14ac:dyDescent="0.25"/>
  <cols>
    <col min="1" max="1" width="28.33203125" style="202" bestFit="1" customWidth="1"/>
    <col min="2" max="2" width="16.5546875" style="202" customWidth="1"/>
    <col min="3" max="3" width="8.6640625" style="202" hidden="1" customWidth="1"/>
    <col min="4" max="4" width="12.109375" style="202" hidden="1" customWidth="1"/>
    <col min="5" max="5" width="7.33203125" style="202" bestFit="1" customWidth="1"/>
    <col min="6" max="7" width="7.33203125" style="202" customWidth="1"/>
    <col min="8" max="8" width="40.33203125" style="202" bestFit="1" customWidth="1"/>
    <col min="9" max="9" width="12.21875" style="202" customWidth="1"/>
    <col min="10" max="10" width="11.5546875" style="202" customWidth="1"/>
    <col min="11" max="11" width="16.6640625" style="202" customWidth="1"/>
    <col min="12" max="12" width="11.33203125" style="202" bestFit="1" customWidth="1"/>
    <col min="13" max="13" width="16.109375" style="202" bestFit="1" customWidth="1"/>
    <col min="14" max="14" width="34.77734375" style="203" bestFit="1" customWidth="1"/>
    <col min="15" max="16" width="11" style="202" customWidth="1"/>
    <col min="17" max="18" width="10.5546875" style="205" customWidth="1"/>
    <col min="19" max="19" width="14.33203125" style="202" customWidth="1"/>
    <col min="20" max="20" width="19" style="202" bestFit="1" customWidth="1"/>
    <col min="21" max="21" width="15.109375" style="204" customWidth="1"/>
    <col min="22" max="24" width="11.88671875" style="202" customWidth="1"/>
    <col min="25" max="27" width="10.5546875" style="202" customWidth="1"/>
    <col min="28" max="33" width="10.109375" style="202" customWidth="1"/>
    <col min="34" max="39" width="10.5546875" style="202" customWidth="1"/>
    <col min="40" max="41" width="10.109375" style="202" customWidth="1"/>
    <col min="42" max="42" width="16" style="202" customWidth="1"/>
    <col min="43" max="45" width="10.109375" style="202" customWidth="1"/>
    <col min="46" max="48" width="10.5546875" style="202" customWidth="1"/>
    <col min="49" max="60" width="10.109375" style="202" customWidth="1"/>
    <col min="61" max="61" width="22.77734375" style="201" customWidth="1"/>
    <col min="62" max="16384" width="10.109375" style="201"/>
  </cols>
  <sheetData>
    <row r="1" spans="1:61" s="186" customFormat="1" ht="25.95" customHeight="1" x14ac:dyDescent="0.25">
      <c r="A1" s="713" t="s">
        <v>68</v>
      </c>
      <c r="B1" s="714"/>
      <c r="C1" s="714"/>
      <c r="D1" s="714"/>
      <c r="E1" s="714"/>
      <c r="F1" s="714"/>
      <c r="G1" s="714"/>
      <c r="H1" s="714"/>
      <c r="I1" s="715"/>
      <c r="J1" s="713" t="s">
        <v>419</v>
      </c>
      <c r="K1" s="714"/>
      <c r="L1" s="714"/>
      <c r="M1" s="714"/>
      <c r="N1" s="714"/>
      <c r="O1" s="714"/>
      <c r="P1" s="714"/>
      <c r="Q1" s="714"/>
      <c r="R1" s="714"/>
      <c r="S1" s="714"/>
      <c r="T1" s="714"/>
      <c r="U1" s="715"/>
      <c r="V1" s="710">
        <v>44652</v>
      </c>
      <c r="W1" s="711"/>
      <c r="X1" s="712"/>
      <c r="Y1" s="710">
        <v>44682</v>
      </c>
      <c r="Z1" s="711"/>
      <c r="AA1" s="712"/>
      <c r="AB1" s="710">
        <v>44713</v>
      </c>
      <c r="AC1" s="711"/>
      <c r="AD1" s="712"/>
      <c r="AE1" s="710">
        <v>44743</v>
      </c>
      <c r="AF1" s="711"/>
      <c r="AG1" s="712"/>
      <c r="AH1" s="710">
        <v>44774</v>
      </c>
      <c r="AI1" s="711"/>
      <c r="AJ1" s="712"/>
      <c r="AK1" s="710">
        <v>44805</v>
      </c>
      <c r="AL1" s="711"/>
      <c r="AM1" s="712"/>
      <c r="AN1" s="710">
        <v>44835</v>
      </c>
      <c r="AO1" s="711"/>
      <c r="AP1" s="712"/>
      <c r="AQ1" s="710">
        <v>44866</v>
      </c>
      <c r="AR1" s="711"/>
      <c r="AS1" s="712"/>
      <c r="AT1" s="710">
        <v>44896</v>
      </c>
      <c r="AU1" s="711"/>
      <c r="AV1" s="712"/>
      <c r="AW1" s="710">
        <v>44927</v>
      </c>
      <c r="AX1" s="711"/>
      <c r="AY1" s="712"/>
      <c r="AZ1" s="710">
        <v>44958</v>
      </c>
      <c r="BA1" s="711"/>
      <c r="BB1" s="712"/>
      <c r="BC1" s="710">
        <v>44986</v>
      </c>
      <c r="BD1" s="711"/>
      <c r="BE1" s="712"/>
      <c r="BF1" s="710">
        <v>45017</v>
      </c>
      <c r="BG1" s="711"/>
      <c r="BH1" s="712"/>
    </row>
    <row r="2" spans="1:61" s="192" customFormat="1" ht="28.95" customHeight="1" x14ac:dyDescent="0.25">
      <c r="A2" s="187" t="s">
        <v>420</v>
      </c>
      <c r="B2" s="188" t="s">
        <v>421</v>
      </c>
      <c r="C2" s="187" t="s">
        <v>422</v>
      </c>
      <c r="D2" s="187" t="s">
        <v>423</v>
      </c>
      <c r="E2" s="187" t="s">
        <v>424</v>
      </c>
      <c r="F2" s="187" t="s">
        <v>425</v>
      </c>
      <c r="G2" s="187"/>
      <c r="H2" s="187" t="s">
        <v>426</v>
      </c>
      <c r="I2" s="187" t="s">
        <v>74</v>
      </c>
      <c r="J2" s="187" t="s">
        <v>427</v>
      </c>
      <c r="K2" s="188" t="s">
        <v>428</v>
      </c>
      <c r="L2" s="187" t="s">
        <v>429</v>
      </c>
      <c r="M2" s="187" t="s">
        <v>430</v>
      </c>
      <c r="N2" s="187" t="s">
        <v>431</v>
      </c>
      <c r="O2" s="187" t="s">
        <v>432</v>
      </c>
      <c r="P2" s="187" t="s">
        <v>433</v>
      </c>
      <c r="Q2" s="189" t="s">
        <v>434</v>
      </c>
      <c r="R2" s="189" t="s">
        <v>435</v>
      </c>
      <c r="S2" s="187" t="s">
        <v>436</v>
      </c>
      <c r="T2" s="187" t="s">
        <v>437</v>
      </c>
      <c r="U2" s="190" t="s">
        <v>438</v>
      </c>
      <c r="V2" s="191" t="s">
        <v>439</v>
      </c>
      <c r="W2" s="191" t="s">
        <v>440</v>
      </c>
      <c r="X2" s="191" t="s">
        <v>441</v>
      </c>
      <c r="Y2" s="191" t="s">
        <v>439</v>
      </c>
      <c r="Z2" s="191" t="s">
        <v>440</v>
      </c>
      <c r="AA2" s="191" t="s">
        <v>441</v>
      </c>
      <c r="AB2" s="191" t="s">
        <v>439</v>
      </c>
      <c r="AC2" s="191" t="s">
        <v>440</v>
      </c>
      <c r="AD2" s="191" t="s">
        <v>441</v>
      </c>
      <c r="AE2" s="191" t="s">
        <v>439</v>
      </c>
      <c r="AF2" s="191" t="s">
        <v>440</v>
      </c>
      <c r="AG2" s="191" t="s">
        <v>441</v>
      </c>
      <c r="AH2" s="191" t="s">
        <v>439</v>
      </c>
      <c r="AI2" s="191" t="s">
        <v>440</v>
      </c>
      <c r="AJ2" s="191" t="s">
        <v>441</v>
      </c>
      <c r="AK2" s="191" t="s">
        <v>439</v>
      </c>
      <c r="AL2" s="191" t="s">
        <v>440</v>
      </c>
      <c r="AM2" s="191" t="s">
        <v>441</v>
      </c>
      <c r="AN2" s="191" t="s">
        <v>439</v>
      </c>
      <c r="AO2" s="191" t="s">
        <v>440</v>
      </c>
      <c r="AP2" s="191" t="s">
        <v>441</v>
      </c>
      <c r="AQ2" s="191" t="s">
        <v>439</v>
      </c>
      <c r="AR2" s="191" t="s">
        <v>440</v>
      </c>
      <c r="AS2" s="191" t="s">
        <v>441</v>
      </c>
      <c r="AT2" s="191" t="s">
        <v>439</v>
      </c>
      <c r="AU2" s="191" t="s">
        <v>440</v>
      </c>
      <c r="AV2" s="191" t="s">
        <v>441</v>
      </c>
      <c r="AW2" s="191" t="s">
        <v>439</v>
      </c>
      <c r="AX2" s="191" t="s">
        <v>440</v>
      </c>
      <c r="AY2" s="191" t="s">
        <v>441</v>
      </c>
      <c r="AZ2" s="191" t="s">
        <v>439</v>
      </c>
      <c r="BA2" s="191" t="s">
        <v>440</v>
      </c>
      <c r="BB2" s="191" t="s">
        <v>441</v>
      </c>
      <c r="BC2" s="191" t="s">
        <v>439</v>
      </c>
      <c r="BD2" s="191" t="s">
        <v>440</v>
      </c>
      <c r="BE2" s="191" t="s">
        <v>441</v>
      </c>
      <c r="BF2" s="191" t="s">
        <v>439</v>
      </c>
      <c r="BG2" s="191" t="s">
        <v>440</v>
      </c>
      <c r="BH2" s="191" t="s">
        <v>441</v>
      </c>
      <c r="BI2" s="259" t="s">
        <v>599</v>
      </c>
    </row>
    <row r="3" spans="1:61" x14ac:dyDescent="0.25">
      <c r="A3" s="193" t="s">
        <v>442</v>
      </c>
      <c r="B3" s="193" t="str">
        <f>C3&amp;D3</f>
        <v>GA_10008117</v>
      </c>
      <c r="C3" s="193" t="s">
        <v>443</v>
      </c>
      <c r="D3" s="194">
        <v>8117</v>
      </c>
      <c r="E3" s="194" t="s">
        <v>444</v>
      </c>
      <c r="F3" s="194" t="s">
        <v>445</v>
      </c>
      <c r="G3" s="194"/>
      <c r="H3" s="194" t="s">
        <v>446</v>
      </c>
      <c r="I3" s="194" t="s">
        <v>447</v>
      </c>
      <c r="J3" s="195" t="s">
        <v>448</v>
      </c>
      <c r="K3" s="194" t="s">
        <v>449</v>
      </c>
      <c r="L3" s="194">
        <v>343</v>
      </c>
      <c r="M3" s="196"/>
      <c r="N3" s="193" t="s">
        <v>450</v>
      </c>
      <c r="O3" s="194" t="s">
        <v>451</v>
      </c>
      <c r="P3" s="194" t="s">
        <v>452</v>
      </c>
      <c r="Q3" s="197">
        <v>44805</v>
      </c>
      <c r="R3" s="197">
        <v>45169</v>
      </c>
      <c r="S3" s="198">
        <f t="shared" ref="S3:S36" si="0">ROUND((R3-Q3)/30,0)</f>
        <v>12</v>
      </c>
      <c r="T3" s="194" t="s">
        <v>453</v>
      </c>
      <c r="U3" s="199">
        <v>986832</v>
      </c>
      <c r="V3" s="200">
        <f>IF($R3&gt;V$1,$U3/12,"")</f>
        <v>82236</v>
      </c>
      <c r="W3" s="200"/>
      <c r="X3" s="200"/>
      <c r="Y3" s="200">
        <f>IF($R3&gt;Y$1,$U3/12,"")</f>
        <v>82236</v>
      </c>
      <c r="Z3" s="200"/>
      <c r="AA3" s="200"/>
      <c r="AB3" s="200">
        <f>IF($R3&gt;AB$1,$U3/12,"")</f>
        <v>82236</v>
      </c>
      <c r="AC3" s="200"/>
      <c r="AD3" s="200"/>
      <c r="AE3" s="200" t="s">
        <v>454</v>
      </c>
      <c r="AF3" s="200"/>
      <c r="AG3" s="200"/>
      <c r="AH3" s="200">
        <f>U3/2</f>
        <v>493416</v>
      </c>
      <c r="AI3" s="200"/>
      <c r="AJ3" s="200"/>
      <c r="AK3" s="200" t="s">
        <v>454</v>
      </c>
      <c r="AL3" s="200"/>
      <c r="AM3" s="200"/>
      <c r="AN3" s="200" t="s">
        <v>454</v>
      </c>
      <c r="AO3" s="200"/>
      <c r="AP3" s="200"/>
      <c r="AQ3" s="200" t="s">
        <v>454</v>
      </c>
      <c r="AR3" s="200"/>
      <c r="AS3" s="200"/>
      <c r="AT3" s="200" t="s">
        <v>454</v>
      </c>
      <c r="AU3" s="200"/>
      <c r="AV3" s="200"/>
      <c r="AW3" s="200">
        <v>493416</v>
      </c>
      <c r="AX3" s="200"/>
      <c r="AY3" s="200"/>
      <c r="AZ3" s="200" t="s">
        <v>454</v>
      </c>
      <c r="BA3" s="200"/>
      <c r="BB3" s="200"/>
      <c r="BC3" s="200" t="s">
        <v>454</v>
      </c>
      <c r="BD3" s="200"/>
      <c r="BE3" s="200"/>
      <c r="BF3" s="200"/>
      <c r="BG3" s="200"/>
      <c r="BH3" s="200"/>
    </row>
    <row r="4" spans="1:61" s="428" customFormat="1" ht="13.2" x14ac:dyDescent="0.3">
      <c r="A4" s="422" t="s">
        <v>455</v>
      </c>
      <c r="B4" s="422" t="str">
        <f t="shared" ref="B4:B35" si="1">C4&amp;D4</f>
        <v>GA_1000669</v>
      </c>
      <c r="C4" s="422" t="s">
        <v>443</v>
      </c>
      <c r="D4" s="423">
        <v>669</v>
      </c>
      <c r="E4" s="423" t="s">
        <v>444</v>
      </c>
      <c r="F4" s="423" t="s">
        <v>445</v>
      </c>
      <c r="G4" s="423"/>
      <c r="H4" s="423" t="s">
        <v>446</v>
      </c>
      <c r="I4" s="423" t="s">
        <v>447</v>
      </c>
      <c r="J4" s="423"/>
      <c r="K4" s="423" t="s">
        <v>456</v>
      </c>
      <c r="L4" s="423">
        <v>851</v>
      </c>
      <c r="M4" s="424"/>
      <c r="N4" s="422" t="s">
        <v>457</v>
      </c>
      <c r="O4" s="423" t="s">
        <v>458</v>
      </c>
      <c r="P4" s="423" t="s">
        <v>452</v>
      </c>
      <c r="Q4" s="424">
        <v>44562</v>
      </c>
      <c r="R4" s="424">
        <v>44926</v>
      </c>
      <c r="S4" s="425">
        <f t="shared" si="0"/>
        <v>12</v>
      </c>
      <c r="T4" s="423" t="s">
        <v>453</v>
      </c>
      <c r="U4" s="426">
        <v>4932000</v>
      </c>
      <c r="V4" s="426"/>
      <c r="W4" s="426"/>
      <c r="X4" s="426"/>
      <c r="Y4" s="426"/>
      <c r="Z4" s="426"/>
      <c r="AA4" s="426"/>
      <c r="AB4" s="426"/>
      <c r="AC4" s="426"/>
      <c r="AD4" s="426"/>
      <c r="AE4" s="426"/>
      <c r="AF4" s="426"/>
      <c r="AG4" s="426"/>
      <c r="AH4" s="426"/>
      <c r="AI4" s="427"/>
      <c r="AJ4" s="427"/>
      <c r="AK4" s="427">
        <f>U4/4*3</f>
        <v>3699000</v>
      </c>
      <c r="AL4" s="427"/>
      <c r="AM4" s="427"/>
      <c r="AN4" s="427"/>
      <c r="AO4" s="427"/>
      <c r="AP4" s="427"/>
      <c r="AQ4" s="427"/>
      <c r="AR4" s="427"/>
      <c r="AS4" s="427"/>
      <c r="AT4" s="427">
        <v>1233000</v>
      </c>
      <c r="AU4" s="427"/>
      <c r="AV4" s="427"/>
      <c r="AW4" s="427"/>
      <c r="AX4" s="427"/>
      <c r="AY4" s="427"/>
      <c r="AZ4" s="427"/>
      <c r="BA4" s="427"/>
      <c r="BB4" s="427"/>
      <c r="BC4" s="427">
        <v>1233000</v>
      </c>
      <c r="BD4" s="427"/>
      <c r="BE4" s="427"/>
      <c r="BF4" s="427"/>
      <c r="BG4" s="427"/>
      <c r="BH4" s="427"/>
      <c r="BI4" s="428" t="s">
        <v>459</v>
      </c>
    </row>
    <row r="5" spans="1:61" s="428" customFormat="1" ht="13.2" x14ac:dyDescent="0.3">
      <c r="A5" s="429" t="s">
        <v>460</v>
      </c>
      <c r="B5" s="430" t="s">
        <v>461</v>
      </c>
      <c r="C5" s="429" t="s">
        <v>462</v>
      </c>
      <c r="D5" s="431">
        <v>559</v>
      </c>
      <c r="E5" s="431" t="s">
        <v>444</v>
      </c>
      <c r="F5" s="431" t="s">
        <v>445</v>
      </c>
      <c r="G5" s="431"/>
      <c r="H5" s="432" t="s">
        <v>463</v>
      </c>
      <c r="I5" s="431" t="s">
        <v>464</v>
      </c>
      <c r="J5" s="431"/>
      <c r="K5" s="431" t="s">
        <v>465</v>
      </c>
      <c r="L5" s="431">
        <v>825</v>
      </c>
      <c r="M5" s="433"/>
      <c r="N5" s="434" t="s">
        <v>463</v>
      </c>
      <c r="O5" s="431" t="s">
        <v>458</v>
      </c>
      <c r="P5" s="431" t="s">
        <v>466</v>
      </c>
      <c r="Q5" s="435">
        <v>44805</v>
      </c>
      <c r="R5" s="435">
        <v>45169</v>
      </c>
      <c r="S5" s="436">
        <f t="shared" si="0"/>
        <v>12</v>
      </c>
      <c r="T5" s="431" t="s">
        <v>453</v>
      </c>
      <c r="U5" s="437">
        <v>24630888</v>
      </c>
      <c r="V5" s="427"/>
      <c r="W5" s="427"/>
      <c r="X5" s="427"/>
      <c r="Y5" s="427"/>
      <c r="Z5" s="427"/>
      <c r="AA5" s="427"/>
      <c r="AB5" s="427"/>
      <c r="AC5" s="427"/>
      <c r="AD5" s="427"/>
      <c r="AE5" s="438">
        <v>6157722</v>
      </c>
      <c r="AF5" s="427"/>
      <c r="AG5" s="427"/>
      <c r="AH5" s="427"/>
      <c r="AI5" s="427"/>
      <c r="AJ5" s="427"/>
      <c r="AK5" s="427">
        <v>6157722</v>
      </c>
      <c r="AL5" s="427"/>
      <c r="AM5" s="427"/>
      <c r="AN5" s="427"/>
      <c r="AO5" s="427"/>
      <c r="AP5" s="427"/>
      <c r="AQ5" s="427"/>
      <c r="AR5" s="427"/>
      <c r="AS5" s="427"/>
      <c r="AT5" s="427">
        <v>6157722</v>
      </c>
      <c r="AU5" s="427"/>
      <c r="AV5" s="427"/>
      <c r="AW5" s="427"/>
      <c r="AX5" s="427"/>
      <c r="AY5" s="427"/>
      <c r="AZ5" s="427"/>
      <c r="BA5" s="427"/>
      <c r="BB5" s="427"/>
      <c r="BC5" s="427">
        <v>6157722</v>
      </c>
      <c r="BD5" s="427"/>
      <c r="BE5" s="427"/>
      <c r="BF5" s="427"/>
      <c r="BG5" s="427"/>
      <c r="BH5" s="427"/>
    </row>
    <row r="6" spans="1:61" s="428" customFormat="1" ht="13.2" x14ac:dyDescent="0.3">
      <c r="A6" s="429" t="s">
        <v>460</v>
      </c>
      <c r="B6" s="430" t="s">
        <v>461</v>
      </c>
      <c r="C6" s="429" t="s">
        <v>462</v>
      </c>
      <c r="D6" s="431">
        <v>559</v>
      </c>
      <c r="E6" s="431" t="s">
        <v>444</v>
      </c>
      <c r="F6" s="431" t="s">
        <v>445</v>
      </c>
      <c r="G6" s="431"/>
      <c r="H6" s="432" t="s">
        <v>467</v>
      </c>
      <c r="I6" s="431" t="s">
        <v>464</v>
      </c>
      <c r="J6" s="431"/>
      <c r="K6" s="431" t="s">
        <v>468</v>
      </c>
      <c r="L6" s="431">
        <v>831</v>
      </c>
      <c r="M6" s="433"/>
      <c r="N6" s="434" t="s">
        <v>467</v>
      </c>
      <c r="O6" s="431" t="s">
        <v>458</v>
      </c>
      <c r="P6" s="431" t="s">
        <v>466</v>
      </c>
      <c r="Q6" s="435">
        <v>44805</v>
      </c>
      <c r="R6" s="435">
        <v>45169</v>
      </c>
      <c r="S6" s="436">
        <f t="shared" si="0"/>
        <v>12</v>
      </c>
      <c r="T6" s="431" t="s">
        <v>453</v>
      </c>
      <c r="U6" s="437">
        <v>7570788</v>
      </c>
      <c r="V6" s="427"/>
      <c r="W6" s="427"/>
      <c r="X6" s="427"/>
      <c r="Y6" s="427"/>
      <c r="Z6" s="427"/>
      <c r="AA6" s="427"/>
      <c r="AB6" s="427"/>
      <c r="AC6" s="427"/>
      <c r="AD6" s="427"/>
      <c r="AE6" s="427"/>
      <c r="AF6" s="427"/>
      <c r="AG6" s="427"/>
      <c r="AH6" s="427">
        <f t="shared" ref="AH6:AH8" si="2">IF($R6&gt;AH$1,$U6/12,"")*3</f>
        <v>1892697</v>
      </c>
      <c r="AI6" s="427"/>
      <c r="AJ6" s="427"/>
      <c r="AK6" s="427">
        <v>1892697</v>
      </c>
      <c r="AL6" s="427"/>
      <c r="AM6" s="427"/>
      <c r="AN6" s="427"/>
      <c r="AO6" s="427"/>
      <c r="AP6" s="427"/>
      <c r="AQ6" s="427"/>
      <c r="AR6" s="427"/>
      <c r="AS6" s="427"/>
      <c r="AT6" s="427">
        <v>1892697</v>
      </c>
      <c r="AU6" s="427"/>
      <c r="AV6" s="427"/>
      <c r="AW6" s="427"/>
      <c r="AX6" s="427"/>
      <c r="AY6" s="427"/>
      <c r="AZ6" s="427"/>
      <c r="BA6" s="427"/>
      <c r="BB6" s="427"/>
      <c r="BC6" s="427">
        <v>1892697</v>
      </c>
      <c r="BD6" s="427"/>
      <c r="BE6" s="427"/>
      <c r="BF6" s="427"/>
      <c r="BG6" s="427"/>
      <c r="BH6" s="427"/>
    </row>
    <row r="7" spans="1:61" s="428" customFormat="1" ht="13.2" x14ac:dyDescent="0.3">
      <c r="A7" s="429" t="s">
        <v>460</v>
      </c>
      <c r="B7" s="430" t="s">
        <v>461</v>
      </c>
      <c r="C7" s="429" t="s">
        <v>462</v>
      </c>
      <c r="D7" s="431">
        <v>559</v>
      </c>
      <c r="E7" s="431" t="s">
        <v>444</v>
      </c>
      <c r="F7" s="431" t="s">
        <v>445</v>
      </c>
      <c r="G7" s="431"/>
      <c r="H7" s="432" t="s">
        <v>469</v>
      </c>
      <c r="I7" s="431" t="s">
        <v>447</v>
      </c>
      <c r="J7" s="431"/>
      <c r="K7" s="431" t="s">
        <v>470</v>
      </c>
      <c r="L7" s="431">
        <v>830</v>
      </c>
      <c r="M7" s="433"/>
      <c r="N7" s="434" t="s">
        <v>469</v>
      </c>
      <c r="O7" s="431" t="s">
        <v>458</v>
      </c>
      <c r="P7" s="431" t="s">
        <v>466</v>
      </c>
      <c r="Q7" s="435">
        <v>44805</v>
      </c>
      <c r="R7" s="435">
        <v>45169</v>
      </c>
      <c r="S7" s="436">
        <f t="shared" si="0"/>
        <v>12</v>
      </c>
      <c r="T7" s="431" t="s">
        <v>453</v>
      </c>
      <c r="U7" s="437">
        <v>8710645</v>
      </c>
      <c r="V7" s="427"/>
      <c r="W7" s="427"/>
      <c r="X7" s="427"/>
      <c r="Y7" s="427"/>
      <c r="Z7" s="427"/>
      <c r="AA7" s="427"/>
      <c r="AB7" s="427"/>
      <c r="AC7" s="427"/>
      <c r="AD7" s="427"/>
      <c r="AE7" s="427"/>
      <c r="AF7" s="427"/>
      <c r="AG7" s="427"/>
      <c r="AH7" s="427">
        <f t="shared" si="2"/>
        <v>2177661.25</v>
      </c>
      <c r="AI7" s="427"/>
      <c r="AJ7" s="427"/>
      <c r="AK7" s="427">
        <v>2177661.25</v>
      </c>
      <c r="AL7" s="427"/>
      <c r="AM7" s="427"/>
      <c r="AN7" s="427"/>
      <c r="AO7" s="427"/>
      <c r="AP7" s="427"/>
      <c r="AQ7" s="427"/>
      <c r="AR7" s="427"/>
      <c r="AS7" s="427"/>
      <c r="AT7" s="427">
        <v>2177661.25</v>
      </c>
      <c r="AU7" s="427"/>
      <c r="AV7" s="427"/>
      <c r="AW7" s="427"/>
      <c r="AX7" s="427"/>
      <c r="AY7" s="427"/>
      <c r="AZ7" s="427"/>
      <c r="BA7" s="427"/>
      <c r="BB7" s="427"/>
      <c r="BC7" s="427">
        <v>2177661.25</v>
      </c>
      <c r="BD7" s="427"/>
      <c r="BE7" s="427"/>
      <c r="BF7" s="427"/>
      <c r="BG7" s="427"/>
      <c r="BH7" s="427"/>
    </row>
    <row r="8" spans="1:61" s="428" customFormat="1" ht="13.2" x14ac:dyDescent="0.3">
      <c r="A8" s="429" t="s">
        <v>460</v>
      </c>
      <c r="B8" s="430" t="s">
        <v>461</v>
      </c>
      <c r="C8" s="429" t="s">
        <v>462</v>
      </c>
      <c r="D8" s="431">
        <v>559</v>
      </c>
      <c r="E8" s="431" t="s">
        <v>444</v>
      </c>
      <c r="F8" s="431" t="s">
        <v>445</v>
      </c>
      <c r="G8" s="431"/>
      <c r="H8" s="432" t="s">
        <v>471</v>
      </c>
      <c r="I8" s="431" t="s">
        <v>447</v>
      </c>
      <c r="J8" s="431"/>
      <c r="K8" s="431" t="s">
        <v>472</v>
      </c>
      <c r="L8" s="431">
        <v>832</v>
      </c>
      <c r="M8" s="433"/>
      <c r="N8" s="434" t="s">
        <v>471</v>
      </c>
      <c r="O8" s="431" t="s">
        <v>458</v>
      </c>
      <c r="P8" s="431" t="s">
        <v>466</v>
      </c>
      <c r="Q8" s="435">
        <v>44805</v>
      </c>
      <c r="R8" s="435">
        <v>45169</v>
      </c>
      <c r="S8" s="436">
        <f t="shared" si="0"/>
        <v>12</v>
      </c>
      <c r="T8" s="431" t="s">
        <v>453</v>
      </c>
      <c r="U8" s="437">
        <v>5510720</v>
      </c>
      <c r="V8" s="427"/>
      <c r="W8" s="427"/>
      <c r="X8" s="427"/>
      <c r="Y8" s="427"/>
      <c r="Z8" s="427"/>
      <c r="AA8" s="427"/>
      <c r="AB8" s="427"/>
      <c r="AC8" s="427"/>
      <c r="AD8" s="427"/>
      <c r="AE8" s="427"/>
      <c r="AF8" s="427"/>
      <c r="AG8" s="427"/>
      <c r="AH8" s="427">
        <f t="shared" si="2"/>
        <v>1377680</v>
      </c>
      <c r="AI8" s="427"/>
      <c r="AJ8" s="427"/>
      <c r="AK8" s="427">
        <v>1377680</v>
      </c>
      <c r="AL8" s="427"/>
      <c r="AM8" s="427"/>
      <c r="AN8" s="427"/>
      <c r="AO8" s="427"/>
      <c r="AP8" s="427"/>
      <c r="AQ8" s="427"/>
      <c r="AR8" s="427"/>
      <c r="AS8" s="427"/>
      <c r="AT8" s="427">
        <v>1377680</v>
      </c>
      <c r="AU8" s="427"/>
      <c r="AV8" s="427"/>
      <c r="AW8" s="427"/>
      <c r="AX8" s="427"/>
      <c r="AY8" s="427"/>
      <c r="AZ8" s="427"/>
      <c r="BA8" s="427"/>
      <c r="BB8" s="427"/>
      <c r="BC8" s="427">
        <v>1377680</v>
      </c>
      <c r="BD8" s="427"/>
      <c r="BE8" s="427"/>
      <c r="BF8" s="427"/>
      <c r="BG8" s="427"/>
      <c r="BH8" s="427"/>
    </row>
    <row r="9" spans="1:61" s="428" customFormat="1" ht="13.2" x14ac:dyDescent="0.3">
      <c r="A9" s="429" t="s">
        <v>460</v>
      </c>
      <c r="B9" s="430" t="s">
        <v>461</v>
      </c>
      <c r="C9" s="429" t="s">
        <v>462</v>
      </c>
      <c r="D9" s="431">
        <v>559</v>
      </c>
      <c r="E9" s="431" t="s">
        <v>444</v>
      </c>
      <c r="F9" s="431" t="s">
        <v>445</v>
      </c>
      <c r="G9" s="431"/>
      <c r="H9" s="432" t="s">
        <v>473</v>
      </c>
      <c r="I9" s="431" t="s">
        <v>474</v>
      </c>
      <c r="J9" s="431"/>
      <c r="K9" s="431" t="s">
        <v>475</v>
      </c>
      <c r="L9" s="431">
        <v>819</v>
      </c>
      <c r="M9" s="433"/>
      <c r="N9" s="434" t="s">
        <v>473</v>
      </c>
      <c r="O9" s="431" t="s">
        <v>458</v>
      </c>
      <c r="P9" s="431" t="s">
        <v>466</v>
      </c>
      <c r="Q9" s="435">
        <v>44805</v>
      </c>
      <c r="R9" s="435">
        <v>45169</v>
      </c>
      <c r="S9" s="436">
        <f t="shared" si="0"/>
        <v>12</v>
      </c>
      <c r="T9" s="431" t="s">
        <v>453</v>
      </c>
      <c r="U9" s="437">
        <v>11355000</v>
      </c>
      <c r="V9" s="427"/>
      <c r="W9" s="427"/>
      <c r="X9" s="427"/>
      <c r="Y9" s="427"/>
      <c r="Z9" s="427"/>
      <c r="AA9" s="427"/>
      <c r="AB9" s="427"/>
      <c r="AC9" s="427"/>
      <c r="AD9" s="427"/>
      <c r="AE9" s="438">
        <f t="shared" ref="AE9" si="3">IF($R9&gt;AE$1,$U9/12,"")*3</f>
        <v>2838750</v>
      </c>
      <c r="AF9" s="427"/>
      <c r="AG9" s="427"/>
      <c r="AH9" s="427"/>
      <c r="AI9" s="427"/>
      <c r="AJ9" s="427"/>
      <c r="AK9" s="427">
        <v>2838750</v>
      </c>
      <c r="AL9" s="427"/>
      <c r="AM9" s="427"/>
      <c r="AN9" s="427"/>
      <c r="AO9" s="427"/>
      <c r="AP9" s="427"/>
      <c r="AQ9" s="427"/>
      <c r="AR9" s="427"/>
      <c r="AS9" s="427"/>
      <c r="AT9" s="427">
        <v>2838750</v>
      </c>
      <c r="AU9" s="427"/>
      <c r="AV9" s="427"/>
      <c r="AW9" s="427"/>
      <c r="AX9" s="427"/>
      <c r="AY9" s="427"/>
      <c r="AZ9" s="427"/>
      <c r="BA9" s="427"/>
      <c r="BB9" s="427"/>
      <c r="BC9" s="427">
        <v>2838750</v>
      </c>
      <c r="BD9" s="427"/>
      <c r="BE9" s="427"/>
      <c r="BF9" s="427"/>
      <c r="BG9" s="427"/>
      <c r="BH9" s="427"/>
    </row>
    <row r="10" spans="1:61" s="428" customFormat="1" ht="13.2" x14ac:dyDescent="0.3">
      <c r="A10" s="429" t="s">
        <v>101</v>
      </c>
      <c r="B10" s="429" t="str">
        <f t="shared" si="1"/>
        <v>GA_10008355</v>
      </c>
      <c r="C10" s="429" t="s">
        <v>443</v>
      </c>
      <c r="D10" s="431">
        <v>8355</v>
      </c>
      <c r="E10" s="431" t="s">
        <v>444</v>
      </c>
      <c r="F10" s="431" t="s">
        <v>445</v>
      </c>
      <c r="G10" s="431"/>
      <c r="H10" s="431" t="s">
        <v>476</v>
      </c>
      <c r="I10" s="431" t="s">
        <v>477</v>
      </c>
      <c r="J10" s="431"/>
      <c r="K10" s="431" t="s">
        <v>478</v>
      </c>
      <c r="L10" s="431">
        <v>812</v>
      </c>
      <c r="M10" s="433"/>
      <c r="N10" s="429" t="s">
        <v>479</v>
      </c>
      <c r="O10" s="431" t="s">
        <v>458</v>
      </c>
      <c r="P10" s="431" t="s">
        <v>452</v>
      </c>
      <c r="Q10" s="435">
        <v>44562</v>
      </c>
      <c r="R10" s="435">
        <v>44926</v>
      </c>
      <c r="S10" s="436">
        <f>ROUND((R10-Q10)/30,0)</f>
        <v>12</v>
      </c>
      <c r="T10" s="431" t="s">
        <v>480</v>
      </c>
      <c r="U10" s="437">
        <v>245519454</v>
      </c>
      <c r="V10" s="427">
        <f>IF($R10&gt;V$1,$U10/12,"")</f>
        <v>20459954.5</v>
      </c>
      <c r="W10" s="427"/>
      <c r="X10" s="427"/>
      <c r="Y10" s="427">
        <f>IF($R10&gt;Y$1,$U10/12,"")*2</f>
        <v>40919909</v>
      </c>
      <c r="Z10" s="427"/>
      <c r="AA10" s="427"/>
      <c r="AB10" s="427"/>
      <c r="AC10" s="427"/>
      <c r="AD10" s="427"/>
      <c r="AE10" s="427">
        <f>IF($R10&gt;AE$1,$U10/12,"")*1</f>
        <v>20459954.5</v>
      </c>
      <c r="AF10" s="427"/>
      <c r="AG10" s="427"/>
      <c r="AH10" s="427">
        <f>IF($R10&gt;AH$1,$U10/12,"")</f>
        <v>20459954.5</v>
      </c>
      <c r="AI10" s="427"/>
      <c r="AJ10" s="427"/>
      <c r="AK10" s="427">
        <f>IF($R10&gt;AK$1,$U10/12,"")</f>
        <v>20459954.5</v>
      </c>
      <c r="AL10" s="427"/>
      <c r="AM10" s="427"/>
      <c r="AN10" s="427">
        <f>IF($R10&gt;AN$1,$U10/12,"")</f>
        <v>20459954.5</v>
      </c>
      <c r="AO10" s="427"/>
      <c r="AP10" s="427"/>
      <c r="AQ10" s="427">
        <f>IF($R10&gt;AQ$1,$U10/12,"")</f>
        <v>20459954.5</v>
      </c>
      <c r="AR10" s="427"/>
      <c r="AS10" s="427"/>
      <c r="AT10" s="427">
        <f>IF($R10&gt;AT$1,$U10/12,"")</f>
        <v>20459954.5</v>
      </c>
      <c r="AU10" s="427"/>
      <c r="AV10" s="427"/>
      <c r="AW10" s="427" t="str">
        <f>IF($R10&gt;AW$1,$U10/12,"")</f>
        <v/>
      </c>
      <c r="AX10" s="427"/>
      <c r="AY10" s="427"/>
      <c r="AZ10" s="427"/>
      <c r="BA10" s="427"/>
      <c r="BB10" s="427"/>
      <c r="BC10" s="439">
        <v>45000000</v>
      </c>
      <c r="BD10" s="427"/>
      <c r="BE10" s="427"/>
      <c r="BF10" s="427"/>
      <c r="BG10" s="427"/>
      <c r="BH10" s="427"/>
      <c r="BI10" s="428" t="s">
        <v>604</v>
      </c>
    </row>
    <row r="11" spans="1:61" s="428" customFormat="1" ht="13.2" x14ac:dyDescent="0.3">
      <c r="A11" s="440"/>
      <c r="B11" s="440"/>
      <c r="C11" s="440"/>
      <c r="D11" s="440"/>
      <c r="E11" s="440"/>
      <c r="F11" s="440"/>
      <c r="G11" s="440"/>
      <c r="H11" s="440"/>
      <c r="I11" s="440"/>
      <c r="J11" s="440"/>
      <c r="K11" s="440"/>
      <c r="L11" s="440"/>
      <c r="M11" s="440"/>
      <c r="N11" s="441"/>
      <c r="O11" s="440"/>
      <c r="P11" s="440"/>
      <c r="Q11" s="442"/>
      <c r="R11" s="442"/>
      <c r="S11" s="440"/>
      <c r="T11" s="440"/>
      <c r="U11" s="443"/>
      <c r="V11" s="440"/>
      <c r="W11" s="440"/>
      <c r="X11" s="440"/>
      <c r="Y11" s="440"/>
      <c r="Z11" s="440"/>
      <c r="AA11" s="440"/>
      <c r="AB11" s="440"/>
      <c r="AC11" s="440"/>
      <c r="AD11" s="440"/>
      <c r="AE11" s="440"/>
      <c r="AF11" s="440"/>
      <c r="AG11" s="440"/>
      <c r="AH11" s="440"/>
      <c r="AI11" s="440"/>
      <c r="AJ11" s="440"/>
      <c r="AK11" s="440"/>
      <c r="AL11" s="440"/>
      <c r="AM11" s="440"/>
      <c r="AN11" s="440"/>
      <c r="AO11" s="440"/>
      <c r="AP11" s="440"/>
      <c r="AQ11" s="440"/>
      <c r="AR11" s="440"/>
      <c r="AS11" s="440"/>
      <c r="AT11" s="440"/>
      <c r="AU11" s="440"/>
      <c r="AV11" s="440"/>
      <c r="AW11" s="440"/>
      <c r="AX11" s="440"/>
      <c r="AY11" s="440"/>
      <c r="AZ11" s="440"/>
      <c r="BA11" s="440"/>
      <c r="BB11" s="440"/>
      <c r="BC11" s="440"/>
      <c r="BD11" s="440"/>
      <c r="BE11" s="440"/>
      <c r="BF11" s="440"/>
      <c r="BG11" s="440"/>
      <c r="BH11" s="440"/>
    </row>
    <row r="12" spans="1:61" s="428" customFormat="1" ht="13.2" x14ac:dyDescent="0.3">
      <c r="A12" s="429" t="s">
        <v>481</v>
      </c>
      <c r="B12" s="429" t="str">
        <f t="shared" si="1"/>
        <v>GA_10001788</v>
      </c>
      <c r="C12" s="429" t="s">
        <v>443</v>
      </c>
      <c r="D12" s="431">
        <v>1788</v>
      </c>
      <c r="E12" s="431" t="s">
        <v>444</v>
      </c>
      <c r="F12" s="431" t="s">
        <v>445</v>
      </c>
      <c r="G12" s="431"/>
      <c r="H12" s="431" t="s">
        <v>482</v>
      </c>
      <c r="I12" s="431" t="s">
        <v>483</v>
      </c>
      <c r="J12" s="431" t="s">
        <v>484</v>
      </c>
      <c r="K12" s="431" t="s">
        <v>485</v>
      </c>
      <c r="L12" s="431">
        <v>341</v>
      </c>
      <c r="M12" s="433"/>
      <c r="N12" s="429" t="s">
        <v>486</v>
      </c>
      <c r="O12" s="431" t="s">
        <v>487</v>
      </c>
      <c r="P12" s="431" t="s">
        <v>452</v>
      </c>
      <c r="Q12" s="435">
        <v>44531</v>
      </c>
      <c r="R12" s="435">
        <v>45626</v>
      </c>
      <c r="S12" s="436">
        <f>ROUND((R12-Q12)/30-1,0)</f>
        <v>36</v>
      </c>
      <c r="T12" s="431" t="s">
        <v>480</v>
      </c>
      <c r="U12" s="437">
        <v>19764000</v>
      </c>
      <c r="V12" s="427">
        <f>IF($R12&gt;V$1,$U12/12,"")</f>
        <v>1647000</v>
      </c>
      <c r="W12" s="427"/>
      <c r="X12" s="427"/>
      <c r="Y12" s="427">
        <f>IF($R12&gt;Y$1,$U12/12,"")</f>
        <v>1647000</v>
      </c>
      <c r="Z12" s="427"/>
      <c r="AA12" s="427"/>
      <c r="AB12" s="427">
        <f>IF($R12&gt;AB$1,$U12/12,"")</f>
        <v>1647000</v>
      </c>
      <c r="AC12" s="427"/>
      <c r="AD12" s="427"/>
      <c r="AE12" s="427">
        <v>1647000</v>
      </c>
      <c r="AF12" s="427"/>
      <c r="AG12" s="427"/>
      <c r="AH12" s="427">
        <v>1647000</v>
      </c>
      <c r="AI12" s="427"/>
      <c r="AJ12" s="427"/>
      <c r="AK12" s="427">
        <v>1647000</v>
      </c>
      <c r="AL12" s="427"/>
      <c r="AM12" s="427"/>
      <c r="AN12" s="427">
        <v>1647000</v>
      </c>
      <c r="AO12" s="427"/>
      <c r="AP12" s="427"/>
      <c r="AQ12" s="427">
        <v>1647000</v>
      </c>
      <c r="AR12" s="427"/>
      <c r="AS12" s="427"/>
      <c r="AT12" s="427">
        <v>1647000</v>
      </c>
      <c r="AU12" s="427"/>
      <c r="AV12" s="427"/>
      <c r="AW12" s="427">
        <v>1647000</v>
      </c>
      <c r="AX12" s="427"/>
      <c r="AY12" s="427"/>
      <c r="AZ12" s="427">
        <v>1647000</v>
      </c>
      <c r="BA12" s="427"/>
      <c r="BB12" s="427"/>
      <c r="BC12" s="427">
        <v>1647000</v>
      </c>
      <c r="BD12" s="427"/>
      <c r="BE12" s="427"/>
      <c r="BF12" s="427"/>
      <c r="BG12" s="427"/>
      <c r="BH12" s="427"/>
      <c r="BI12" s="428" t="s">
        <v>600</v>
      </c>
    </row>
    <row r="13" spans="1:61" s="428" customFormat="1" ht="13.2" x14ac:dyDescent="0.3">
      <c r="A13" s="429" t="s">
        <v>488</v>
      </c>
      <c r="B13" s="429" t="str">
        <f t="shared" si="1"/>
        <v>GA_10007681</v>
      </c>
      <c r="C13" s="429" t="s">
        <v>443</v>
      </c>
      <c r="D13" s="431">
        <v>7681</v>
      </c>
      <c r="E13" s="431" t="s">
        <v>444</v>
      </c>
      <c r="F13" s="431" t="s">
        <v>445</v>
      </c>
      <c r="G13" s="431"/>
      <c r="H13" s="431" t="s">
        <v>482</v>
      </c>
      <c r="I13" s="431" t="s">
        <v>483</v>
      </c>
      <c r="J13" s="431" t="s">
        <v>489</v>
      </c>
      <c r="K13" s="431" t="s">
        <v>490</v>
      </c>
      <c r="L13" s="431">
        <v>340</v>
      </c>
      <c r="M13" s="433"/>
      <c r="N13" s="429" t="s">
        <v>491</v>
      </c>
      <c r="O13" s="431" t="s">
        <v>487</v>
      </c>
      <c r="P13" s="431" t="s">
        <v>452</v>
      </c>
      <c r="Q13" s="435">
        <v>43647</v>
      </c>
      <c r="R13" s="435">
        <v>44742</v>
      </c>
      <c r="S13" s="436">
        <f>ROUND((R13-Q13)/30-1,0)</f>
        <v>36</v>
      </c>
      <c r="T13" s="431" t="s">
        <v>480</v>
      </c>
      <c r="U13" s="437">
        <v>27666667</v>
      </c>
      <c r="V13" s="427">
        <f>IF($R13&gt;V$1,$U13/12,"")</f>
        <v>2305555.5833333335</v>
      </c>
      <c r="W13" s="427"/>
      <c r="X13" s="427"/>
      <c r="Y13" s="427">
        <f>IF($R13&gt;Y$1,$U13/12,"")</f>
        <v>2305555.5833333335</v>
      </c>
      <c r="Z13" s="427"/>
      <c r="AA13" s="427"/>
      <c r="AB13" s="427">
        <f>IF($R13&gt;AB$1,$U13/12,"")</f>
        <v>2305555.5833333335</v>
      </c>
      <c r="AC13" s="427"/>
      <c r="AD13" s="427"/>
      <c r="AE13" s="427">
        <v>2305555.5833333335</v>
      </c>
      <c r="AF13" s="427"/>
      <c r="AG13" s="427"/>
      <c r="AH13" s="427">
        <v>2305555.5833333335</v>
      </c>
      <c r="AI13" s="427"/>
      <c r="AJ13" s="427"/>
      <c r="AK13" s="427">
        <v>2305555.5833333335</v>
      </c>
      <c r="AL13" s="427"/>
      <c r="AM13" s="427"/>
      <c r="AN13" s="427">
        <v>2305555.5833333335</v>
      </c>
      <c r="AO13" s="427"/>
      <c r="AP13" s="427"/>
      <c r="AQ13" s="427">
        <v>2305555.5833333335</v>
      </c>
      <c r="AR13" s="427"/>
      <c r="AS13" s="427"/>
      <c r="AT13" s="427">
        <v>2305555.5833333335</v>
      </c>
      <c r="AU13" s="427"/>
      <c r="AV13" s="427"/>
      <c r="AW13" s="427">
        <v>2305555.5833333335</v>
      </c>
      <c r="AX13" s="427"/>
      <c r="AY13" s="427"/>
      <c r="AZ13" s="427">
        <v>2305555.5833333335</v>
      </c>
      <c r="BA13" s="427"/>
      <c r="BB13" s="427"/>
      <c r="BC13" s="427">
        <v>2305555.5833333335</v>
      </c>
      <c r="BD13" s="427"/>
      <c r="BE13" s="427"/>
      <c r="BF13" s="427"/>
      <c r="BG13" s="427"/>
      <c r="BH13" s="427"/>
    </row>
    <row r="14" spans="1:61" s="428" customFormat="1" ht="13.2" x14ac:dyDescent="0.3">
      <c r="A14" s="429"/>
      <c r="B14" s="429"/>
      <c r="C14" s="429"/>
      <c r="D14" s="431"/>
      <c r="E14" s="431"/>
      <c r="F14" s="431"/>
      <c r="G14" s="431"/>
      <c r="H14" s="431"/>
      <c r="I14" s="431"/>
      <c r="J14" s="431"/>
      <c r="K14" s="431"/>
      <c r="L14" s="431"/>
      <c r="M14" s="433"/>
      <c r="N14" s="429"/>
      <c r="O14" s="431"/>
      <c r="P14" s="431"/>
      <c r="Q14" s="435"/>
      <c r="R14" s="435"/>
      <c r="S14" s="436"/>
      <c r="T14" s="431"/>
      <c r="U14" s="437"/>
      <c r="V14" s="427"/>
      <c r="W14" s="427"/>
      <c r="X14" s="427"/>
      <c r="Y14" s="427"/>
      <c r="Z14" s="427"/>
      <c r="AA14" s="427"/>
      <c r="AB14" s="427"/>
      <c r="AC14" s="427"/>
      <c r="AD14" s="427"/>
      <c r="AE14" s="427"/>
      <c r="AF14" s="427"/>
      <c r="AG14" s="427"/>
      <c r="AH14" s="427"/>
      <c r="AI14" s="427"/>
      <c r="AJ14" s="427"/>
      <c r="AK14" s="427"/>
      <c r="AL14" s="427"/>
      <c r="AM14" s="427"/>
      <c r="AN14" s="427"/>
      <c r="AO14" s="427"/>
      <c r="AP14" s="427"/>
      <c r="AQ14" s="427"/>
      <c r="AR14" s="427"/>
      <c r="AS14" s="427"/>
      <c r="AT14" s="427"/>
      <c r="AU14" s="427"/>
      <c r="AV14" s="427"/>
      <c r="AW14" s="427"/>
      <c r="AX14" s="427"/>
      <c r="AY14" s="427"/>
      <c r="AZ14" s="427"/>
      <c r="BA14" s="427"/>
      <c r="BB14" s="427"/>
      <c r="BC14" s="427"/>
      <c r="BD14" s="427"/>
      <c r="BE14" s="427"/>
      <c r="BF14" s="427"/>
      <c r="BG14" s="427"/>
      <c r="BH14" s="427"/>
    </row>
    <row r="15" spans="1:61" s="428" customFormat="1" ht="13.2" x14ac:dyDescent="0.3">
      <c r="A15" s="429" t="s">
        <v>492</v>
      </c>
      <c r="B15" s="429" t="str">
        <f t="shared" si="1"/>
        <v>GA_1000547</v>
      </c>
      <c r="C15" s="429" t="s">
        <v>443</v>
      </c>
      <c r="D15" s="431">
        <v>547</v>
      </c>
      <c r="E15" s="431" t="s">
        <v>444</v>
      </c>
      <c r="F15" s="431" t="s">
        <v>445</v>
      </c>
      <c r="G15" s="431"/>
      <c r="H15" s="431" t="s">
        <v>446</v>
      </c>
      <c r="I15" s="431" t="s">
        <v>483</v>
      </c>
      <c r="J15" s="431" t="s">
        <v>493</v>
      </c>
      <c r="K15" s="431" t="s">
        <v>494</v>
      </c>
      <c r="L15" s="431">
        <v>342</v>
      </c>
      <c r="M15" s="433"/>
      <c r="N15" s="429" t="s">
        <v>495</v>
      </c>
      <c r="O15" s="431" t="s">
        <v>487</v>
      </c>
      <c r="P15" s="431" t="s">
        <v>452</v>
      </c>
      <c r="Q15" s="435">
        <v>44531</v>
      </c>
      <c r="R15" s="435">
        <v>45229</v>
      </c>
      <c r="S15" s="436">
        <f>ROUND((R15-Q15)/30-1,0)</f>
        <v>22</v>
      </c>
      <c r="T15" s="431" t="s">
        <v>480</v>
      </c>
      <c r="U15" s="437">
        <v>27600000</v>
      </c>
      <c r="V15" s="427">
        <f>IF($R15&gt;V$1,$U15/$S15,"")</f>
        <v>1254545.4545454546</v>
      </c>
      <c r="W15" s="427"/>
      <c r="X15" s="427"/>
      <c r="Y15" s="427">
        <f t="shared" ref="Y15:AB15" si="4">IF($R15&gt;Y$1,$U15/$S15,"")</f>
        <v>1254545.4545454546</v>
      </c>
      <c r="Z15" s="427"/>
      <c r="AA15" s="427"/>
      <c r="AB15" s="427">
        <f t="shared" si="4"/>
        <v>1254545.4545454546</v>
      </c>
      <c r="AC15" s="427"/>
      <c r="AD15" s="427"/>
      <c r="AE15" s="427">
        <v>1254545.4545454546</v>
      </c>
      <c r="AF15" s="427"/>
      <c r="AG15" s="427"/>
      <c r="AH15" s="427">
        <v>1254545.4545454546</v>
      </c>
      <c r="AI15" s="427"/>
      <c r="AJ15" s="427"/>
      <c r="AK15" s="427">
        <v>1254545.4545454546</v>
      </c>
      <c r="AL15" s="427"/>
      <c r="AM15" s="427"/>
      <c r="AN15" s="427">
        <v>1254545.4545454546</v>
      </c>
      <c r="AO15" s="427"/>
      <c r="AP15" s="427"/>
      <c r="AQ15" s="427">
        <v>1254545.4545454546</v>
      </c>
      <c r="AR15" s="427"/>
      <c r="AS15" s="427"/>
      <c r="AT15" s="427">
        <v>1254545.4545454546</v>
      </c>
      <c r="AU15" s="427"/>
      <c r="AV15" s="427"/>
      <c r="AW15" s="427">
        <v>1254545.4545454546</v>
      </c>
      <c r="AX15" s="427"/>
      <c r="AY15" s="427"/>
      <c r="AZ15" s="427">
        <v>1254545.4545454546</v>
      </c>
      <c r="BA15" s="427"/>
      <c r="BB15" s="427"/>
      <c r="BC15" s="427">
        <v>1254545.4545454546</v>
      </c>
      <c r="BD15" s="427"/>
      <c r="BE15" s="427"/>
      <c r="BF15" s="427"/>
      <c r="BG15" s="427"/>
      <c r="BH15" s="427"/>
    </row>
    <row r="16" spans="1:61" s="428" customFormat="1" ht="13.2" x14ac:dyDescent="0.3">
      <c r="A16" s="444" t="s">
        <v>496</v>
      </c>
      <c r="B16" s="429" t="str">
        <f t="shared" si="1"/>
        <v>GA_10003583</v>
      </c>
      <c r="C16" s="429" t="s">
        <v>443</v>
      </c>
      <c r="D16" s="431">
        <v>3583</v>
      </c>
      <c r="E16" s="431" t="s">
        <v>444</v>
      </c>
      <c r="F16" s="431" t="s">
        <v>445</v>
      </c>
      <c r="G16" s="431"/>
      <c r="H16" s="431" t="s">
        <v>482</v>
      </c>
      <c r="I16" s="431" t="s">
        <v>483</v>
      </c>
      <c r="J16" s="431"/>
      <c r="K16" s="431" t="s">
        <v>497</v>
      </c>
      <c r="L16" s="431">
        <v>817</v>
      </c>
      <c r="M16" s="431"/>
      <c r="N16" s="429" t="s">
        <v>498</v>
      </c>
      <c r="O16" s="431" t="s">
        <v>487</v>
      </c>
      <c r="P16" s="431" t="s">
        <v>452</v>
      </c>
      <c r="Q16" s="435">
        <v>43647</v>
      </c>
      <c r="R16" s="435">
        <v>44742</v>
      </c>
      <c r="S16" s="436">
        <f>ROUND((R16-Q16)/30-1,0)</f>
        <v>36</v>
      </c>
      <c r="T16" s="431" t="s">
        <v>480</v>
      </c>
      <c r="U16" s="437">
        <v>18666667</v>
      </c>
      <c r="V16" s="427">
        <f>IF($R16&gt;V$1,$U16/$S16,"")</f>
        <v>518518.52777777775</v>
      </c>
      <c r="W16" s="427"/>
      <c r="X16" s="427"/>
      <c r="Y16" s="427">
        <f>IF($R16&gt;Y$1,$U16/$S16,"")</f>
        <v>518518.52777777775</v>
      </c>
      <c r="Z16" s="427"/>
      <c r="AA16" s="427"/>
      <c r="AB16" s="427">
        <f>IF($R16&gt;AB$1,$U16/$S16,"")</f>
        <v>518518.52777777775</v>
      </c>
      <c r="AC16" s="427"/>
      <c r="AD16" s="427"/>
      <c r="AE16" s="427">
        <v>518518.52777777775</v>
      </c>
      <c r="AF16" s="427"/>
      <c r="AG16" s="427"/>
      <c r="AH16" s="427">
        <v>375000</v>
      </c>
      <c r="AI16" s="427"/>
      <c r="AJ16" s="427"/>
      <c r="AK16" s="427">
        <v>375000</v>
      </c>
      <c r="AL16" s="427"/>
      <c r="AM16" s="427"/>
      <c r="AN16" s="427">
        <v>375000</v>
      </c>
      <c r="AO16" s="427"/>
      <c r="AP16" s="427"/>
      <c r="AQ16" s="427">
        <v>375000</v>
      </c>
      <c r="AR16" s="427"/>
      <c r="AS16" s="427"/>
      <c r="AT16" s="427">
        <v>375000</v>
      </c>
      <c r="AU16" s="427"/>
      <c r="AV16" s="427"/>
      <c r="AW16" s="427">
        <v>375000</v>
      </c>
      <c r="AX16" s="427"/>
      <c r="AY16" s="427"/>
      <c r="AZ16" s="427">
        <v>375000</v>
      </c>
      <c r="BA16" s="427"/>
      <c r="BB16" s="427"/>
      <c r="BC16" s="427">
        <v>375000</v>
      </c>
      <c r="BD16" s="427"/>
      <c r="BE16" s="427"/>
      <c r="BF16" s="427"/>
      <c r="BG16" s="427"/>
      <c r="BH16" s="427"/>
    </row>
    <row r="17" spans="1:61" s="428" customFormat="1" ht="13.2" x14ac:dyDescent="0.3">
      <c r="A17" s="429" t="s">
        <v>499</v>
      </c>
      <c r="B17" s="429" t="str">
        <f t="shared" si="1"/>
        <v>GA_1000997</v>
      </c>
      <c r="C17" s="429" t="s">
        <v>443</v>
      </c>
      <c r="D17" s="431">
        <v>997</v>
      </c>
      <c r="E17" s="431" t="s">
        <v>444</v>
      </c>
      <c r="F17" s="431" t="s">
        <v>445</v>
      </c>
      <c r="G17" s="431"/>
      <c r="H17" s="431" t="s">
        <v>446</v>
      </c>
      <c r="I17" s="431" t="s">
        <v>447</v>
      </c>
      <c r="J17" s="431" t="s">
        <v>500</v>
      </c>
      <c r="K17" s="431" t="s">
        <v>501</v>
      </c>
      <c r="L17" s="431">
        <v>124</v>
      </c>
      <c r="M17" s="433"/>
      <c r="N17" s="429" t="s">
        <v>450</v>
      </c>
      <c r="O17" s="431" t="s">
        <v>451</v>
      </c>
      <c r="P17" s="431" t="s">
        <v>452</v>
      </c>
      <c r="Q17" s="435">
        <v>44805</v>
      </c>
      <c r="R17" s="435">
        <v>45169</v>
      </c>
      <c r="S17" s="436">
        <f t="shared" si="0"/>
        <v>12</v>
      </c>
      <c r="T17" s="431" t="s">
        <v>453</v>
      </c>
      <c r="U17" s="437">
        <v>600000</v>
      </c>
      <c r="V17" s="427"/>
      <c r="W17" s="427"/>
      <c r="X17" s="427"/>
      <c r="Y17" s="427"/>
      <c r="Z17" s="427"/>
      <c r="AA17" s="427"/>
      <c r="AB17" s="427"/>
      <c r="AC17" s="427"/>
      <c r="AD17" s="427"/>
      <c r="AE17" s="427">
        <f>IF($R17&gt;AE$1,$U17/12,"")*3*2</f>
        <v>300000</v>
      </c>
      <c r="AF17" s="427"/>
      <c r="AG17" s="427"/>
      <c r="AH17" s="427"/>
      <c r="AI17" s="427"/>
      <c r="AJ17" s="427"/>
      <c r="AK17" s="427"/>
      <c r="AL17" s="427"/>
      <c r="AM17" s="427"/>
      <c r="AN17" s="427">
        <f>IF($R17&gt;AN$1,$U17/12,"")*3*2</f>
        <v>300000</v>
      </c>
      <c r="AO17" s="427"/>
      <c r="AP17" s="427"/>
      <c r="AQ17" s="427"/>
      <c r="AR17" s="427"/>
      <c r="AS17" s="427"/>
      <c r="AT17" s="427"/>
      <c r="AU17" s="427"/>
      <c r="AV17" s="427"/>
      <c r="AW17" s="427"/>
      <c r="AX17" s="427"/>
      <c r="AY17" s="427"/>
      <c r="AZ17" s="427"/>
      <c r="BA17" s="427"/>
      <c r="BB17" s="427"/>
      <c r="BC17" s="427"/>
      <c r="BD17" s="427"/>
      <c r="BE17" s="427"/>
      <c r="BF17" s="427"/>
      <c r="BG17" s="427"/>
      <c r="BH17" s="427"/>
    </row>
    <row r="18" spans="1:61" s="428" customFormat="1" ht="13.2" x14ac:dyDescent="0.3">
      <c r="A18" s="429" t="s">
        <v>210</v>
      </c>
      <c r="B18" s="429" t="str">
        <f t="shared" si="1"/>
        <v>GA_1000257</v>
      </c>
      <c r="C18" s="429" t="s">
        <v>443</v>
      </c>
      <c r="D18" s="431">
        <v>257</v>
      </c>
      <c r="E18" s="431" t="s">
        <v>444</v>
      </c>
      <c r="F18" s="431" t="s">
        <v>445</v>
      </c>
      <c r="G18" s="431"/>
      <c r="H18" s="431"/>
      <c r="I18" s="431"/>
      <c r="J18" s="431"/>
      <c r="K18" s="431"/>
      <c r="L18" s="431"/>
      <c r="M18" s="445"/>
      <c r="N18" s="429" t="s">
        <v>502</v>
      </c>
      <c r="O18" s="431"/>
      <c r="P18" s="431" t="s">
        <v>452</v>
      </c>
      <c r="Q18" s="446">
        <v>44621</v>
      </c>
      <c r="R18" s="446">
        <v>44986</v>
      </c>
      <c r="S18" s="436">
        <f t="shared" si="0"/>
        <v>12</v>
      </c>
      <c r="T18" s="431" t="s">
        <v>480</v>
      </c>
      <c r="U18" s="437"/>
      <c r="V18" s="427"/>
      <c r="W18" s="427"/>
      <c r="X18" s="427"/>
      <c r="Y18" s="427"/>
      <c r="Z18" s="427"/>
      <c r="AA18" s="427"/>
      <c r="AB18" s="427">
        <f t="shared" ref="AB18" si="5">IF($R18&gt;AB$1,$U18/12,"")*3</f>
        <v>0</v>
      </c>
      <c r="AC18" s="427"/>
      <c r="AD18" s="427"/>
      <c r="AE18" s="427"/>
      <c r="AF18" s="427"/>
      <c r="AG18" s="427"/>
      <c r="AH18" s="427"/>
      <c r="AI18" s="427"/>
      <c r="AJ18" s="427"/>
      <c r="AK18" s="427">
        <v>0</v>
      </c>
      <c r="AL18" s="427"/>
      <c r="AM18" s="427"/>
      <c r="AN18" s="427"/>
      <c r="AO18" s="427"/>
      <c r="AP18" s="427"/>
      <c r="AQ18" s="427"/>
      <c r="AR18" s="427"/>
      <c r="AS18" s="427"/>
      <c r="AT18" s="427">
        <v>0</v>
      </c>
      <c r="AU18" s="427"/>
      <c r="AV18" s="427"/>
      <c r="AW18" s="427"/>
      <c r="AX18" s="427"/>
      <c r="AY18" s="427"/>
      <c r="AZ18" s="427"/>
      <c r="BA18" s="427"/>
      <c r="BB18" s="427"/>
      <c r="BC18" s="427">
        <v>0</v>
      </c>
      <c r="BD18" s="427"/>
      <c r="BE18" s="427"/>
      <c r="BF18" s="427"/>
      <c r="BG18" s="427"/>
      <c r="BH18" s="427"/>
    </row>
    <row r="19" spans="1:61" s="428" customFormat="1" ht="13.2" x14ac:dyDescent="0.3">
      <c r="A19" s="429" t="s">
        <v>503</v>
      </c>
      <c r="B19" s="429" t="str">
        <f t="shared" si="1"/>
        <v>GA_10007982</v>
      </c>
      <c r="C19" s="429" t="s">
        <v>443</v>
      </c>
      <c r="D19" s="431">
        <v>7982</v>
      </c>
      <c r="E19" s="431" t="s">
        <v>444</v>
      </c>
      <c r="F19" s="431" t="s">
        <v>445</v>
      </c>
      <c r="G19" s="431"/>
      <c r="H19" s="431" t="s">
        <v>446</v>
      </c>
      <c r="I19" s="431" t="s">
        <v>464</v>
      </c>
      <c r="J19" s="431"/>
      <c r="K19" s="431" t="s">
        <v>504</v>
      </c>
      <c r="L19" s="431">
        <v>354</v>
      </c>
      <c r="M19" s="433"/>
      <c r="N19" s="429" t="s">
        <v>505</v>
      </c>
      <c r="O19" s="431" t="s">
        <v>451</v>
      </c>
      <c r="P19" s="431" t="s">
        <v>452</v>
      </c>
      <c r="Q19" s="435">
        <v>44378</v>
      </c>
      <c r="R19" s="435">
        <v>44742</v>
      </c>
      <c r="S19" s="436">
        <f t="shared" si="0"/>
        <v>12</v>
      </c>
      <c r="T19" s="431" t="s">
        <v>453</v>
      </c>
      <c r="U19" s="437">
        <v>18088101</v>
      </c>
      <c r="V19" s="427"/>
      <c r="W19" s="427"/>
      <c r="X19" s="427"/>
      <c r="Y19" s="427"/>
      <c r="Z19" s="427"/>
      <c r="AA19" s="427"/>
      <c r="AB19" s="427"/>
      <c r="AC19" s="427"/>
      <c r="AD19" s="427"/>
      <c r="AE19" s="427"/>
      <c r="AF19" s="427"/>
      <c r="AG19" s="427"/>
      <c r="AH19" s="427">
        <v>4522025.25</v>
      </c>
      <c r="AI19" s="427"/>
      <c r="AJ19" s="427"/>
      <c r="AK19" s="427">
        <v>4522025.25</v>
      </c>
      <c r="AL19" s="427"/>
      <c r="AM19" s="427"/>
      <c r="AN19" s="427"/>
      <c r="AO19" s="427"/>
      <c r="AP19" s="427"/>
      <c r="AQ19" s="427"/>
      <c r="AR19" s="427"/>
      <c r="AS19" s="427"/>
      <c r="AT19" s="427">
        <v>4522025.25</v>
      </c>
      <c r="AU19" s="427"/>
      <c r="AV19" s="427"/>
      <c r="AW19" s="427"/>
      <c r="AX19" s="427"/>
      <c r="AY19" s="427"/>
      <c r="AZ19" s="427"/>
      <c r="BA19" s="427"/>
      <c r="BB19" s="427"/>
      <c r="BC19" s="427">
        <v>4522025.25</v>
      </c>
      <c r="BD19" s="427"/>
      <c r="BE19" s="427"/>
      <c r="BF19" s="427"/>
      <c r="BG19" s="427"/>
      <c r="BH19" s="427"/>
    </row>
    <row r="20" spans="1:61" s="428" customFormat="1" ht="13.2" x14ac:dyDescent="0.3">
      <c r="A20" s="429" t="s">
        <v>506</v>
      </c>
      <c r="B20" s="429" t="str">
        <f t="shared" si="1"/>
        <v>GA_10001221</v>
      </c>
      <c r="C20" s="429" t="s">
        <v>443</v>
      </c>
      <c r="D20" s="431">
        <v>1221</v>
      </c>
      <c r="E20" s="431" t="s">
        <v>444</v>
      </c>
      <c r="F20" s="431" t="s">
        <v>445</v>
      </c>
      <c r="G20" s="431"/>
      <c r="H20" s="431" t="s">
        <v>446</v>
      </c>
      <c r="I20" s="431" t="s">
        <v>447</v>
      </c>
      <c r="J20" s="433" t="s">
        <v>507</v>
      </c>
      <c r="K20" s="431" t="s">
        <v>508</v>
      </c>
      <c r="L20" s="431">
        <v>128</v>
      </c>
      <c r="M20" s="433"/>
      <c r="N20" s="429" t="s">
        <v>450</v>
      </c>
      <c r="O20" s="431" t="s">
        <v>451</v>
      </c>
      <c r="P20" s="431" t="s">
        <v>452</v>
      </c>
      <c r="Q20" s="435">
        <v>44593</v>
      </c>
      <c r="R20" s="435">
        <v>45015</v>
      </c>
      <c r="S20" s="436">
        <f t="shared" si="0"/>
        <v>14</v>
      </c>
      <c r="T20" s="431" t="s">
        <v>453</v>
      </c>
      <c r="U20" s="437">
        <v>576504</v>
      </c>
      <c r="V20" s="427">
        <f t="shared" ref="V20:AB32" si="6">IF($R20&gt;V$1,$U20/12,"")</f>
        <v>48042</v>
      </c>
      <c r="W20" s="427"/>
      <c r="X20" s="427"/>
      <c r="Y20" s="427">
        <f t="shared" si="6"/>
        <v>48042</v>
      </c>
      <c r="Z20" s="427"/>
      <c r="AA20" s="427"/>
      <c r="AB20" s="427"/>
      <c r="AC20" s="427"/>
      <c r="AD20" s="427"/>
      <c r="AE20" s="427">
        <f>2*48042</f>
        <v>96084</v>
      </c>
      <c r="AF20" s="427"/>
      <c r="AG20" s="427"/>
      <c r="AH20" s="427">
        <v>48042</v>
      </c>
      <c r="AI20" s="427"/>
      <c r="AJ20" s="427"/>
      <c r="AK20" s="427">
        <v>48042</v>
      </c>
      <c r="AL20" s="427"/>
      <c r="AM20" s="427"/>
      <c r="AN20" s="427">
        <v>48042</v>
      </c>
      <c r="AO20" s="427"/>
      <c r="AP20" s="427"/>
      <c r="AQ20" s="427">
        <v>48042</v>
      </c>
      <c r="AR20" s="427"/>
      <c r="AS20" s="427"/>
      <c r="AT20" s="427">
        <v>48042</v>
      </c>
      <c r="AU20" s="427"/>
      <c r="AV20" s="427"/>
      <c r="AW20" s="427">
        <v>48042</v>
      </c>
      <c r="AX20" s="427"/>
      <c r="AY20" s="427"/>
      <c r="AZ20" s="427">
        <v>48042</v>
      </c>
      <c r="BA20" s="427"/>
      <c r="BB20" s="427"/>
      <c r="BC20" s="427">
        <v>48042</v>
      </c>
      <c r="BD20" s="427"/>
      <c r="BE20" s="427"/>
      <c r="BF20" s="427"/>
      <c r="BG20" s="427"/>
      <c r="BH20" s="427"/>
    </row>
    <row r="21" spans="1:61" s="428" customFormat="1" ht="13.2" x14ac:dyDescent="0.3">
      <c r="A21" s="429" t="s">
        <v>509</v>
      </c>
      <c r="B21" s="429" t="str">
        <f t="shared" si="1"/>
        <v>GA_10001308</v>
      </c>
      <c r="C21" s="429" t="s">
        <v>443</v>
      </c>
      <c r="D21" s="431">
        <v>1308</v>
      </c>
      <c r="E21" s="431" t="s">
        <v>444</v>
      </c>
      <c r="F21" s="431" t="s">
        <v>445</v>
      </c>
      <c r="G21" s="431"/>
      <c r="H21" s="431" t="s">
        <v>446</v>
      </c>
      <c r="I21" s="431" t="s">
        <v>447</v>
      </c>
      <c r="J21" s="447">
        <v>39952</v>
      </c>
      <c r="K21" s="431" t="s">
        <v>510</v>
      </c>
      <c r="L21" s="431">
        <v>139</v>
      </c>
      <c r="M21" s="433"/>
      <c r="N21" s="429" t="s">
        <v>450</v>
      </c>
      <c r="O21" s="431" t="s">
        <v>451</v>
      </c>
      <c r="P21" s="431" t="s">
        <v>452</v>
      </c>
      <c r="Q21" s="435">
        <v>44805</v>
      </c>
      <c r="R21" s="435">
        <v>45169</v>
      </c>
      <c r="S21" s="436">
        <f t="shared" si="0"/>
        <v>12</v>
      </c>
      <c r="T21" s="431" t="s">
        <v>453</v>
      </c>
      <c r="U21" s="437">
        <v>491592</v>
      </c>
      <c r="V21" s="427">
        <f>IF($R21&gt;V$1,$U21/12,"")</f>
        <v>40966</v>
      </c>
      <c r="W21" s="427"/>
      <c r="X21" s="427"/>
      <c r="Y21" s="427">
        <f t="shared" si="6"/>
        <v>40966</v>
      </c>
      <c r="Z21" s="427"/>
      <c r="AA21" s="427"/>
      <c r="AB21" s="427"/>
      <c r="AC21" s="427"/>
      <c r="AD21" s="427"/>
      <c r="AE21" s="427">
        <f>2*40966</f>
        <v>81932</v>
      </c>
      <c r="AF21" s="427"/>
      <c r="AG21" s="427"/>
      <c r="AH21" s="427">
        <v>40966</v>
      </c>
      <c r="AI21" s="427"/>
      <c r="AJ21" s="427"/>
      <c r="AK21" s="427">
        <v>40966</v>
      </c>
      <c r="AL21" s="427"/>
      <c r="AM21" s="427"/>
      <c r="AN21" s="427">
        <v>40966</v>
      </c>
      <c r="AO21" s="427"/>
      <c r="AP21" s="427"/>
      <c r="AQ21" s="427">
        <v>40966</v>
      </c>
      <c r="AR21" s="427"/>
      <c r="AS21" s="427"/>
      <c r="AT21" s="427">
        <v>40966</v>
      </c>
      <c r="AU21" s="427"/>
      <c r="AV21" s="427"/>
      <c r="AW21" s="427">
        <v>40966</v>
      </c>
      <c r="AX21" s="427"/>
      <c r="AY21" s="427"/>
      <c r="AZ21" s="427">
        <v>40966</v>
      </c>
      <c r="BA21" s="427"/>
      <c r="BB21" s="427"/>
      <c r="BC21" s="427">
        <v>40966</v>
      </c>
      <c r="BD21" s="427"/>
      <c r="BE21" s="427"/>
      <c r="BF21" s="427"/>
      <c r="BG21" s="427"/>
      <c r="BH21" s="427"/>
    </row>
    <row r="22" spans="1:61" s="428" customFormat="1" ht="13.2" x14ac:dyDescent="0.3">
      <c r="A22" s="429" t="s">
        <v>511</v>
      </c>
      <c r="B22" s="429" t="str">
        <f t="shared" si="1"/>
        <v>GA_10008310</v>
      </c>
      <c r="C22" s="429" t="s">
        <v>443</v>
      </c>
      <c r="D22" s="431">
        <v>8310</v>
      </c>
      <c r="E22" s="431" t="s">
        <v>444</v>
      </c>
      <c r="F22" s="431" t="s">
        <v>445</v>
      </c>
      <c r="G22" s="431"/>
      <c r="H22" s="431" t="s">
        <v>482</v>
      </c>
      <c r="I22" s="431" t="s">
        <v>483</v>
      </c>
      <c r="J22" s="431" t="s">
        <v>512</v>
      </c>
      <c r="K22" s="431" t="s">
        <v>513</v>
      </c>
      <c r="L22" s="431">
        <v>371</v>
      </c>
      <c r="M22" s="433"/>
      <c r="N22" s="429" t="s">
        <v>486</v>
      </c>
      <c r="O22" s="431" t="s">
        <v>458</v>
      </c>
      <c r="P22" s="431" t="s">
        <v>452</v>
      </c>
      <c r="Q22" s="435">
        <v>44166</v>
      </c>
      <c r="R22" s="435">
        <v>44895</v>
      </c>
      <c r="S22" s="436">
        <f t="shared" si="0"/>
        <v>24</v>
      </c>
      <c r="T22" s="431" t="s">
        <v>480</v>
      </c>
      <c r="U22" s="437">
        <v>20183904</v>
      </c>
      <c r="V22" s="427"/>
      <c r="W22" s="427"/>
      <c r="X22" s="427"/>
      <c r="Y22" s="427"/>
      <c r="Z22" s="427"/>
      <c r="AA22" s="427"/>
      <c r="AB22" s="427">
        <v>5045976</v>
      </c>
      <c r="AC22" s="427"/>
      <c r="AD22" s="427"/>
      <c r="AE22" s="427"/>
      <c r="AF22" s="427"/>
      <c r="AG22" s="427"/>
      <c r="AH22" s="427"/>
      <c r="AI22" s="427"/>
      <c r="AJ22" s="427"/>
      <c r="AK22" s="427">
        <v>5045976</v>
      </c>
      <c r="AL22" s="427"/>
      <c r="AM22" s="427"/>
      <c r="AN22" s="427"/>
      <c r="AO22" s="427"/>
      <c r="AP22" s="427"/>
      <c r="AQ22" s="427"/>
      <c r="AR22" s="427"/>
      <c r="AS22" s="427"/>
      <c r="AT22" s="427">
        <v>5045976</v>
      </c>
      <c r="AU22" s="427"/>
      <c r="AV22" s="427"/>
      <c r="AW22" s="427"/>
      <c r="AX22" s="427"/>
      <c r="AY22" s="427"/>
      <c r="AZ22" s="427"/>
      <c r="BA22" s="427"/>
      <c r="BB22" s="427"/>
      <c r="BC22" s="427">
        <v>5045976</v>
      </c>
      <c r="BD22" s="427"/>
      <c r="BE22" s="427"/>
      <c r="BF22" s="427"/>
      <c r="BG22" s="427"/>
      <c r="BH22" s="427"/>
    </row>
    <row r="23" spans="1:61" s="428" customFormat="1" ht="13.2" x14ac:dyDescent="0.3">
      <c r="A23" s="429" t="s">
        <v>514</v>
      </c>
      <c r="B23" s="429" t="str">
        <f t="shared" si="1"/>
        <v>GA_10003302</v>
      </c>
      <c r="C23" s="429" t="s">
        <v>443</v>
      </c>
      <c r="D23" s="431">
        <v>3302</v>
      </c>
      <c r="E23" s="431" t="s">
        <v>444</v>
      </c>
      <c r="F23" s="431" t="s">
        <v>445</v>
      </c>
      <c r="G23" s="431"/>
      <c r="H23" s="431" t="s">
        <v>446</v>
      </c>
      <c r="I23" s="431" t="s">
        <v>464</v>
      </c>
      <c r="J23" s="431"/>
      <c r="K23" s="431" t="s">
        <v>515</v>
      </c>
      <c r="L23" s="431">
        <v>195</v>
      </c>
      <c r="M23" s="433"/>
      <c r="N23" s="429" t="s">
        <v>516</v>
      </c>
      <c r="O23" s="431" t="s">
        <v>487</v>
      </c>
      <c r="P23" s="431" t="s">
        <v>452</v>
      </c>
      <c r="Q23" s="435">
        <v>44652</v>
      </c>
      <c r="R23" s="435">
        <v>45016</v>
      </c>
      <c r="S23" s="436">
        <f t="shared" si="0"/>
        <v>12</v>
      </c>
      <c r="T23" s="431" t="s">
        <v>453</v>
      </c>
      <c r="U23" s="437">
        <v>2289600</v>
      </c>
      <c r="V23" s="427">
        <f t="shared" si="6"/>
        <v>190800</v>
      </c>
      <c r="W23" s="427"/>
      <c r="X23" s="427"/>
      <c r="Y23" s="427">
        <f t="shared" si="6"/>
        <v>190800</v>
      </c>
      <c r="Z23" s="427"/>
      <c r="AA23" s="427"/>
      <c r="AB23" s="427">
        <f t="shared" si="6"/>
        <v>190800</v>
      </c>
      <c r="AC23" s="427"/>
      <c r="AD23" s="427"/>
      <c r="AE23" s="427">
        <f t="shared" ref="AE23" si="7">IF($R23&gt;AE$1,$U23/12,"")</f>
        <v>190800</v>
      </c>
      <c r="AF23" s="427"/>
      <c r="AG23" s="427"/>
      <c r="AH23" s="427">
        <f t="shared" ref="AH23" si="8">IF($R23&gt;AH$1,$U23/12,"")</f>
        <v>190800</v>
      </c>
      <c r="AI23" s="427"/>
      <c r="AJ23" s="427"/>
      <c r="AK23" s="427">
        <f t="shared" ref="AK23" si="9">IF($R23&gt;AK$1,$U23/12,"")</f>
        <v>190800</v>
      </c>
      <c r="AL23" s="427"/>
      <c r="AM23" s="427"/>
      <c r="AN23" s="427">
        <f t="shared" ref="AN23" si="10">IF($R23&gt;AN$1,$U23/12,"")</f>
        <v>190800</v>
      </c>
      <c r="AO23" s="427"/>
      <c r="AP23" s="427"/>
      <c r="AQ23" s="427">
        <f t="shared" ref="AQ23" si="11">IF($R23&gt;AQ$1,$U23/12,"")</f>
        <v>190800</v>
      </c>
      <c r="AR23" s="427"/>
      <c r="AS23" s="427"/>
      <c r="AT23" s="427">
        <f t="shared" ref="AT23" si="12">IF($R23&gt;AT$1,$U23/12,"")</f>
        <v>190800</v>
      </c>
      <c r="AU23" s="427"/>
      <c r="AV23" s="427"/>
      <c r="AW23" s="427">
        <f t="shared" ref="AW23" si="13">IF($R23&gt;AW$1,$U23/12,"")</f>
        <v>190800</v>
      </c>
      <c r="AX23" s="427"/>
      <c r="AY23" s="427"/>
      <c r="AZ23" s="427">
        <f t="shared" ref="AZ23" si="14">IF($R23&gt;AZ$1,$U23/12,"")</f>
        <v>190800</v>
      </c>
      <c r="BA23" s="427"/>
      <c r="BB23" s="427"/>
      <c r="BC23" s="427">
        <f t="shared" ref="BC23" si="15">IF($R23&gt;BC$1,$U23/12,"")</f>
        <v>190800</v>
      </c>
      <c r="BD23" s="427"/>
      <c r="BE23" s="427"/>
      <c r="BF23" s="427"/>
      <c r="BG23" s="427"/>
      <c r="BH23" s="427"/>
    </row>
    <row r="24" spans="1:61" s="428" customFormat="1" ht="13.2" x14ac:dyDescent="0.3">
      <c r="A24" s="429" t="s">
        <v>514</v>
      </c>
      <c r="B24" s="429" t="str">
        <f t="shared" si="1"/>
        <v>GA_10003302</v>
      </c>
      <c r="C24" s="429" t="s">
        <v>443</v>
      </c>
      <c r="D24" s="431">
        <v>3302</v>
      </c>
      <c r="E24" s="431" t="s">
        <v>444</v>
      </c>
      <c r="F24" s="431" t="s">
        <v>445</v>
      </c>
      <c r="G24" s="431"/>
      <c r="H24" s="431" t="s">
        <v>482</v>
      </c>
      <c r="I24" s="431" t="s">
        <v>483</v>
      </c>
      <c r="J24" s="431"/>
      <c r="K24" s="431" t="s">
        <v>517</v>
      </c>
      <c r="L24" s="431">
        <v>814</v>
      </c>
      <c r="M24" s="433"/>
      <c r="N24" s="429" t="s">
        <v>518</v>
      </c>
      <c r="O24" s="431" t="s">
        <v>487</v>
      </c>
      <c r="P24" s="431" t="s">
        <v>452</v>
      </c>
      <c r="Q24" s="435">
        <v>43647</v>
      </c>
      <c r="R24" s="435">
        <v>44742</v>
      </c>
      <c r="S24" s="436">
        <f t="shared" si="0"/>
        <v>37</v>
      </c>
      <c r="T24" s="431" t="s">
        <v>480</v>
      </c>
      <c r="U24" s="437">
        <v>8602611</v>
      </c>
      <c r="V24" s="427">
        <f t="shared" si="6"/>
        <v>716884.25</v>
      </c>
      <c r="W24" s="427"/>
      <c r="X24" s="427"/>
      <c r="Y24" s="427">
        <f t="shared" si="6"/>
        <v>716884.25</v>
      </c>
      <c r="Z24" s="427"/>
      <c r="AA24" s="427"/>
      <c r="AB24" s="427">
        <f t="shared" si="6"/>
        <v>716884.25</v>
      </c>
      <c r="AC24" s="427"/>
      <c r="AD24" s="427"/>
      <c r="AE24" s="427">
        <v>716884.25</v>
      </c>
      <c r="AF24" s="427"/>
      <c r="AG24" s="427"/>
      <c r="AH24" s="427">
        <v>716884.25</v>
      </c>
      <c r="AI24" s="427"/>
      <c r="AJ24" s="427"/>
      <c r="AK24" s="427">
        <v>716884.25</v>
      </c>
      <c r="AL24" s="427"/>
      <c r="AM24" s="427"/>
      <c r="AN24" s="427">
        <v>716884.25</v>
      </c>
      <c r="AO24" s="427"/>
      <c r="AP24" s="427"/>
      <c r="AQ24" s="427">
        <v>716884.25</v>
      </c>
      <c r="AR24" s="427"/>
      <c r="AS24" s="427"/>
      <c r="AT24" s="427">
        <v>716884.25</v>
      </c>
      <c r="AU24" s="427"/>
      <c r="AV24" s="427"/>
      <c r="AW24" s="427">
        <v>716884.25</v>
      </c>
      <c r="AX24" s="427"/>
      <c r="AY24" s="427"/>
      <c r="AZ24" s="427">
        <v>716884.25</v>
      </c>
      <c r="BA24" s="427"/>
      <c r="BB24" s="427"/>
      <c r="BC24" s="427">
        <v>716884.25</v>
      </c>
      <c r="BD24" s="427"/>
      <c r="BE24" s="427"/>
      <c r="BF24" s="427"/>
      <c r="BG24" s="427"/>
      <c r="BH24" s="427"/>
    </row>
    <row r="25" spans="1:61" s="428" customFormat="1" ht="13.2" x14ac:dyDescent="0.3">
      <c r="A25" s="422" t="s">
        <v>519</v>
      </c>
      <c r="B25" s="422" t="str">
        <f t="shared" si="1"/>
        <v>GA_10008058</v>
      </c>
      <c r="C25" s="422" t="s">
        <v>443</v>
      </c>
      <c r="D25" s="423">
        <v>8058</v>
      </c>
      <c r="E25" s="423" t="s">
        <v>444</v>
      </c>
      <c r="F25" s="423" t="s">
        <v>520</v>
      </c>
      <c r="G25" s="423"/>
      <c r="H25" s="423" t="s">
        <v>446</v>
      </c>
      <c r="I25" s="423" t="s">
        <v>521</v>
      </c>
      <c r="J25" s="423">
        <v>2013</v>
      </c>
      <c r="K25" s="423" t="s">
        <v>522</v>
      </c>
      <c r="L25" s="423">
        <v>310</v>
      </c>
      <c r="M25" s="424"/>
      <c r="N25" s="422" t="s">
        <v>523</v>
      </c>
      <c r="O25" s="423" t="s">
        <v>520</v>
      </c>
      <c r="P25" s="423" t="s">
        <v>452</v>
      </c>
      <c r="Q25" s="448">
        <v>44562</v>
      </c>
      <c r="R25" s="448">
        <v>44926</v>
      </c>
      <c r="S25" s="425">
        <f t="shared" si="0"/>
        <v>12</v>
      </c>
      <c r="T25" s="423" t="s">
        <v>480</v>
      </c>
      <c r="U25" s="426">
        <v>31092000</v>
      </c>
      <c r="V25" s="427">
        <v>0</v>
      </c>
      <c r="W25" s="427"/>
      <c r="X25" s="427"/>
      <c r="Y25" s="427">
        <v>0</v>
      </c>
      <c r="Z25" s="427"/>
      <c r="AA25" s="427"/>
      <c r="AB25" s="427">
        <v>0</v>
      </c>
      <c r="AC25" s="427"/>
      <c r="AD25" s="427"/>
      <c r="AE25" s="427">
        <v>0</v>
      </c>
      <c r="AF25" s="427"/>
      <c r="AG25" s="427"/>
      <c r="AH25" s="427">
        <v>0</v>
      </c>
      <c r="AI25" s="427"/>
      <c r="AJ25" s="427"/>
      <c r="AK25" s="427">
        <v>0</v>
      </c>
      <c r="AL25" s="427"/>
      <c r="AM25" s="427"/>
      <c r="AN25" s="427">
        <v>0</v>
      </c>
      <c r="AO25" s="427"/>
      <c r="AP25" s="427"/>
      <c r="AQ25" s="427">
        <v>0</v>
      </c>
      <c r="AR25" s="427"/>
      <c r="AS25" s="427"/>
      <c r="AT25" s="427">
        <f>U25</f>
        <v>31092000</v>
      </c>
      <c r="AU25" s="427"/>
      <c r="AV25" s="427"/>
      <c r="AW25" s="427">
        <v>0</v>
      </c>
      <c r="AX25" s="427"/>
      <c r="AY25" s="427"/>
      <c r="AZ25" s="427">
        <v>0</v>
      </c>
      <c r="BA25" s="427"/>
      <c r="BB25" s="427"/>
      <c r="BC25" s="439">
        <v>31092000</v>
      </c>
      <c r="BD25" s="427"/>
      <c r="BE25" s="427"/>
      <c r="BF25" s="427"/>
      <c r="BG25" s="427"/>
      <c r="BH25" s="427"/>
    </row>
    <row r="26" spans="1:61" s="428" customFormat="1" ht="13.2" x14ac:dyDescent="0.3">
      <c r="A26" s="422" t="s">
        <v>120</v>
      </c>
      <c r="B26" s="422" t="str">
        <f t="shared" si="1"/>
        <v>GA_10001844</v>
      </c>
      <c r="C26" s="422" t="s">
        <v>443</v>
      </c>
      <c r="D26" s="423">
        <v>1844</v>
      </c>
      <c r="E26" s="423" t="s">
        <v>444</v>
      </c>
      <c r="F26" s="423" t="s">
        <v>445</v>
      </c>
      <c r="G26" s="423"/>
      <c r="H26" s="423" t="s">
        <v>482</v>
      </c>
      <c r="I26" s="423" t="s">
        <v>483</v>
      </c>
      <c r="J26" s="423" t="s">
        <v>524</v>
      </c>
      <c r="K26" s="423" t="s">
        <v>525</v>
      </c>
      <c r="L26" s="423">
        <v>357</v>
      </c>
      <c r="M26" s="424"/>
      <c r="N26" s="422" t="s">
        <v>486</v>
      </c>
      <c r="O26" s="423" t="s">
        <v>458</v>
      </c>
      <c r="P26" s="423" t="s">
        <v>452</v>
      </c>
      <c r="Q26" s="424">
        <v>44562</v>
      </c>
      <c r="R26" s="424">
        <v>44926</v>
      </c>
      <c r="S26" s="425">
        <f t="shared" si="0"/>
        <v>12</v>
      </c>
      <c r="T26" s="423" t="s">
        <v>480</v>
      </c>
      <c r="U26" s="426">
        <v>21674384</v>
      </c>
      <c r="V26" s="427">
        <v>0</v>
      </c>
      <c r="W26" s="427"/>
      <c r="X26" s="427"/>
      <c r="Y26" s="427">
        <v>0</v>
      </c>
      <c r="Z26" s="427"/>
      <c r="AA26" s="427"/>
      <c r="AB26" s="427">
        <f t="shared" ref="AB26:AB27" si="16">IF($R26&gt;AB$1,$U26/12,"")*3</f>
        <v>5418596</v>
      </c>
      <c r="AC26" s="427"/>
      <c r="AD26" s="427"/>
      <c r="AE26" s="427">
        <v>0</v>
      </c>
      <c r="AF26" s="427"/>
      <c r="AG26" s="427"/>
      <c r="AH26" s="427">
        <v>0</v>
      </c>
      <c r="AI26" s="427"/>
      <c r="AJ26" s="427"/>
      <c r="AK26" s="427"/>
      <c r="AL26" s="427"/>
      <c r="AM26" s="427"/>
      <c r="AN26" s="427">
        <v>0</v>
      </c>
      <c r="AO26" s="427"/>
      <c r="AP26" s="427"/>
      <c r="AQ26" s="427">
        <v>0</v>
      </c>
      <c r="AR26" s="427"/>
      <c r="AS26" s="427"/>
      <c r="AT26" s="427">
        <f>U26</f>
        <v>21674384</v>
      </c>
      <c r="AU26" s="427"/>
      <c r="AV26" s="427"/>
      <c r="AW26" s="427">
        <v>0</v>
      </c>
      <c r="AX26" s="427"/>
      <c r="AY26" s="427"/>
      <c r="AZ26" s="427">
        <v>0</v>
      </c>
      <c r="BA26" s="427"/>
      <c r="BB26" s="427"/>
      <c r="BC26" s="427">
        <v>5250000</v>
      </c>
      <c r="BD26" s="427"/>
      <c r="BE26" s="427"/>
      <c r="BF26" s="427"/>
      <c r="BG26" s="427"/>
      <c r="BH26" s="427"/>
    </row>
    <row r="27" spans="1:61" s="428" customFormat="1" ht="13.2" x14ac:dyDescent="0.3">
      <c r="A27" s="429" t="s">
        <v>526</v>
      </c>
      <c r="B27" s="429" t="str">
        <f t="shared" si="1"/>
        <v>GA_1000557</v>
      </c>
      <c r="C27" s="429" t="s">
        <v>443</v>
      </c>
      <c r="D27" s="431">
        <v>557</v>
      </c>
      <c r="E27" s="431" t="s">
        <v>444</v>
      </c>
      <c r="F27" s="431" t="s">
        <v>445</v>
      </c>
      <c r="G27" s="431"/>
      <c r="H27" s="431" t="s">
        <v>482</v>
      </c>
      <c r="I27" s="431" t="s">
        <v>483</v>
      </c>
      <c r="J27" s="431" t="s">
        <v>527</v>
      </c>
      <c r="K27" s="431" t="s">
        <v>528</v>
      </c>
      <c r="L27" s="431">
        <v>369</v>
      </c>
      <c r="M27" s="433"/>
      <c r="N27" s="429" t="s">
        <v>486</v>
      </c>
      <c r="O27" s="431" t="s">
        <v>458</v>
      </c>
      <c r="P27" s="431" t="s">
        <v>452</v>
      </c>
      <c r="Q27" s="435">
        <v>44252</v>
      </c>
      <c r="R27" s="435">
        <v>45347</v>
      </c>
      <c r="S27" s="436">
        <f t="shared" si="0"/>
        <v>37</v>
      </c>
      <c r="T27" s="431" t="s">
        <v>480</v>
      </c>
      <c r="U27" s="437">
        <v>23591400</v>
      </c>
      <c r="V27" s="427">
        <v>0</v>
      </c>
      <c r="W27" s="427"/>
      <c r="X27" s="427"/>
      <c r="Y27" s="427">
        <v>0</v>
      </c>
      <c r="Z27" s="427"/>
      <c r="AA27" s="427"/>
      <c r="AB27" s="427">
        <f t="shared" si="16"/>
        <v>5897850</v>
      </c>
      <c r="AC27" s="427"/>
      <c r="AD27" s="427"/>
      <c r="AE27" s="427">
        <v>0</v>
      </c>
      <c r="AF27" s="427"/>
      <c r="AG27" s="427"/>
      <c r="AH27" s="427">
        <v>0</v>
      </c>
      <c r="AI27" s="427"/>
      <c r="AJ27" s="427"/>
      <c r="AK27" s="427">
        <v>5897850</v>
      </c>
      <c r="AL27" s="427"/>
      <c r="AM27" s="427"/>
      <c r="AN27" s="427">
        <v>0</v>
      </c>
      <c r="AO27" s="427"/>
      <c r="AP27" s="427"/>
      <c r="AQ27" s="427">
        <v>0</v>
      </c>
      <c r="AR27" s="427"/>
      <c r="AS27" s="427"/>
      <c r="AT27" s="427">
        <v>5897850</v>
      </c>
      <c r="AU27" s="427"/>
      <c r="AV27" s="427"/>
      <c r="AW27" s="427">
        <v>0</v>
      </c>
      <c r="AX27" s="427"/>
      <c r="AY27" s="427"/>
      <c r="AZ27" s="427">
        <v>0</v>
      </c>
      <c r="BA27" s="427"/>
      <c r="BB27" s="427"/>
      <c r="BC27" s="427">
        <v>5897850</v>
      </c>
      <c r="BD27" s="427"/>
      <c r="BE27" s="427"/>
      <c r="BF27" s="427"/>
      <c r="BG27" s="427"/>
      <c r="BH27" s="427"/>
    </row>
    <row r="28" spans="1:61" s="428" customFormat="1" ht="13.2" x14ac:dyDescent="0.3">
      <c r="A28" s="429" t="s">
        <v>529</v>
      </c>
      <c r="B28" s="429" t="str">
        <f t="shared" si="1"/>
        <v>GA_10004642</v>
      </c>
      <c r="C28" s="429" t="s">
        <v>443</v>
      </c>
      <c r="D28" s="431">
        <v>4642</v>
      </c>
      <c r="E28" s="431" t="s">
        <v>444</v>
      </c>
      <c r="F28" s="431" t="s">
        <v>445</v>
      </c>
      <c r="G28" s="431"/>
      <c r="H28" s="431" t="s">
        <v>446</v>
      </c>
      <c r="I28" s="431" t="s">
        <v>464</v>
      </c>
      <c r="J28" s="447" t="s">
        <v>530</v>
      </c>
      <c r="K28" s="431" t="s">
        <v>531</v>
      </c>
      <c r="L28" s="431">
        <v>79</v>
      </c>
      <c r="M28" s="433"/>
      <c r="N28" s="429" t="s">
        <v>532</v>
      </c>
      <c r="O28" s="431" t="s">
        <v>487</v>
      </c>
      <c r="P28" s="431" t="s">
        <v>452</v>
      </c>
      <c r="Q28" s="435">
        <v>44674</v>
      </c>
      <c r="R28" s="435">
        <v>45038</v>
      </c>
      <c r="S28" s="436">
        <f t="shared" si="0"/>
        <v>12</v>
      </c>
      <c r="T28" s="431" t="s">
        <v>453</v>
      </c>
      <c r="U28" s="437">
        <v>2244000</v>
      </c>
      <c r="V28" s="427">
        <f t="shared" si="6"/>
        <v>187000</v>
      </c>
      <c r="W28" s="427"/>
      <c r="X28" s="427"/>
      <c r="Y28" s="427">
        <f t="shared" si="6"/>
        <v>187000</v>
      </c>
      <c r="Z28" s="427"/>
      <c r="AA28" s="427"/>
      <c r="AB28" s="427"/>
      <c r="AC28" s="427"/>
      <c r="AD28" s="427"/>
      <c r="AE28" s="427">
        <f>2*187000</f>
        <v>374000</v>
      </c>
      <c r="AF28" s="427"/>
      <c r="AG28" s="427"/>
      <c r="AH28" s="427">
        <v>187000</v>
      </c>
      <c r="AI28" s="427"/>
      <c r="AJ28" s="427"/>
      <c r="AK28" s="427">
        <v>187000</v>
      </c>
      <c r="AL28" s="427"/>
      <c r="AM28" s="427"/>
      <c r="AN28" s="427">
        <v>187000</v>
      </c>
      <c r="AO28" s="427"/>
      <c r="AP28" s="427"/>
      <c r="AQ28" s="427">
        <v>187000</v>
      </c>
      <c r="AR28" s="427"/>
      <c r="AS28" s="427"/>
      <c r="AT28" s="427">
        <v>187000</v>
      </c>
      <c r="AU28" s="427"/>
      <c r="AV28" s="427"/>
      <c r="AW28" s="427">
        <v>187000</v>
      </c>
      <c r="AX28" s="427"/>
      <c r="AY28" s="427"/>
      <c r="AZ28" s="427">
        <v>187000</v>
      </c>
      <c r="BA28" s="427"/>
      <c r="BB28" s="427"/>
      <c r="BC28" s="427">
        <v>187000</v>
      </c>
      <c r="BD28" s="427"/>
      <c r="BE28" s="427"/>
      <c r="BF28" s="427"/>
      <c r="BG28" s="427"/>
      <c r="BH28" s="427"/>
    </row>
    <row r="29" spans="1:61" s="428" customFormat="1" ht="13.2" x14ac:dyDescent="0.3">
      <c r="A29" s="429" t="s">
        <v>533</v>
      </c>
      <c r="B29" s="429" t="str">
        <f t="shared" si="1"/>
        <v>GA_10001900</v>
      </c>
      <c r="C29" s="429" t="s">
        <v>443</v>
      </c>
      <c r="D29" s="431">
        <v>1900</v>
      </c>
      <c r="E29" s="431" t="s">
        <v>444</v>
      </c>
      <c r="F29" s="431" t="s">
        <v>445</v>
      </c>
      <c r="G29" s="431"/>
      <c r="H29" s="431" t="s">
        <v>446</v>
      </c>
      <c r="I29" s="431" t="s">
        <v>474</v>
      </c>
      <c r="J29" s="431" t="s">
        <v>534</v>
      </c>
      <c r="K29" s="431" t="s">
        <v>535</v>
      </c>
      <c r="L29" s="431">
        <v>305</v>
      </c>
      <c r="M29" s="433"/>
      <c r="N29" s="429" t="s">
        <v>473</v>
      </c>
      <c r="O29" s="431" t="s">
        <v>520</v>
      </c>
      <c r="P29" s="431" t="s">
        <v>452</v>
      </c>
      <c r="Q29" s="435">
        <v>44652</v>
      </c>
      <c r="R29" s="435">
        <v>45015</v>
      </c>
      <c r="S29" s="436">
        <f t="shared" si="0"/>
        <v>12</v>
      </c>
      <c r="T29" s="431" t="s">
        <v>453</v>
      </c>
      <c r="U29" s="437">
        <v>1056060</v>
      </c>
      <c r="V29" s="427">
        <v>0</v>
      </c>
      <c r="W29" s="427"/>
      <c r="X29" s="427"/>
      <c r="Y29" s="427">
        <v>0</v>
      </c>
      <c r="Z29" s="427"/>
      <c r="AA29" s="427"/>
      <c r="AB29" s="427"/>
      <c r="AC29" s="427"/>
      <c r="AD29" s="427"/>
      <c r="AE29" s="427">
        <v>88005</v>
      </c>
      <c r="AF29" s="427"/>
      <c r="AG29" s="427"/>
      <c r="AH29" s="427">
        <v>0</v>
      </c>
      <c r="AI29" s="427"/>
      <c r="AJ29" s="427"/>
      <c r="AK29" s="427">
        <v>88005</v>
      </c>
      <c r="AL29" s="427"/>
      <c r="AM29" s="427"/>
      <c r="AN29" s="427">
        <v>88005</v>
      </c>
      <c r="AO29" s="427"/>
      <c r="AP29" s="427"/>
      <c r="AQ29" s="427">
        <v>88005</v>
      </c>
      <c r="AR29" s="427"/>
      <c r="AS29" s="427"/>
      <c r="AT29" s="427">
        <v>88005</v>
      </c>
      <c r="AU29" s="427"/>
      <c r="AV29" s="427"/>
      <c r="AW29" s="427">
        <v>88005</v>
      </c>
      <c r="AX29" s="427"/>
      <c r="AY29" s="427"/>
      <c r="AZ29" s="427">
        <v>88005</v>
      </c>
      <c r="BA29" s="427"/>
      <c r="BB29" s="427"/>
      <c r="BC29" s="427">
        <v>88005</v>
      </c>
      <c r="BD29" s="427"/>
      <c r="BE29" s="427"/>
      <c r="BF29" s="427"/>
      <c r="BG29" s="427"/>
      <c r="BH29" s="427"/>
    </row>
    <row r="30" spans="1:61" s="428" customFormat="1" ht="13.2" x14ac:dyDescent="0.3">
      <c r="A30" s="429" t="s">
        <v>536</v>
      </c>
      <c r="B30" s="429" t="str">
        <f t="shared" si="1"/>
        <v>GA_1000232</v>
      </c>
      <c r="C30" s="429" t="s">
        <v>443</v>
      </c>
      <c r="D30" s="431">
        <v>232</v>
      </c>
      <c r="E30" s="431" t="s">
        <v>444</v>
      </c>
      <c r="F30" s="431" t="s">
        <v>520</v>
      </c>
      <c r="G30" s="431"/>
      <c r="H30" s="431" t="s">
        <v>446</v>
      </c>
      <c r="I30" s="431" t="s">
        <v>447</v>
      </c>
      <c r="J30" s="431"/>
      <c r="K30" s="431" t="s">
        <v>537</v>
      </c>
      <c r="L30" s="431">
        <v>842</v>
      </c>
      <c r="M30" s="433"/>
      <c r="N30" s="434" t="s">
        <v>538</v>
      </c>
      <c r="O30" s="449" t="s">
        <v>520</v>
      </c>
      <c r="P30" s="431" t="s">
        <v>452</v>
      </c>
      <c r="Q30" s="450">
        <v>44562</v>
      </c>
      <c r="R30" s="450">
        <v>44926</v>
      </c>
      <c r="S30" s="436">
        <f t="shared" si="0"/>
        <v>12</v>
      </c>
      <c r="T30" s="431" t="s">
        <v>480</v>
      </c>
      <c r="U30" s="437">
        <v>82000000</v>
      </c>
      <c r="V30" s="427">
        <v>0</v>
      </c>
      <c r="W30" s="427"/>
      <c r="X30" s="427"/>
      <c r="Y30" s="427">
        <v>0</v>
      </c>
      <c r="Z30" s="427"/>
      <c r="AA30" s="427"/>
      <c r="AB30" s="427"/>
      <c r="AC30" s="427"/>
      <c r="AD30" s="427"/>
      <c r="AE30" s="427">
        <v>0</v>
      </c>
      <c r="AF30" s="427"/>
      <c r="AG30" s="427"/>
      <c r="AH30" s="427">
        <v>0</v>
      </c>
      <c r="AI30" s="427"/>
      <c r="AJ30" s="427"/>
      <c r="AK30" s="427"/>
      <c r="AL30" s="427"/>
      <c r="AM30" s="427"/>
      <c r="AN30" s="427">
        <v>0</v>
      </c>
      <c r="AO30" s="427"/>
      <c r="AP30" s="427"/>
      <c r="AQ30" s="427">
        <v>0</v>
      </c>
      <c r="AR30" s="427"/>
      <c r="AS30" s="427"/>
      <c r="AT30" s="427">
        <v>0</v>
      </c>
      <c r="AU30" s="427"/>
      <c r="AV30" s="427"/>
      <c r="AW30" s="427">
        <v>0</v>
      </c>
      <c r="AX30" s="427"/>
      <c r="AY30" s="427"/>
      <c r="AZ30" s="427">
        <v>0</v>
      </c>
      <c r="BA30" s="427"/>
      <c r="BB30" s="427"/>
      <c r="BC30" s="439">
        <f>U30*60%</f>
        <v>49200000</v>
      </c>
      <c r="BD30" s="427"/>
      <c r="BE30" s="427"/>
      <c r="BF30" s="427"/>
      <c r="BG30" s="427"/>
      <c r="BH30" s="427"/>
      <c r="BI30" s="428" t="s">
        <v>603</v>
      </c>
    </row>
    <row r="31" spans="1:61" s="428" customFormat="1" ht="13.2" x14ac:dyDescent="0.3">
      <c r="A31" s="429" t="s">
        <v>539</v>
      </c>
      <c r="B31" s="429" t="str">
        <f>C31&amp;D31</f>
        <v>GA_10003138</v>
      </c>
      <c r="C31" s="429" t="s">
        <v>443</v>
      </c>
      <c r="D31" s="431">
        <v>3138</v>
      </c>
      <c r="E31" s="431" t="s">
        <v>444</v>
      </c>
      <c r="F31" s="431" t="s">
        <v>445</v>
      </c>
      <c r="G31" s="431"/>
      <c r="H31" s="431" t="s">
        <v>446</v>
      </c>
      <c r="I31" s="431" t="s">
        <v>483</v>
      </c>
      <c r="J31" s="431"/>
      <c r="K31" s="431" t="s">
        <v>540</v>
      </c>
      <c r="L31" s="431">
        <v>823</v>
      </c>
      <c r="M31" s="433"/>
      <c r="N31" s="451" t="s">
        <v>541</v>
      </c>
      <c r="O31" s="449" t="s">
        <v>487</v>
      </c>
      <c r="P31" s="431" t="s">
        <v>452</v>
      </c>
      <c r="Q31" s="452">
        <v>43910</v>
      </c>
      <c r="R31" s="452">
        <v>44977</v>
      </c>
      <c r="S31" s="436">
        <f t="shared" si="0"/>
        <v>36</v>
      </c>
      <c r="T31" s="431" t="s">
        <v>480</v>
      </c>
      <c r="U31" s="437">
        <v>12172152</v>
      </c>
      <c r="V31" s="427">
        <f t="shared" si="6"/>
        <v>1014346</v>
      </c>
      <c r="W31" s="427"/>
      <c r="X31" s="427"/>
      <c r="Y31" s="427">
        <f t="shared" si="6"/>
        <v>1014346</v>
      </c>
      <c r="Z31" s="427"/>
      <c r="AA31" s="427"/>
      <c r="AB31" s="427">
        <f t="shared" si="6"/>
        <v>1014346</v>
      </c>
      <c r="AC31" s="427"/>
      <c r="AD31" s="427"/>
      <c r="AE31" s="427">
        <v>1014346</v>
      </c>
      <c r="AF31" s="427"/>
      <c r="AG31" s="427"/>
      <c r="AH31" s="427">
        <v>1014346</v>
      </c>
      <c r="AI31" s="427"/>
      <c r="AJ31" s="427"/>
      <c r="AK31" s="427">
        <v>1014346</v>
      </c>
      <c r="AL31" s="427"/>
      <c r="AM31" s="427"/>
      <c r="AN31" s="427">
        <v>1014346</v>
      </c>
      <c r="AO31" s="427"/>
      <c r="AP31" s="427"/>
      <c r="AQ31" s="427">
        <v>1014346</v>
      </c>
      <c r="AR31" s="427"/>
      <c r="AS31" s="427"/>
      <c r="AT31" s="427">
        <v>1014346</v>
      </c>
      <c r="AU31" s="427"/>
      <c r="AV31" s="427"/>
      <c r="AW31" s="427">
        <v>1014346</v>
      </c>
      <c r="AX31" s="427"/>
      <c r="AY31" s="427"/>
      <c r="AZ31" s="427">
        <v>1014346</v>
      </c>
      <c r="BA31" s="427"/>
      <c r="BB31" s="427"/>
      <c r="BC31" s="427">
        <v>1014346</v>
      </c>
      <c r="BD31" s="427"/>
      <c r="BE31" s="427"/>
      <c r="BF31" s="427"/>
      <c r="BG31" s="427"/>
      <c r="BH31" s="427"/>
    </row>
    <row r="32" spans="1:61" s="428" customFormat="1" ht="13.2" x14ac:dyDescent="0.3">
      <c r="A32" s="429" t="s">
        <v>542</v>
      </c>
      <c r="B32" s="429" t="str">
        <f t="shared" si="1"/>
        <v>GA_10008369</v>
      </c>
      <c r="C32" s="429" t="s">
        <v>443</v>
      </c>
      <c r="D32" s="431">
        <v>8369</v>
      </c>
      <c r="E32" s="431" t="s">
        <v>444</v>
      </c>
      <c r="F32" s="431" t="s">
        <v>445</v>
      </c>
      <c r="G32" s="431"/>
      <c r="H32" s="431" t="s">
        <v>446</v>
      </c>
      <c r="I32" s="431" t="s">
        <v>483</v>
      </c>
      <c r="J32" s="431"/>
      <c r="K32" s="431" t="s">
        <v>543</v>
      </c>
      <c r="L32" s="431">
        <v>824</v>
      </c>
      <c r="M32" s="433"/>
      <c r="N32" s="451" t="s">
        <v>541</v>
      </c>
      <c r="O32" s="449" t="s">
        <v>487</v>
      </c>
      <c r="P32" s="431" t="s">
        <v>452</v>
      </c>
      <c r="Q32" s="452">
        <v>43910</v>
      </c>
      <c r="R32" s="452">
        <v>44977</v>
      </c>
      <c r="S32" s="436">
        <f t="shared" si="0"/>
        <v>36</v>
      </c>
      <c r="T32" s="431" t="s">
        <v>480</v>
      </c>
      <c r="U32" s="437">
        <v>2331516</v>
      </c>
      <c r="V32" s="427">
        <f t="shared" si="6"/>
        <v>194293</v>
      </c>
      <c r="W32" s="427"/>
      <c r="X32" s="427"/>
      <c r="Y32" s="427">
        <f t="shared" si="6"/>
        <v>194293</v>
      </c>
      <c r="Z32" s="427"/>
      <c r="AA32" s="427"/>
      <c r="AB32" s="427">
        <f t="shared" si="6"/>
        <v>194293</v>
      </c>
      <c r="AC32" s="427"/>
      <c r="AD32" s="427"/>
      <c r="AE32" s="427">
        <v>194293</v>
      </c>
      <c r="AF32" s="427"/>
      <c r="AG32" s="427"/>
      <c r="AH32" s="427">
        <v>194293</v>
      </c>
      <c r="AI32" s="427"/>
      <c r="AJ32" s="427"/>
      <c r="AK32" s="427">
        <v>194293</v>
      </c>
      <c r="AL32" s="427"/>
      <c r="AM32" s="427"/>
      <c r="AN32" s="427">
        <v>194293</v>
      </c>
      <c r="AO32" s="427"/>
      <c r="AP32" s="427"/>
      <c r="AQ32" s="427">
        <v>194293</v>
      </c>
      <c r="AR32" s="427"/>
      <c r="AS32" s="427"/>
      <c r="AT32" s="427">
        <v>194293</v>
      </c>
      <c r="AU32" s="427"/>
      <c r="AV32" s="427"/>
      <c r="AW32" s="427">
        <v>194293</v>
      </c>
      <c r="AX32" s="427"/>
      <c r="AY32" s="427"/>
      <c r="AZ32" s="427">
        <v>194293</v>
      </c>
      <c r="BA32" s="427"/>
      <c r="BB32" s="427"/>
      <c r="BC32" s="427">
        <v>194293</v>
      </c>
      <c r="BD32" s="427"/>
      <c r="BE32" s="427"/>
      <c r="BF32" s="427"/>
      <c r="BG32" s="427"/>
      <c r="BH32" s="427"/>
    </row>
    <row r="33" spans="1:63" s="455" customFormat="1" ht="13.2" x14ac:dyDescent="0.3">
      <c r="A33" s="429" t="s">
        <v>544</v>
      </c>
      <c r="B33" s="429" t="str">
        <f t="shared" si="1"/>
        <v>GA_10008390</v>
      </c>
      <c r="C33" s="429" t="s">
        <v>443</v>
      </c>
      <c r="D33" s="453">
        <v>8390</v>
      </c>
      <c r="E33" s="431" t="s">
        <v>444</v>
      </c>
      <c r="F33" s="431" t="s">
        <v>445</v>
      </c>
      <c r="G33" s="453"/>
      <c r="H33" s="431" t="s">
        <v>446</v>
      </c>
      <c r="I33" s="453" t="s">
        <v>483</v>
      </c>
      <c r="J33" s="453"/>
      <c r="K33" s="431" t="s">
        <v>545</v>
      </c>
      <c r="L33" s="431">
        <v>835</v>
      </c>
      <c r="M33" s="454"/>
      <c r="N33" s="451" t="s">
        <v>486</v>
      </c>
      <c r="O33" s="449" t="s">
        <v>458</v>
      </c>
      <c r="P33" s="431" t="s">
        <v>452</v>
      </c>
      <c r="Q33" s="452">
        <v>44221</v>
      </c>
      <c r="R33" s="452">
        <v>45315</v>
      </c>
      <c r="S33" s="436">
        <f t="shared" si="0"/>
        <v>36</v>
      </c>
      <c r="T33" s="431" t="s">
        <v>480</v>
      </c>
      <c r="U33" s="437">
        <v>12219312</v>
      </c>
      <c r="V33" s="427"/>
      <c r="W33" s="427"/>
      <c r="X33" s="427"/>
      <c r="Y33" s="427"/>
      <c r="Z33" s="427"/>
      <c r="AA33" s="427"/>
      <c r="AB33" s="427">
        <f>IF($R33&gt;AB$1,$U33/12,"")*3</f>
        <v>3054828</v>
      </c>
      <c r="AC33" s="427"/>
      <c r="AD33" s="427"/>
      <c r="AE33" s="427"/>
      <c r="AF33" s="427"/>
      <c r="AG33" s="427"/>
      <c r="AH33" s="427"/>
      <c r="AI33" s="427"/>
      <c r="AJ33" s="427"/>
      <c r="AK33" s="427">
        <v>3054828</v>
      </c>
      <c r="AL33" s="427"/>
      <c r="AM33" s="427"/>
      <c r="AN33" s="427"/>
      <c r="AO33" s="427"/>
      <c r="AP33" s="427"/>
      <c r="AQ33" s="427"/>
      <c r="AR33" s="427"/>
      <c r="AS33" s="427"/>
      <c r="AT33" s="427">
        <v>3054828</v>
      </c>
      <c r="AU33" s="427"/>
      <c r="AV33" s="427"/>
      <c r="AW33" s="427"/>
      <c r="AX33" s="427"/>
      <c r="AY33" s="427"/>
      <c r="AZ33" s="427"/>
      <c r="BA33" s="427"/>
      <c r="BB33" s="427"/>
      <c r="BC33" s="427">
        <v>3054828</v>
      </c>
      <c r="BD33" s="427"/>
      <c r="BE33" s="427"/>
      <c r="BF33" s="427"/>
      <c r="BG33" s="427"/>
      <c r="BH33" s="427"/>
    </row>
    <row r="34" spans="1:63" s="428" customFormat="1" ht="13.2" x14ac:dyDescent="0.3">
      <c r="A34" s="429" t="s">
        <v>546</v>
      </c>
      <c r="B34" s="429" t="str">
        <f t="shared" si="1"/>
        <v>GA_10008296</v>
      </c>
      <c r="C34" s="429" t="s">
        <v>443</v>
      </c>
      <c r="D34" s="431">
        <v>8296</v>
      </c>
      <c r="E34" s="431" t="s">
        <v>444</v>
      </c>
      <c r="F34" s="431" t="s">
        <v>445</v>
      </c>
      <c r="G34" s="431"/>
      <c r="H34" s="431" t="s">
        <v>446</v>
      </c>
      <c r="I34" s="431" t="s">
        <v>474</v>
      </c>
      <c r="J34" s="431"/>
      <c r="K34" s="431" t="s">
        <v>547</v>
      </c>
      <c r="L34" s="431">
        <v>839</v>
      </c>
      <c r="M34" s="433"/>
      <c r="N34" s="434" t="s">
        <v>548</v>
      </c>
      <c r="O34" s="449" t="s">
        <v>458</v>
      </c>
      <c r="P34" s="431" t="s">
        <v>452</v>
      </c>
      <c r="Q34" s="450">
        <v>44593</v>
      </c>
      <c r="R34" s="450">
        <v>44957</v>
      </c>
      <c r="S34" s="436">
        <f t="shared" si="0"/>
        <v>12</v>
      </c>
      <c r="T34" s="431" t="s">
        <v>453</v>
      </c>
      <c r="U34" s="437">
        <v>6240000</v>
      </c>
      <c r="V34" s="427"/>
      <c r="W34" s="427"/>
      <c r="X34" s="427"/>
      <c r="Y34" s="427"/>
      <c r="Z34" s="427"/>
      <c r="AA34" s="427"/>
      <c r="AB34" s="427"/>
      <c r="AC34" s="427"/>
      <c r="AD34" s="427"/>
      <c r="AE34" s="427"/>
      <c r="AF34" s="427"/>
      <c r="AG34" s="427"/>
      <c r="AH34" s="427"/>
      <c r="AI34" s="427"/>
      <c r="AJ34" s="427"/>
      <c r="AK34" s="427">
        <v>1560000</v>
      </c>
      <c r="AL34" s="427"/>
      <c r="AM34" s="427"/>
      <c r="AN34" s="427"/>
      <c r="AO34" s="427"/>
      <c r="AP34" s="427"/>
      <c r="AQ34" s="427"/>
      <c r="AR34" s="427"/>
      <c r="AS34" s="427"/>
      <c r="AT34" s="427">
        <v>1560000</v>
      </c>
      <c r="AU34" s="427"/>
      <c r="AV34" s="427"/>
      <c r="AW34" s="427"/>
      <c r="AX34" s="427"/>
      <c r="AY34" s="427"/>
      <c r="AZ34" s="427"/>
      <c r="BA34" s="427"/>
      <c r="BB34" s="427"/>
      <c r="BC34" s="427">
        <v>1560000</v>
      </c>
      <c r="BD34" s="427"/>
      <c r="BE34" s="427"/>
      <c r="BF34" s="427"/>
      <c r="BG34" s="427"/>
      <c r="BH34" s="427"/>
    </row>
    <row r="35" spans="1:63" s="428" customFormat="1" ht="13.2" x14ac:dyDescent="0.3">
      <c r="A35" s="429" t="s">
        <v>546</v>
      </c>
      <c r="B35" s="429" t="str">
        <f t="shared" si="1"/>
        <v>GA_10008296</v>
      </c>
      <c r="C35" s="429" t="s">
        <v>443</v>
      </c>
      <c r="D35" s="431">
        <v>8296</v>
      </c>
      <c r="E35" s="431" t="s">
        <v>444</v>
      </c>
      <c r="F35" s="431" t="s">
        <v>445</v>
      </c>
      <c r="G35" s="431"/>
      <c r="H35" s="431" t="s">
        <v>446</v>
      </c>
      <c r="I35" s="431" t="s">
        <v>549</v>
      </c>
      <c r="J35" s="431"/>
      <c r="K35" s="431" t="s">
        <v>550</v>
      </c>
      <c r="L35" s="431">
        <v>840</v>
      </c>
      <c r="M35" s="433"/>
      <c r="N35" s="434" t="s">
        <v>551</v>
      </c>
      <c r="O35" s="432" t="s">
        <v>458</v>
      </c>
      <c r="P35" s="431" t="s">
        <v>452</v>
      </c>
      <c r="Q35" s="450">
        <v>44593</v>
      </c>
      <c r="R35" s="450">
        <v>44957</v>
      </c>
      <c r="S35" s="436">
        <f t="shared" si="0"/>
        <v>12</v>
      </c>
      <c r="T35" s="431" t="s">
        <v>453</v>
      </c>
      <c r="U35" s="437">
        <v>8986055</v>
      </c>
      <c r="V35" s="427"/>
      <c r="W35" s="427"/>
      <c r="X35" s="427"/>
      <c r="Y35" s="427"/>
      <c r="Z35" s="427"/>
      <c r="AA35" s="427"/>
      <c r="AB35" s="427">
        <f>IF($R35&gt;AB$1,$U35/12,"")*3</f>
        <v>2246513.75</v>
      </c>
      <c r="AC35" s="427"/>
      <c r="AD35" s="427"/>
      <c r="AE35" s="427"/>
      <c r="AF35" s="427"/>
      <c r="AG35" s="427"/>
      <c r="AH35" s="427"/>
      <c r="AI35" s="427"/>
      <c r="AJ35" s="427"/>
      <c r="AK35" s="427">
        <v>2246513.75</v>
      </c>
      <c r="AL35" s="427"/>
      <c r="AM35" s="427"/>
      <c r="AN35" s="427"/>
      <c r="AO35" s="427"/>
      <c r="AP35" s="427"/>
      <c r="AQ35" s="427"/>
      <c r="AR35" s="427"/>
      <c r="AS35" s="427"/>
      <c r="AT35" s="427">
        <v>2246513.75</v>
      </c>
      <c r="AU35" s="427"/>
      <c r="AV35" s="427"/>
      <c r="AW35" s="427"/>
      <c r="AX35" s="427"/>
      <c r="AY35" s="427"/>
      <c r="AZ35" s="427"/>
      <c r="BA35" s="427"/>
      <c r="BB35" s="427"/>
      <c r="BC35" s="427">
        <v>2246513.75</v>
      </c>
      <c r="BD35" s="427"/>
      <c r="BE35" s="427"/>
      <c r="BF35" s="427"/>
      <c r="BG35" s="427"/>
      <c r="BH35" s="427"/>
    </row>
    <row r="36" spans="1:63" s="428" customFormat="1" ht="13.2" x14ac:dyDescent="0.3">
      <c r="A36" s="429" t="s">
        <v>176</v>
      </c>
      <c r="B36" s="429" t="s">
        <v>552</v>
      </c>
      <c r="C36" s="429"/>
      <c r="D36" s="431"/>
      <c r="E36" s="431" t="s">
        <v>444</v>
      </c>
      <c r="F36" s="431" t="s">
        <v>445</v>
      </c>
      <c r="G36" s="431"/>
      <c r="H36" s="431" t="s">
        <v>553</v>
      </c>
      <c r="I36" s="431" t="s">
        <v>464</v>
      </c>
      <c r="J36" s="431"/>
      <c r="K36" s="431"/>
      <c r="L36" s="431"/>
      <c r="M36" s="433"/>
      <c r="N36" s="434" t="s">
        <v>505</v>
      </c>
      <c r="O36" s="432" t="s">
        <v>458</v>
      </c>
      <c r="P36" s="431" t="s">
        <v>452</v>
      </c>
      <c r="Q36" s="450">
        <v>44743</v>
      </c>
      <c r="R36" s="450">
        <v>44926</v>
      </c>
      <c r="S36" s="436">
        <f t="shared" si="0"/>
        <v>6</v>
      </c>
      <c r="T36" s="431" t="s">
        <v>453</v>
      </c>
      <c r="U36" s="437">
        <v>5316988</v>
      </c>
      <c r="V36" s="427"/>
      <c r="W36" s="427"/>
      <c r="X36" s="427"/>
      <c r="Y36" s="427"/>
      <c r="Z36" s="427"/>
      <c r="AA36" s="427"/>
      <c r="AB36" s="427"/>
      <c r="AC36" s="427"/>
      <c r="AD36" s="427"/>
      <c r="AE36" s="427"/>
      <c r="AF36" s="427"/>
      <c r="AG36" s="427"/>
      <c r="AH36" s="427"/>
      <c r="AI36" s="427"/>
      <c r="AJ36" s="427"/>
      <c r="AK36" s="427">
        <f>(U36/6)*3</f>
        <v>2658494</v>
      </c>
      <c r="AL36" s="427"/>
      <c r="AM36" s="427"/>
      <c r="AN36" s="427"/>
      <c r="AO36" s="427"/>
      <c r="AP36" s="427"/>
      <c r="AQ36" s="427"/>
      <c r="AR36" s="427"/>
      <c r="AS36" s="427"/>
      <c r="AT36" s="427">
        <v>2658494</v>
      </c>
      <c r="AU36" s="427"/>
      <c r="AV36" s="427"/>
      <c r="AW36" s="427"/>
      <c r="AX36" s="427"/>
      <c r="AY36" s="427"/>
      <c r="AZ36" s="427"/>
      <c r="BA36" s="427"/>
      <c r="BB36" s="427"/>
      <c r="BC36" s="427">
        <f>10633976/4</f>
        <v>2658494</v>
      </c>
      <c r="BD36" s="427"/>
      <c r="BE36" s="427"/>
      <c r="BF36" s="427"/>
      <c r="BG36" s="427"/>
      <c r="BH36" s="427"/>
      <c r="BK36" s="428" t="s">
        <v>555</v>
      </c>
    </row>
    <row r="37" spans="1:63" ht="15.6" x14ac:dyDescent="0.25">
      <c r="A37" s="193"/>
      <c r="B37" s="193"/>
      <c r="C37" s="193"/>
      <c r="D37" s="194"/>
      <c r="E37" s="194"/>
      <c r="F37" s="194"/>
      <c r="G37" s="194"/>
      <c r="H37" s="194"/>
      <c r="I37" s="194"/>
      <c r="J37" s="194"/>
      <c r="K37" s="194"/>
      <c r="L37" s="194"/>
      <c r="M37" s="196"/>
      <c r="N37" s="206"/>
      <c r="O37" s="211"/>
      <c r="P37" s="194"/>
      <c r="Q37" s="207"/>
      <c r="R37" s="207"/>
      <c r="S37" s="198"/>
      <c r="T37" s="194"/>
      <c r="U37" s="199"/>
      <c r="V37" s="200"/>
      <c r="W37" s="200"/>
      <c r="X37" s="200"/>
      <c r="Y37" s="200"/>
      <c r="Z37" s="200"/>
      <c r="AA37" s="200"/>
      <c r="AB37" s="200"/>
      <c r="AC37" s="200"/>
      <c r="AD37" s="200"/>
      <c r="AE37" s="200"/>
      <c r="AF37" s="200"/>
      <c r="AG37" s="200"/>
      <c r="AH37" s="200"/>
      <c r="AI37" s="200"/>
      <c r="AJ37" s="200"/>
      <c r="AK37" s="200"/>
      <c r="AL37" s="200"/>
      <c r="AM37" s="200"/>
      <c r="AN37" s="200"/>
      <c r="AO37" s="200"/>
      <c r="AP37" s="200"/>
      <c r="AQ37" s="200"/>
      <c r="AR37" s="200"/>
      <c r="AS37" s="200"/>
      <c r="AT37" s="200"/>
      <c r="AU37" s="200"/>
      <c r="AV37" s="200"/>
      <c r="AW37" s="200"/>
      <c r="AX37" s="200"/>
      <c r="AY37" s="200"/>
      <c r="AZ37" s="200"/>
      <c r="BA37" s="200"/>
      <c r="BB37" s="200"/>
      <c r="BC37" s="200"/>
      <c r="BD37" s="200"/>
      <c r="BE37" s="200"/>
      <c r="BF37" s="200"/>
      <c r="BG37" s="200"/>
      <c r="BH37" s="200"/>
    </row>
    <row r="38" spans="1:63" s="210" customFormat="1" x14ac:dyDescent="0.25">
      <c r="A38" s="208"/>
      <c r="B38" s="193"/>
      <c r="C38" s="193"/>
      <c r="D38" s="208"/>
      <c r="E38" s="208"/>
      <c r="F38" s="208"/>
      <c r="G38" s="208"/>
      <c r="H38" s="208"/>
      <c r="I38" s="208"/>
      <c r="J38" s="208"/>
      <c r="K38" s="208"/>
      <c r="L38" s="208"/>
      <c r="M38" s="209"/>
      <c r="N38" s="212"/>
      <c r="O38" s="208"/>
      <c r="P38" s="208"/>
      <c r="Q38" s="209"/>
      <c r="R38" s="209"/>
      <c r="S38" s="208"/>
      <c r="T38" s="208"/>
      <c r="U38" s="213">
        <f>SUBTOTAL(9, U3:U37)</f>
        <v>662669840</v>
      </c>
      <c r="V38" s="213">
        <f>SUBTOTAL(9, V3:V37)</f>
        <v>28660141.315656561</v>
      </c>
      <c r="W38" s="213"/>
      <c r="X38" s="213"/>
      <c r="Y38" s="213">
        <f>SUBTOTAL(9, Y3:Y37)</f>
        <v>49120095.815656565</v>
      </c>
      <c r="Z38" s="213"/>
      <c r="AA38" s="213"/>
      <c r="AB38" s="213">
        <f>SUBTOTAL(9, AB3:AB37)</f>
        <v>29587942.565656565</v>
      </c>
      <c r="AC38" s="213"/>
      <c r="AD38" s="213"/>
      <c r="AE38" s="213">
        <f t="shared" ref="AE38" si="17">SUBTOTAL(9, AE3:AE37)</f>
        <v>38238390.315656565</v>
      </c>
      <c r="AF38" s="213"/>
      <c r="AG38" s="213"/>
      <c r="AH38" s="213">
        <f t="shared" ref="AH38" si="18">SUBTOTAL(9, AH3:AH37)</f>
        <v>38897866.287878782</v>
      </c>
      <c r="AI38" s="213"/>
      <c r="AJ38" s="213"/>
      <c r="AK38" s="213">
        <f t="shared" ref="AK38:AT38" si="19">SUBTOTAL(9, AK3:AK37)</f>
        <v>71651589.037878782</v>
      </c>
      <c r="AL38" s="213">
        <f t="shared" si="19"/>
        <v>0</v>
      </c>
      <c r="AM38" s="213">
        <f t="shared" si="19"/>
        <v>0</v>
      </c>
      <c r="AN38" s="213">
        <f t="shared" si="19"/>
        <v>28822391.787878785</v>
      </c>
      <c r="AO38" s="213">
        <f t="shared" si="19"/>
        <v>0</v>
      </c>
      <c r="AP38" s="213">
        <f t="shared" si="19"/>
        <v>0</v>
      </c>
      <c r="AQ38" s="213">
        <f t="shared" si="19"/>
        <v>28522391.787878785</v>
      </c>
      <c r="AR38" s="213">
        <f t="shared" si="19"/>
        <v>0</v>
      </c>
      <c r="AS38" s="213">
        <f t="shared" si="19"/>
        <v>0</v>
      </c>
      <c r="AT38" s="213">
        <f t="shared" si="19"/>
        <v>121951973.03787878</v>
      </c>
      <c r="AU38" s="213"/>
      <c r="AV38" s="213"/>
      <c r="AW38" s="213">
        <f t="shared" ref="AW38" si="20">SUBTOTAL(9, AW3:AW37)</f>
        <v>8555853.287878789</v>
      </c>
      <c r="AX38" s="213"/>
      <c r="AY38" s="213"/>
      <c r="AZ38" s="213">
        <f t="shared" ref="AZ38" si="21">SUBTOTAL(9, AZ3:AZ37)</f>
        <v>8062437.2878787881</v>
      </c>
      <c r="BA38" s="213"/>
      <c r="BB38" s="213"/>
      <c r="BC38" s="262">
        <f>SUBTOTAL(9, BC3:BC37)</f>
        <v>179267634.53787878</v>
      </c>
      <c r="BD38" s="213"/>
      <c r="BE38" s="213"/>
      <c r="BF38" s="213">
        <f t="shared" ref="BF38" si="22">SUBTOTAL(9, BF3:BF37)</f>
        <v>0</v>
      </c>
      <c r="BG38" s="213"/>
      <c r="BH38" s="213"/>
    </row>
    <row r="39" spans="1:63" x14ac:dyDescent="0.25">
      <c r="V39" s="260">
        <f>'1_Centre P&amp;L GABON'!B8</f>
        <v>13775</v>
      </c>
      <c r="W39" s="261"/>
      <c r="X39" s="261"/>
      <c r="Y39" s="260">
        <f>'1_Centre P&amp;L GABON'!N8</f>
        <v>53401</v>
      </c>
      <c r="Z39" s="261"/>
      <c r="AA39" s="261"/>
      <c r="AB39" s="260">
        <f>'1_Centre P&amp;L GABON'!Z8</f>
        <v>51037.426999999996</v>
      </c>
      <c r="AC39" s="261"/>
      <c r="AD39" s="261"/>
      <c r="AE39" s="260">
        <f>'1_Centre P&amp;L GABON'!AL8</f>
        <v>41776</v>
      </c>
      <c r="AF39" s="261"/>
      <c r="AG39" s="261"/>
      <c r="AH39" s="260">
        <f>'1_Centre P&amp;L GABON'!AX8</f>
        <v>34365</v>
      </c>
    </row>
    <row r="41" spans="1:63" x14ac:dyDescent="0.25">
      <c r="A41" s="214" t="s">
        <v>554</v>
      </c>
      <c r="B41" s="214"/>
      <c r="C41" s="214"/>
      <c r="D41" s="194"/>
      <c r="E41" s="194"/>
      <c r="F41" s="194"/>
      <c r="G41" s="194"/>
      <c r="H41" s="194"/>
      <c r="I41" s="194"/>
      <c r="J41" s="194"/>
      <c r="K41" s="194"/>
      <c r="L41" s="194"/>
      <c r="M41" s="194"/>
      <c r="N41" s="193"/>
      <c r="O41" s="194"/>
      <c r="P41" s="194"/>
      <c r="Q41" s="196"/>
      <c r="R41" s="196"/>
      <c r="S41" s="194"/>
      <c r="T41" s="194"/>
      <c r="U41" s="199"/>
      <c r="V41" s="215">
        <f>Y38+AB38+AE38+AH38+AK38+AN38+AQ38+AT38+AW38+AZ38+BC38+BF38</f>
        <v>602678565.75</v>
      </c>
      <c r="W41" s="216"/>
      <c r="X41" s="216"/>
      <c r="Y41" s="215">
        <f>AB38+AE38+AH38+AK38+AN38+AQ38+AT38+AW38+AZ38+BC38+BF38+BI38</f>
        <v>553558469.93434346</v>
      </c>
      <c r="Z41" s="216"/>
      <c r="AA41" s="216"/>
      <c r="AB41" s="215">
        <f>AE38+AH38+AK38+AN38+AQ38+AT38+AW38+AZ38+BC38+BF38+BI38+BL38</f>
        <v>523970527.36868691</v>
      </c>
      <c r="AC41" s="216"/>
      <c r="AD41" s="216"/>
      <c r="AE41" s="215">
        <f>AH38+AK38+AN38+AQ38+AT38+AW38+AZ38+BC38+BF38+BI38+BL38+BO38</f>
        <v>485732137.05303025</v>
      </c>
      <c r="AF41" s="216"/>
      <c r="AG41" s="216"/>
      <c r="AH41" s="215">
        <f>AK38+AN38+AQ38+AT38+AW38+AZ38+BC38+BF38+BI38+BL38+BO38+BR38</f>
        <v>446834270.7651515</v>
      </c>
      <c r="AI41" s="216"/>
      <c r="AJ41" s="216"/>
      <c r="AK41" s="215">
        <f>AN38+AQ38+AT38+AW38+AZ38+BC38+BF38+BI38+BL38+BO38+BR38+BU38</f>
        <v>375182681.72727269</v>
      </c>
      <c r="AL41" s="216"/>
      <c r="AM41" s="216"/>
      <c r="AN41" s="215">
        <f>AQ38+AT38+AW38+AZ38+BC38+BF38+BI38+BL38+BO38+BR38+BU38+BX38</f>
        <v>346360289.93939388</v>
      </c>
      <c r="AO41" s="216"/>
      <c r="AP41" s="216"/>
      <c r="AQ41" s="215">
        <f>AT38+AW38+AZ38+BC38+BF38+BI38+BL38+BO38+BR38+BU38+BX38+CA38</f>
        <v>317837898.15151513</v>
      </c>
      <c r="AR41" s="216"/>
      <c r="AS41" s="216"/>
      <c r="AT41" s="215">
        <f>AW38+AZ38+BC38+BF38+BI38+BL38+BO38+BR38+BU38+BX38+CA38+CD38</f>
        <v>195885925.11363637</v>
      </c>
      <c r="AU41" s="216"/>
      <c r="AV41" s="216"/>
      <c r="AW41" s="215">
        <f>AZ38+BC38+BF38+BI38+BL38+BO38+BR38+BU38+BX38+CA38+CD38+CG38</f>
        <v>187330071.82575756</v>
      </c>
      <c r="AX41" s="216"/>
      <c r="AY41" s="216"/>
      <c r="AZ41" s="215">
        <f>BC38+BF38+BI38+BL38+BO38+BR38+BU38+BX38+CA38+CD38+CG38+CJ38</f>
        <v>179267634.53787878</v>
      </c>
      <c r="BA41" s="216"/>
      <c r="BB41" s="216"/>
      <c r="BC41" s="215">
        <f>BF38+BI38+BL38+BO38+BR38+BU38+BX38+CA38+CD38+CG38+CJ38+CM38</f>
        <v>0</v>
      </c>
      <c r="BD41" s="215">
        <f>BG38+BJ38+BM38+BP38+BS38+BV38+BY38+CB38+CE38+CH38+CK38+CN38</f>
        <v>0</v>
      </c>
      <c r="BE41" s="216"/>
      <c r="BF41" s="215">
        <f>BI38+BL38+BO38+BR38+BU38+BX38+CA38+CD38+CG38+CJ38+CM38+CP38</f>
        <v>0</v>
      </c>
      <c r="BG41" s="215">
        <f>BJ38+BM38+BP38+BS38+BV38+BY38+CB38+CE38+CH38+CK38+CN38+CQ38</f>
        <v>0</v>
      </c>
      <c r="BH41" s="216"/>
    </row>
    <row r="44" spans="1:63" x14ac:dyDescent="0.25">
      <c r="BC44" s="202" t="e">
        <f>SUM(#REF!)</f>
        <v>#REF!</v>
      </c>
    </row>
    <row r="46" spans="1:63" x14ac:dyDescent="0.25">
      <c r="AP46" s="263" t="s">
        <v>601</v>
      </c>
    </row>
    <row r="47" spans="1:63" x14ac:dyDescent="0.25">
      <c r="AO47" s="202" t="s">
        <v>76</v>
      </c>
      <c r="AP47" s="204">
        <f>SUM(AK38:BC38)</f>
        <v>446834270.7651515</v>
      </c>
    </row>
    <row r="48" spans="1:63" x14ac:dyDescent="0.25">
      <c r="AO48" s="202" t="s">
        <v>77</v>
      </c>
      <c r="AP48" s="265">
        <f>AP49*AP47</f>
        <v>178733708.30606061</v>
      </c>
    </row>
    <row r="49" spans="41:42" x14ac:dyDescent="0.25">
      <c r="AO49" s="202" t="s">
        <v>602</v>
      </c>
      <c r="AP49" s="264">
        <v>0.4</v>
      </c>
    </row>
  </sheetData>
  <autoFilter ref="A2:BC37"/>
  <mergeCells count="15">
    <mergeCell ref="AZ1:BB1"/>
    <mergeCell ref="BC1:BE1"/>
    <mergeCell ref="BF1:BH1"/>
    <mergeCell ref="AH1:AJ1"/>
    <mergeCell ref="AK1:AM1"/>
    <mergeCell ref="AN1:AP1"/>
    <mergeCell ref="AQ1:AS1"/>
    <mergeCell ref="AT1:AV1"/>
    <mergeCell ref="AW1:AY1"/>
    <mergeCell ref="AE1:AG1"/>
    <mergeCell ref="A1:I1"/>
    <mergeCell ref="J1:U1"/>
    <mergeCell ref="V1:X1"/>
    <mergeCell ref="Y1:AA1"/>
    <mergeCell ref="AB1:AD1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EZ37"/>
  <sheetViews>
    <sheetView topLeftCell="T2" zoomScale="85" zoomScaleNormal="85" zoomScalePageLayoutView="33" workbookViewId="0">
      <selection activeCell="AA19" sqref="AA19"/>
    </sheetView>
  </sheetViews>
  <sheetFormatPr baseColWidth="10" defaultRowHeight="14.4" outlineLevelCol="1" x14ac:dyDescent="0.3"/>
  <cols>
    <col min="1" max="1" width="12.88671875" style="217" bestFit="1" customWidth="1"/>
    <col min="2" max="2" width="9.21875" style="218" customWidth="1" outlineLevel="1"/>
    <col min="3" max="3" width="10.109375" style="218" customWidth="1" outlineLevel="1"/>
    <col min="4" max="4" width="8" style="218" customWidth="1" outlineLevel="1"/>
    <col min="5" max="5" width="14.6640625" style="218" customWidth="1" outlineLevel="1"/>
    <col min="6" max="6" width="11.6640625" style="218" customWidth="1" outlineLevel="1"/>
    <col min="7" max="7" width="18.109375" style="218" customWidth="1" outlineLevel="1"/>
    <col min="8" max="8" width="7.77734375" style="218" bestFit="1" customWidth="1" outlineLevel="1"/>
    <col min="9" max="9" width="6.5546875" style="218" bestFit="1" customWidth="1" outlineLevel="1"/>
    <col min="10" max="10" width="8" style="218" customWidth="1" outlineLevel="1"/>
    <col min="11" max="11" width="21" style="218" customWidth="1" outlineLevel="1"/>
    <col min="12" max="12" width="11" style="218" customWidth="1" outlineLevel="1"/>
    <col min="13" max="13" width="13.109375" style="218" customWidth="1"/>
    <col min="14" max="16" width="9.5546875" style="218" customWidth="1" outlineLevel="1"/>
    <col min="17" max="17" width="14" style="218" customWidth="1" outlineLevel="1"/>
    <col min="18" max="18" width="9.5546875" style="218" customWidth="1" outlineLevel="1"/>
    <col min="19" max="19" width="18" style="218" customWidth="1" outlineLevel="1"/>
    <col min="20" max="20" width="13.5546875" style="218" customWidth="1" outlineLevel="1"/>
    <col min="21" max="24" width="9.5546875" style="218" customWidth="1" outlineLevel="1"/>
    <col min="25" max="25" width="11.5546875" style="218" customWidth="1"/>
    <col min="26" max="28" width="9.5546875" style="218" customWidth="1" outlineLevel="1"/>
    <col min="29" max="29" width="14" style="218" customWidth="1" outlineLevel="1"/>
    <col min="30" max="30" width="9.5546875" style="218" customWidth="1" outlineLevel="1"/>
    <col min="31" max="31" width="18" style="218" customWidth="1" outlineLevel="1"/>
    <col min="32" max="32" width="13.5546875" style="218" customWidth="1" outlineLevel="1"/>
    <col min="33" max="36" width="9.5546875" style="218" customWidth="1" outlineLevel="1"/>
    <col min="37" max="37" width="11.5546875" style="218"/>
    <col min="38" max="40" width="9.5546875" style="218" customWidth="1" outlineLevel="1"/>
    <col min="41" max="41" width="14" style="218" customWidth="1" outlineLevel="1"/>
    <col min="42" max="42" width="9.5546875" style="218" customWidth="1" outlineLevel="1"/>
    <col min="43" max="43" width="18" style="218" customWidth="1" outlineLevel="1"/>
    <col min="44" max="44" width="13.5546875" style="218" customWidth="1" outlineLevel="1"/>
    <col min="45" max="48" width="9.5546875" style="218" customWidth="1" outlineLevel="1"/>
    <col min="49" max="49" width="7.109375" style="218" customWidth="1"/>
    <col min="50" max="51" width="9.33203125" style="218" customWidth="1" outlineLevel="1"/>
    <col min="52" max="53" width="7.109375" style="218" customWidth="1" outlineLevel="1"/>
    <col min="54" max="54" width="10.88671875" style="218" customWidth="1" outlineLevel="1"/>
    <col min="55" max="55" width="10" style="218" customWidth="1" outlineLevel="1"/>
    <col min="56" max="56" width="7.77734375" style="218" bestFit="1" customWidth="1" outlineLevel="1"/>
    <col min="57" max="57" width="6.5546875" style="218" bestFit="1" customWidth="1" outlineLevel="1"/>
    <col min="58" max="58" width="7.77734375" style="218" bestFit="1" customWidth="1" outlineLevel="1"/>
    <col min="59" max="59" width="14.44140625" style="218" bestFit="1" customWidth="1" outlineLevel="1"/>
    <col min="60" max="60" width="7.44140625" style="218" bestFit="1" customWidth="1" outlineLevel="1"/>
    <col min="61" max="61" width="7.109375" style="218" customWidth="1"/>
    <col min="62" max="64" width="9.5546875" style="218" hidden="1" customWidth="1" outlineLevel="1"/>
    <col min="65" max="65" width="14" style="218" hidden="1" customWidth="1" outlineLevel="1"/>
    <col min="66" max="66" width="9.5546875" style="218" hidden="1" customWidth="1" outlineLevel="1"/>
    <col min="67" max="67" width="18" style="218" hidden="1" customWidth="1" outlineLevel="1"/>
    <col min="68" max="68" width="13.5546875" style="218" hidden="1" customWidth="1" outlineLevel="1"/>
    <col min="69" max="72" width="9.5546875" style="218" hidden="1" customWidth="1" outlineLevel="1"/>
    <col min="73" max="73" width="11.5546875" style="218" collapsed="1"/>
    <col min="74" max="76" width="9.5546875" style="218" hidden="1" customWidth="1" outlineLevel="1"/>
    <col min="77" max="77" width="14" style="218" hidden="1" customWidth="1" outlineLevel="1"/>
    <col min="78" max="78" width="9.5546875" style="218" hidden="1" customWidth="1" outlineLevel="1"/>
    <col min="79" max="79" width="18" style="218" hidden="1" customWidth="1" outlineLevel="1"/>
    <col min="80" max="80" width="13.5546875" style="218" hidden="1" customWidth="1" outlineLevel="1"/>
    <col min="81" max="84" width="9.5546875" style="218" hidden="1" customWidth="1" outlineLevel="1"/>
    <col min="85" max="85" width="11.5546875" style="218" collapsed="1"/>
    <col min="86" max="88" width="9.5546875" style="218" hidden="1" customWidth="1" outlineLevel="1"/>
    <col min="89" max="89" width="14" style="218" hidden="1" customWidth="1" outlineLevel="1"/>
    <col min="90" max="90" width="9.5546875" style="218" hidden="1" customWidth="1" outlineLevel="1"/>
    <col min="91" max="91" width="18" style="218" hidden="1" customWidth="1" outlineLevel="1"/>
    <col min="92" max="92" width="13.5546875" style="218" hidden="1" customWidth="1" outlineLevel="1"/>
    <col min="93" max="96" width="9.5546875" style="218" hidden="1" customWidth="1" outlineLevel="1"/>
    <col min="97" max="97" width="11.5546875" style="218" collapsed="1"/>
    <col min="98" max="100" width="9.5546875" style="218" hidden="1" customWidth="1" outlineLevel="1"/>
    <col min="101" max="101" width="14" style="218" hidden="1" customWidth="1" outlineLevel="1"/>
    <col min="102" max="102" width="9.5546875" style="218" hidden="1" customWidth="1" outlineLevel="1"/>
    <col min="103" max="103" width="18" style="218" hidden="1" customWidth="1" outlineLevel="1"/>
    <col min="104" max="104" width="13.5546875" style="218" hidden="1" customWidth="1" outlineLevel="1"/>
    <col min="105" max="108" width="9.5546875" style="218" hidden="1" customWidth="1" outlineLevel="1"/>
    <col min="109" max="109" width="11.5546875" style="218" collapsed="1"/>
    <col min="110" max="112" width="9.5546875" style="218" hidden="1" customWidth="1" outlineLevel="1"/>
    <col min="113" max="113" width="14" style="218" hidden="1" customWidth="1" outlineLevel="1"/>
    <col min="114" max="114" width="9.5546875" style="218" hidden="1" customWidth="1" outlineLevel="1"/>
    <col min="115" max="115" width="18" style="218" hidden="1" customWidth="1" outlineLevel="1"/>
    <col min="116" max="116" width="13.5546875" style="218" hidden="1" customWidth="1" outlineLevel="1"/>
    <col min="117" max="120" width="9.5546875" style="218" hidden="1" customWidth="1" outlineLevel="1"/>
    <col min="121" max="121" width="11.5546875" style="218" collapsed="1"/>
    <col min="122" max="124" width="9.5546875" style="218" hidden="1" customWidth="1" outlineLevel="1"/>
    <col min="125" max="125" width="14" style="218" hidden="1" customWidth="1" outlineLevel="1"/>
    <col min="126" max="126" width="9.5546875" style="218" hidden="1" customWidth="1" outlineLevel="1"/>
    <col min="127" max="127" width="18" style="218" hidden="1" customWidth="1" outlineLevel="1"/>
    <col min="128" max="128" width="13.5546875" style="218" hidden="1" customWidth="1" outlineLevel="1"/>
    <col min="129" max="132" width="9.5546875" style="218" hidden="1" customWidth="1" outlineLevel="1"/>
    <col min="133" max="133" width="11.5546875" style="218" collapsed="1"/>
    <col min="134" max="136" width="9.5546875" style="218" hidden="1" customWidth="1" outlineLevel="1"/>
    <col min="137" max="137" width="14" style="218" hidden="1" customWidth="1" outlineLevel="1"/>
    <col min="138" max="138" width="9.5546875" style="218" hidden="1" customWidth="1" outlineLevel="1"/>
    <col min="139" max="139" width="18" style="218" hidden="1" customWidth="1" outlineLevel="1"/>
    <col min="140" max="140" width="13.5546875" style="218" hidden="1" customWidth="1" outlineLevel="1"/>
    <col min="141" max="144" width="9.5546875" style="218" hidden="1" customWidth="1" outlineLevel="1"/>
    <col min="145" max="145" width="11.5546875" style="218" collapsed="1"/>
    <col min="146" max="149" width="11.5546875" style="218"/>
    <col min="150" max="150" width="13.21875" style="218" bestFit="1" customWidth="1"/>
    <col min="151" max="151" width="16.5546875" style="218" bestFit="1" customWidth="1"/>
    <col min="152" max="16384" width="11.5546875" style="218"/>
  </cols>
  <sheetData>
    <row r="1" spans="1:156" x14ac:dyDescent="0.3">
      <c r="Y1" s="219" t="s">
        <v>556</v>
      </c>
      <c r="Z1" s="220"/>
      <c r="AA1" s="220"/>
      <c r="AB1" s="220"/>
      <c r="AC1" s="220"/>
      <c r="AD1" s="220"/>
      <c r="AE1" s="220"/>
      <c r="AF1" s="220"/>
      <c r="AG1" s="220"/>
      <c r="AH1" s="220"/>
      <c r="AI1" s="220"/>
      <c r="AJ1" s="220"/>
      <c r="AK1" s="219" t="s">
        <v>286</v>
      </c>
      <c r="AL1" s="220"/>
      <c r="AM1" s="220"/>
      <c r="AN1" s="220"/>
      <c r="AO1" s="220"/>
      <c r="AP1" s="220"/>
      <c r="AQ1" s="220"/>
      <c r="AR1" s="220"/>
      <c r="AS1" s="220"/>
      <c r="AT1" s="220"/>
      <c r="AU1" s="220"/>
      <c r="AV1" s="220"/>
      <c r="AW1" s="219" t="s">
        <v>289</v>
      </c>
      <c r="AX1" s="220"/>
      <c r="AY1" s="220"/>
      <c r="AZ1" s="220"/>
      <c r="BA1" s="220"/>
      <c r="BB1" s="220"/>
      <c r="BC1" s="220"/>
      <c r="BD1" s="220"/>
      <c r="BE1" s="220"/>
      <c r="BF1" s="220"/>
      <c r="BG1" s="220"/>
      <c r="BH1" s="220"/>
      <c r="BI1" s="219" t="s">
        <v>338</v>
      </c>
      <c r="BJ1" s="220"/>
      <c r="BK1" s="220"/>
      <c r="BL1" s="220"/>
      <c r="BM1" s="220"/>
      <c r="BN1" s="220"/>
      <c r="BO1" s="220"/>
      <c r="BP1" s="220"/>
      <c r="BQ1" s="220"/>
      <c r="BR1" s="220"/>
      <c r="BS1" s="220"/>
      <c r="BT1" s="220"/>
      <c r="BU1" s="219" t="s">
        <v>557</v>
      </c>
      <c r="BV1" s="220"/>
      <c r="BW1" s="220"/>
      <c r="BX1" s="220"/>
      <c r="BY1" s="220"/>
      <c r="BZ1" s="220"/>
      <c r="CA1" s="220"/>
      <c r="CB1" s="220"/>
      <c r="CC1" s="220"/>
      <c r="CD1" s="220"/>
      <c r="CE1" s="220"/>
      <c r="CF1" s="220"/>
      <c r="CG1" s="219" t="s">
        <v>558</v>
      </c>
      <c r="CH1" s="220"/>
      <c r="CI1" s="220"/>
      <c r="CJ1" s="220"/>
      <c r="CK1" s="220"/>
      <c r="CL1" s="220"/>
      <c r="CM1" s="220"/>
      <c r="CN1" s="220"/>
      <c r="CO1" s="220"/>
      <c r="CP1" s="220"/>
      <c r="CQ1" s="220"/>
      <c r="CR1" s="220"/>
      <c r="CS1" s="219" t="s">
        <v>559</v>
      </c>
      <c r="CT1" s="220"/>
      <c r="CU1" s="220"/>
      <c r="CV1" s="220"/>
      <c r="CW1" s="220"/>
      <c r="CX1" s="220"/>
      <c r="CY1" s="220"/>
      <c r="CZ1" s="220"/>
      <c r="DA1" s="220"/>
      <c r="DB1" s="220"/>
      <c r="DC1" s="220"/>
      <c r="DD1" s="220"/>
      <c r="DE1" s="219" t="s">
        <v>560</v>
      </c>
      <c r="DF1" s="220"/>
      <c r="DG1" s="220"/>
      <c r="DH1" s="220"/>
      <c r="DI1" s="220"/>
      <c r="DJ1" s="220"/>
      <c r="DK1" s="220"/>
      <c r="DL1" s="220"/>
      <c r="DM1" s="220"/>
      <c r="DN1" s="220"/>
      <c r="DO1" s="220"/>
      <c r="DP1" s="220"/>
      <c r="DQ1" s="219" t="s">
        <v>561</v>
      </c>
      <c r="DR1" s="220"/>
      <c r="DS1" s="220"/>
      <c r="DT1" s="220"/>
      <c r="DU1" s="220"/>
      <c r="DV1" s="220"/>
      <c r="DW1" s="220"/>
      <c r="DX1" s="220"/>
      <c r="DY1" s="220"/>
      <c r="DZ1" s="220"/>
      <c r="EA1" s="220"/>
      <c r="EB1" s="220"/>
      <c r="EC1" s="219" t="s">
        <v>562</v>
      </c>
      <c r="ED1" s="220"/>
      <c r="EE1" s="220"/>
      <c r="EF1" s="220"/>
      <c r="EG1" s="220"/>
      <c r="EH1" s="220"/>
      <c r="EI1" s="220"/>
      <c r="EJ1" s="220"/>
      <c r="EK1" s="220"/>
      <c r="EL1" s="220"/>
      <c r="EM1" s="220"/>
      <c r="EN1" s="220"/>
      <c r="EO1" s="219" t="s">
        <v>563</v>
      </c>
    </row>
    <row r="2" spans="1:156" x14ac:dyDescent="0.3">
      <c r="B2" s="218" t="s">
        <v>283</v>
      </c>
      <c r="N2" s="218" t="s">
        <v>285</v>
      </c>
      <c r="Z2" s="218" t="s">
        <v>286</v>
      </c>
      <c r="AL2" s="218" t="s">
        <v>289</v>
      </c>
      <c r="AX2" s="218" t="s">
        <v>338</v>
      </c>
      <c r="BJ2" s="218" t="s">
        <v>557</v>
      </c>
      <c r="BV2" s="218" t="s">
        <v>558</v>
      </c>
      <c r="CH2" s="218" t="s">
        <v>559</v>
      </c>
      <c r="CT2" s="218" t="s">
        <v>560</v>
      </c>
      <c r="DF2" s="218" t="s">
        <v>561</v>
      </c>
      <c r="DR2" s="218" t="s">
        <v>564</v>
      </c>
      <c r="ED2" s="218" t="s">
        <v>563</v>
      </c>
      <c r="EP2" s="218" t="s">
        <v>565</v>
      </c>
    </row>
    <row r="3" spans="1:156" ht="0.75" customHeight="1" x14ac:dyDescent="0.3"/>
    <row r="4" spans="1:156" ht="16.5" customHeight="1" x14ac:dyDescent="0.3">
      <c r="B4" s="716" t="s">
        <v>566</v>
      </c>
      <c r="C4" s="717"/>
      <c r="D4" s="717"/>
      <c r="E4" s="717"/>
      <c r="F4" s="717"/>
      <c r="G4" s="221" t="s">
        <v>567</v>
      </c>
      <c r="H4" s="716" t="s">
        <v>186</v>
      </c>
      <c r="I4" s="717"/>
      <c r="J4" s="717"/>
      <c r="K4" s="717"/>
      <c r="L4" s="717"/>
      <c r="N4" s="716" t="s">
        <v>566</v>
      </c>
      <c r="O4" s="717"/>
      <c r="P4" s="717"/>
      <c r="Q4" s="717"/>
      <c r="R4" s="717"/>
      <c r="S4" s="221" t="s">
        <v>567</v>
      </c>
      <c r="T4" s="716" t="s">
        <v>186</v>
      </c>
      <c r="U4" s="717"/>
      <c r="V4" s="717"/>
      <c r="W4" s="717"/>
      <c r="X4" s="717"/>
      <c r="Z4" s="716" t="s">
        <v>566</v>
      </c>
      <c r="AA4" s="717"/>
      <c r="AB4" s="717"/>
      <c r="AC4" s="717"/>
      <c r="AD4" s="717"/>
      <c r="AE4" s="221" t="s">
        <v>567</v>
      </c>
      <c r="AF4" s="716" t="s">
        <v>186</v>
      </c>
      <c r="AG4" s="717"/>
      <c r="AH4" s="717"/>
      <c r="AI4" s="717"/>
      <c r="AJ4" s="717"/>
      <c r="AL4" s="716" t="s">
        <v>566</v>
      </c>
      <c r="AM4" s="717"/>
      <c r="AN4" s="717"/>
      <c r="AO4" s="717"/>
      <c r="AP4" s="717"/>
      <c r="AQ4" s="221" t="s">
        <v>567</v>
      </c>
      <c r="AR4" s="716" t="s">
        <v>186</v>
      </c>
      <c r="AS4" s="717"/>
      <c r="AT4" s="717"/>
      <c r="AU4" s="717"/>
      <c r="AV4" s="717"/>
      <c r="AX4" s="716" t="s">
        <v>566</v>
      </c>
      <c r="AY4" s="717"/>
      <c r="AZ4" s="717"/>
      <c r="BA4" s="717"/>
      <c r="BB4" s="717"/>
      <c r="BC4" s="221" t="s">
        <v>567</v>
      </c>
      <c r="BD4" s="716" t="s">
        <v>186</v>
      </c>
      <c r="BE4" s="717"/>
      <c r="BF4" s="717"/>
      <c r="BG4" s="717"/>
      <c r="BH4" s="717"/>
      <c r="BJ4" s="716" t="s">
        <v>566</v>
      </c>
      <c r="BK4" s="717"/>
      <c r="BL4" s="717"/>
      <c r="BM4" s="717"/>
      <c r="BN4" s="717"/>
      <c r="BO4" s="221" t="s">
        <v>567</v>
      </c>
      <c r="BP4" s="716" t="s">
        <v>186</v>
      </c>
      <c r="BQ4" s="717"/>
      <c r="BR4" s="717"/>
      <c r="BS4" s="717"/>
      <c r="BT4" s="717"/>
      <c r="BV4" s="716" t="s">
        <v>566</v>
      </c>
      <c r="BW4" s="717"/>
      <c r="BX4" s="717"/>
      <c r="BY4" s="717"/>
      <c r="BZ4" s="717"/>
      <c r="CA4" s="221" t="s">
        <v>567</v>
      </c>
      <c r="CB4" s="716" t="s">
        <v>186</v>
      </c>
      <c r="CC4" s="717"/>
      <c r="CD4" s="717"/>
      <c r="CE4" s="717"/>
      <c r="CF4" s="717"/>
      <c r="CH4" s="716" t="s">
        <v>566</v>
      </c>
      <c r="CI4" s="717"/>
      <c r="CJ4" s="717"/>
      <c r="CK4" s="717"/>
      <c r="CL4" s="717"/>
      <c r="CM4" s="221" t="s">
        <v>567</v>
      </c>
      <c r="CN4" s="716" t="s">
        <v>186</v>
      </c>
      <c r="CO4" s="717"/>
      <c r="CP4" s="717"/>
      <c r="CQ4" s="717"/>
      <c r="CR4" s="717"/>
      <c r="CT4" s="716" t="s">
        <v>566</v>
      </c>
      <c r="CU4" s="717"/>
      <c r="CV4" s="717"/>
      <c r="CW4" s="717"/>
      <c r="CX4" s="717"/>
      <c r="CY4" s="221" t="s">
        <v>567</v>
      </c>
      <c r="CZ4" s="716" t="s">
        <v>186</v>
      </c>
      <c r="DA4" s="717"/>
      <c r="DB4" s="717"/>
      <c r="DC4" s="717"/>
      <c r="DD4" s="717"/>
      <c r="DF4" s="716" t="s">
        <v>566</v>
      </c>
      <c r="DG4" s="717"/>
      <c r="DH4" s="717"/>
      <c r="DI4" s="717"/>
      <c r="DJ4" s="717"/>
      <c r="DK4" s="221" t="s">
        <v>567</v>
      </c>
      <c r="DL4" s="716" t="s">
        <v>186</v>
      </c>
      <c r="DM4" s="717"/>
      <c r="DN4" s="717"/>
      <c r="DO4" s="717"/>
      <c r="DP4" s="717"/>
      <c r="DR4" s="716" t="s">
        <v>566</v>
      </c>
      <c r="DS4" s="717"/>
      <c r="DT4" s="717"/>
      <c r="DU4" s="717"/>
      <c r="DV4" s="717"/>
      <c r="DW4" s="221" t="s">
        <v>567</v>
      </c>
      <c r="DX4" s="716" t="s">
        <v>186</v>
      </c>
      <c r="DY4" s="717"/>
      <c r="DZ4" s="717"/>
      <c r="EA4" s="717"/>
      <c r="EB4" s="717"/>
      <c r="ED4" s="716" t="s">
        <v>566</v>
      </c>
      <c r="EE4" s="717"/>
      <c r="EF4" s="717"/>
      <c r="EG4" s="717"/>
      <c r="EH4" s="717"/>
      <c r="EI4" s="221" t="s">
        <v>567</v>
      </c>
      <c r="EJ4" s="716" t="s">
        <v>186</v>
      </c>
      <c r="EK4" s="717"/>
      <c r="EL4" s="717"/>
      <c r="EM4" s="717"/>
      <c r="EN4" s="717"/>
      <c r="EP4" s="716" t="s">
        <v>566</v>
      </c>
      <c r="EQ4" s="717"/>
      <c r="ER4" s="717"/>
      <c r="ES4" s="717"/>
      <c r="ET4" s="717"/>
      <c r="EU4" s="221" t="s">
        <v>567</v>
      </c>
      <c r="EV4" s="716" t="s">
        <v>186</v>
      </c>
      <c r="EW4" s="717"/>
      <c r="EX4" s="717"/>
      <c r="EY4" s="717"/>
      <c r="EZ4" s="717"/>
    </row>
    <row r="5" spans="1:156" x14ac:dyDescent="0.3">
      <c r="B5" s="222" t="s">
        <v>182</v>
      </c>
      <c r="C5" s="222" t="s">
        <v>184</v>
      </c>
      <c r="D5" s="222" t="s">
        <v>183</v>
      </c>
      <c r="E5" s="222" t="s">
        <v>568</v>
      </c>
      <c r="F5" s="222" t="s">
        <v>66</v>
      </c>
      <c r="G5" s="223" t="str">
        <f>+[26]Summary!C2</f>
        <v>M XOF</v>
      </c>
      <c r="H5" s="222" t="s">
        <v>182</v>
      </c>
      <c r="I5" s="222" t="s">
        <v>184</v>
      </c>
      <c r="J5" s="222" t="s">
        <v>183</v>
      </c>
      <c r="K5" s="222" t="s">
        <v>568</v>
      </c>
      <c r="L5" s="222" t="s">
        <v>66</v>
      </c>
      <c r="N5" s="222" t="s">
        <v>182</v>
      </c>
      <c r="O5" s="222" t="s">
        <v>184</v>
      </c>
      <c r="P5" s="222" t="s">
        <v>183</v>
      </c>
      <c r="Q5" s="222" t="s">
        <v>568</v>
      </c>
      <c r="R5" s="222" t="s">
        <v>66</v>
      </c>
      <c r="S5" s="223" t="e">
        <f>+[26]Summary!N2</f>
        <v>#REF!</v>
      </c>
      <c r="T5" s="222" t="s">
        <v>182</v>
      </c>
      <c r="U5" s="222" t="s">
        <v>184</v>
      </c>
      <c r="V5" s="222" t="s">
        <v>183</v>
      </c>
      <c r="W5" s="222" t="s">
        <v>568</v>
      </c>
      <c r="X5" s="222" t="s">
        <v>66</v>
      </c>
      <c r="Z5" s="222" t="s">
        <v>182</v>
      </c>
      <c r="AA5" s="222" t="s">
        <v>184</v>
      </c>
      <c r="AB5" s="222" t="s">
        <v>183</v>
      </c>
      <c r="AC5" s="222" t="s">
        <v>568</v>
      </c>
      <c r="AD5" s="222" t="s">
        <v>66</v>
      </c>
      <c r="AE5" s="223" t="e">
        <f>+[26]Summary!Y2</f>
        <v>#REF!</v>
      </c>
      <c r="AF5" s="222" t="s">
        <v>182</v>
      </c>
      <c r="AG5" s="222" t="s">
        <v>184</v>
      </c>
      <c r="AH5" s="222" t="s">
        <v>183</v>
      </c>
      <c r="AI5" s="222" t="s">
        <v>568</v>
      </c>
      <c r="AJ5" s="222" t="s">
        <v>66</v>
      </c>
      <c r="AL5" s="222" t="s">
        <v>182</v>
      </c>
      <c r="AM5" s="222" t="s">
        <v>184</v>
      </c>
      <c r="AN5" s="222" t="s">
        <v>183</v>
      </c>
      <c r="AO5" s="222" t="s">
        <v>568</v>
      </c>
      <c r="AP5" s="222" t="s">
        <v>66</v>
      </c>
      <c r="AQ5" s="223" t="e">
        <f>+[26]Summary!AJ2</f>
        <v>#REF!</v>
      </c>
      <c r="AR5" s="222" t="s">
        <v>182</v>
      </c>
      <c r="AS5" s="222" t="s">
        <v>184</v>
      </c>
      <c r="AT5" s="222" t="s">
        <v>183</v>
      </c>
      <c r="AU5" s="222" t="s">
        <v>568</v>
      </c>
      <c r="AV5" s="222" t="s">
        <v>66</v>
      </c>
      <c r="AX5" s="222" t="s">
        <v>182</v>
      </c>
      <c r="AY5" s="222" t="s">
        <v>184</v>
      </c>
      <c r="AZ5" s="222" t="s">
        <v>183</v>
      </c>
      <c r="BA5" s="222" t="s">
        <v>568</v>
      </c>
      <c r="BB5" s="222" t="s">
        <v>66</v>
      </c>
      <c r="BC5" s="223" t="e">
        <f>+[26]Summary!AU2</f>
        <v>#REF!</v>
      </c>
      <c r="BD5" s="222" t="s">
        <v>182</v>
      </c>
      <c r="BE5" s="222" t="s">
        <v>184</v>
      </c>
      <c r="BF5" s="222" t="s">
        <v>183</v>
      </c>
      <c r="BG5" s="222" t="s">
        <v>568</v>
      </c>
      <c r="BH5" s="222" t="s">
        <v>66</v>
      </c>
      <c r="BJ5" s="222" t="s">
        <v>182</v>
      </c>
      <c r="BK5" s="222" t="s">
        <v>184</v>
      </c>
      <c r="BL5" s="222" t="s">
        <v>183</v>
      </c>
      <c r="BM5" s="222" t="s">
        <v>568</v>
      </c>
      <c r="BN5" s="222" t="s">
        <v>66</v>
      </c>
      <c r="BO5" s="223" t="e">
        <f>+[26]Summary!BF2</f>
        <v>#REF!</v>
      </c>
      <c r="BP5" s="222" t="s">
        <v>182</v>
      </c>
      <c r="BQ5" s="222" t="s">
        <v>184</v>
      </c>
      <c r="BR5" s="222" t="s">
        <v>183</v>
      </c>
      <c r="BS5" s="222" t="s">
        <v>568</v>
      </c>
      <c r="BT5" s="222" t="s">
        <v>66</v>
      </c>
      <c r="BV5" s="222" t="s">
        <v>182</v>
      </c>
      <c r="BW5" s="222" t="s">
        <v>184</v>
      </c>
      <c r="BX5" s="222" t="s">
        <v>183</v>
      </c>
      <c r="BY5" s="222" t="s">
        <v>568</v>
      </c>
      <c r="BZ5" s="222" t="s">
        <v>66</v>
      </c>
      <c r="CA5" s="223" t="e">
        <f>+[26]Summary!BQ2</f>
        <v>#REF!</v>
      </c>
      <c r="CB5" s="222" t="s">
        <v>182</v>
      </c>
      <c r="CC5" s="222" t="s">
        <v>184</v>
      </c>
      <c r="CD5" s="222" t="s">
        <v>183</v>
      </c>
      <c r="CE5" s="222" t="s">
        <v>568</v>
      </c>
      <c r="CF5" s="222" t="s">
        <v>66</v>
      </c>
      <c r="CH5" s="222" t="s">
        <v>182</v>
      </c>
      <c r="CI5" s="222" t="s">
        <v>184</v>
      </c>
      <c r="CJ5" s="222" t="s">
        <v>183</v>
      </c>
      <c r="CK5" s="222" t="s">
        <v>568</v>
      </c>
      <c r="CL5" s="222" t="s">
        <v>66</v>
      </c>
      <c r="CM5" s="223" t="e">
        <f>+[26]Summary!CB2</f>
        <v>#REF!</v>
      </c>
      <c r="CN5" s="222" t="s">
        <v>182</v>
      </c>
      <c r="CO5" s="222" t="s">
        <v>184</v>
      </c>
      <c r="CP5" s="222" t="s">
        <v>183</v>
      </c>
      <c r="CQ5" s="222" t="s">
        <v>568</v>
      </c>
      <c r="CR5" s="222" t="s">
        <v>66</v>
      </c>
      <c r="CT5" s="222" t="s">
        <v>182</v>
      </c>
      <c r="CU5" s="222" t="s">
        <v>184</v>
      </c>
      <c r="CV5" s="222" t="s">
        <v>183</v>
      </c>
      <c r="CW5" s="222" t="s">
        <v>568</v>
      </c>
      <c r="CX5" s="222" t="s">
        <v>66</v>
      </c>
      <c r="CY5" s="223" t="e">
        <f>+[26]Summary!CM2</f>
        <v>#REF!</v>
      </c>
      <c r="CZ5" s="222" t="s">
        <v>182</v>
      </c>
      <c r="DA5" s="222" t="s">
        <v>184</v>
      </c>
      <c r="DB5" s="222" t="s">
        <v>183</v>
      </c>
      <c r="DC5" s="222" t="s">
        <v>568</v>
      </c>
      <c r="DD5" s="222" t="s">
        <v>66</v>
      </c>
      <c r="DF5" s="222" t="s">
        <v>182</v>
      </c>
      <c r="DG5" s="222" t="s">
        <v>184</v>
      </c>
      <c r="DH5" s="222" t="s">
        <v>183</v>
      </c>
      <c r="DI5" s="222" t="s">
        <v>568</v>
      </c>
      <c r="DJ5" s="222" t="s">
        <v>66</v>
      </c>
      <c r="DK5" s="223" t="e">
        <f>+[26]Summary!CX2</f>
        <v>#REF!</v>
      </c>
      <c r="DL5" s="222" t="s">
        <v>182</v>
      </c>
      <c r="DM5" s="222" t="s">
        <v>184</v>
      </c>
      <c r="DN5" s="222" t="s">
        <v>183</v>
      </c>
      <c r="DO5" s="222" t="s">
        <v>568</v>
      </c>
      <c r="DP5" s="222" t="s">
        <v>66</v>
      </c>
      <c r="DR5" s="222" t="s">
        <v>182</v>
      </c>
      <c r="DS5" s="222" t="s">
        <v>184</v>
      </c>
      <c r="DT5" s="222" t="s">
        <v>183</v>
      </c>
      <c r="DU5" s="222" t="s">
        <v>568</v>
      </c>
      <c r="DV5" s="222" t="s">
        <v>66</v>
      </c>
      <c r="DW5" s="223" t="e">
        <f>+[26]Summary!DI2</f>
        <v>#REF!</v>
      </c>
      <c r="DX5" s="222" t="s">
        <v>182</v>
      </c>
      <c r="DY5" s="222" t="s">
        <v>184</v>
      </c>
      <c r="DZ5" s="222" t="s">
        <v>183</v>
      </c>
      <c r="EA5" s="222" t="s">
        <v>568</v>
      </c>
      <c r="EB5" s="222" t="s">
        <v>66</v>
      </c>
      <c r="ED5" s="222" t="s">
        <v>182</v>
      </c>
      <c r="EE5" s="222" t="s">
        <v>184</v>
      </c>
      <c r="EF5" s="222" t="s">
        <v>183</v>
      </c>
      <c r="EG5" s="222" t="s">
        <v>568</v>
      </c>
      <c r="EH5" s="222" t="s">
        <v>66</v>
      </c>
      <c r="EI5" s="223" t="e">
        <f>+[26]Summary!DT2</f>
        <v>#REF!</v>
      </c>
      <c r="EJ5" s="222" t="s">
        <v>182</v>
      </c>
      <c r="EK5" s="222" t="s">
        <v>184</v>
      </c>
      <c r="EL5" s="222" t="s">
        <v>183</v>
      </c>
      <c r="EM5" s="222" t="s">
        <v>568</v>
      </c>
      <c r="EN5" s="222" t="s">
        <v>66</v>
      </c>
      <c r="EP5" s="222" t="s">
        <v>182</v>
      </c>
      <c r="EQ5" s="222" t="s">
        <v>184</v>
      </c>
      <c r="ER5" s="222" t="s">
        <v>183</v>
      </c>
      <c r="ES5" s="222" t="s">
        <v>568</v>
      </c>
      <c r="ET5" s="222" t="s">
        <v>66</v>
      </c>
      <c r="EU5" s="223" t="e">
        <f>+[26]Summary!W2</f>
        <v>#REF!</v>
      </c>
      <c r="EV5" s="222" t="s">
        <v>182</v>
      </c>
      <c r="EW5" s="222" t="s">
        <v>184</v>
      </c>
      <c r="EX5" s="222" t="s">
        <v>183</v>
      </c>
      <c r="EY5" s="222" t="s">
        <v>568</v>
      </c>
      <c r="EZ5" s="222" t="s">
        <v>66</v>
      </c>
    </row>
    <row r="6" spans="1:156" ht="0.75" customHeight="1" x14ac:dyDescent="0.3">
      <c r="B6" s="224"/>
      <c r="C6" s="224"/>
      <c r="D6" s="224"/>
      <c r="E6" s="224"/>
      <c r="F6" s="224"/>
      <c r="G6" s="224"/>
      <c r="H6" s="224"/>
      <c r="I6" s="224"/>
      <c r="J6" s="224"/>
      <c r="K6" s="224"/>
      <c r="L6" s="224"/>
      <c r="N6" s="224"/>
      <c r="O6" s="224"/>
      <c r="P6" s="224"/>
      <c r="Q6" s="224"/>
      <c r="R6" s="224"/>
      <c r="S6" s="224"/>
      <c r="T6" s="224"/>
      <c r="U6" s="224"/>
      <c r="V6" s="224"/>
      <c r="W6" s="224"/>
      <c r="X6" s="224"/>
      <c r="Z6" s="224"/>
      <c r="AA6" s="224"/>
      <c r="AB6" s="224"/>
      <c r="AC6" s="224"/>
      <c r="AD6" s="224"/>
      <c r="AE6" s="224"/>
      <c r="AF6" s="224"/>
      <c r="AG6" s="224"/>
      <c r="AH6" s="224"/>
      <c r="AI6" s="224"/>
      <c r="AJ6" s="224"/>
      <c r="AL6" s="224"/>
      <c r="AM6" s="224"/>
      <c r="AN6" s="224"/>
      <c r="AO6" s="224"/>
      <c r="AP6" s="224"/>
      <c r="AQ6" s="224"/>
      <c r="AR6" s="224"/>
      <c r="AS6" s="224"/>
      <c r="AT6" s="224"/>
      <c r="AU6" s="224"/>
      <c r="AV6" s="224"/>
      <c r="AX6" s="224"/>
      <c r="AY6" s="224"/>
      <c r="AZ6" s="224"/>
      <c r="BA6" s="224"/>
      <c r="BB6" s="224"/>
      <c r="BC6" s="224"/>
      <c r="BD6" s="224"/>
      <c r="BE6" s="224"/>
      <c r="BF6" s="224"/>
      <c r="BG6" s="224"/>
      <c r="BH6" s="224"/>
      <c r="BJ6" s="224"/>
      <c r="BK6" s="224"/>
      <c r="BL6" s="224"/>
      <c r="BM6" s="224"/>
      <c r="BN6" s="224"/>
      <c r="BO6" s="224"/>
      <c r="BP6" s="224"/>
      <c r="BQ6" s="224"/>
      <c r="BR6" s="224"/>
      <c r="BS6" s="224"/>
      <c r="BT6" s="224"/>
      <c r="BV6" s="224"/>
      <c r="BW6" s="224"/>
      <c r="BX6" s="224"/>
      <c r="BY6" s="224"/>
      <c r="BZ6" s="224"/>
      <c r="CA6" s="224"/>
      <c r="CB6" s="224"/>
      <c r="CC6" s="224"/>
      <c r="CD6" s="224"/>
      <c r="CE6" s="224"/>
      <c r="CF6" s="224"/>
      <c r="CH6" s="224"/>
      <c r="CI6" s="224"/>
      <c r="CJ6" s="224"/>
      <c r="CK6" s="224"/>
      <c r="CL6" s="224"/>
      <c r="CM6" s="224"/>
      <c r="CN6" s="224"/>
      <c r="CO6" s="224"/>
      <c r="CP6" s="224"/>
      <c r="CQ6" s="224"/>
      <c r="CR6" s="224"/>
      <c r="CT6" s="224"/>
      <c r="CU6" s="224"/>
      <c r="CV6" s="224"/>
      <c r="CW6" s="224"/>
      <c r="CX6" s="224"/>
      <c r="CY6" s="224"/>
      <c r="CZ6" s="224"/>
      <c r="DA6" s="224"/>
      <c r="DB6" s="224"/>
      <c r="DC6" s="224"/>
      <c r="DD6" s="224"/>
      <c r="DF6" s="224"/>
      <c r="DG6" s="224"/>
      <c r="DH6" s="224"/>
      <c r="DI6" s="224"/>
      <c r="DJ6" s="224"/>
      <c r="DK6" s="224"/>
      <c r="DL6" s="224"/>
      <c r="DM6" s="224"/>
      <c r="DN6" s="224"/>
      <c r="DO6" s="224"/>
      <c r="DP6" s="224"/>
      <c r="DR6" s="224"/>
      <c r="DS6" s="224"/>
      <c r="DT6" s="224"/>
      <c r="DU6" s="224"/>
      <c r="DV6" s="224"/>
      <c r="DW6" s="224"/>
      <c r="DX6" s="224"/>
      <c r="DY6" s="224"/>
      <c r="DZ6" s="224"/>
      <c r="EA6" s="224"/>
      <c r="EB6" s="224"/>
      <c r="ED6" s="224"/>
      <c r="EE6" s="224"/>
      <c r="EF6" s="224"/>
      <c r="EG6" s="224"/>
      <c r="EH6" s="224"/>
      <c r="EI6" s="224"/>
      <c r="EJ6" s="224"/>
      <c r="EK6" s="224"/>
      <c r="EL6" s="224"/>
      <c r="EM6" s="224"/>
      <c r="EN6" s="224"/>
      <c r="EP6" s="224"/>
      <c r="EQ6" s="224"/>
      <c r="ER6" s="224"/>
      <c r="ES6" s="224"/>
      <c r="ET6" s="224"/>
      <c r="EU6" s="224"/>
      <c r="EV6" s="224"/>
      <c r="EW6" s="224"/>
      <c r="EX6" s="224"/>
      <c r="EY6" s="224"/>
      <c r="EZ6" s="224"/>
    </row>
    <row r="7" spans="1:156" x14ac:dyDescent="0.3">
      <c r="A7" s="217" t="s">
        <v>569</v>
      </c>
      <c r="B7" s="225">
        <f>B8+B9</f>
        <v>21697</v>
      </c>
      <c r="C7" s="225">
        <f>C8+C9</f>
        <v>4826</v>
      </c>
      <c r="D7" s="225">
        <f>D8+D9</f>
        <v>0</v>
      </c>
      <c r="E7" s="225">
        <f>E8+E9</f>
        <v>0</v>
      </c>
      <c r="F7" s="225">
        <f>SUM(B7:E7)</f>
        <v>26523</v>
      </c>
      <c r="G7" s="226" t="s">
        <v>570</v>
      </c>
      <c r="H7" s="225">
        <f>H8+H9</f>
        <v>199545.12076190475</v>
      </c>
      <c r="I7" s="225">
        <f>I8+I9</f>
        <v>43073.47280952381</v>
      </c>
      <c r="J7" s="225">
        <f>J8+J9</f>
        <v>53082.831428571451</v>
      </c>
      <c r="K7" s="225">
        <f>K8+K9</f>
        <v>1807.25</v>
      </c>
      <c r="L7" s="225">
        <f>SUM(H7:K7)</f>
        <v>297508.67499999999</v>
      </c>
      <c r="N7" s="225">
        <f>N8+N9</f>
        <v>228706</v>
      </c>
      <c r="O7" s="225">
        <f>O8+O9</f>
        <v>24915</v>
      </c>
      <c r="P7" s="225">
        <f>P8+P9</f>
        <v>0</v>
      </c>
      <c r="Q7" s="225">
        <f>Q8+Q9</f>
        <v>0</v>
      </c>
      <c r="R7" s="225">
        <f>SUM(N7:Q7)</f>
        <v>253621</v>
      </c>
      <c r="S7" s="226" t="s">
        <v>570</v>
      </c>
      <c r="T7" s="225">
        <f>T8+T9</f>
        <v>199545.12076190475</v>
      </c>
      <c r="U7" s="225">
        <f>U8+U9</f>
        <v>43073.47280952381</v>
      </c>
      <c r="V7" s="225">
        <f>V8+V9</f>
        <v>53082.831428571451</v>
      </c>
      <c r="W7" s="225">
        <f>W8+W9</f>
        <v>0</v>
      </c>
      <c r="X7" s="225">
        <f>SUM(T7:W7)</f>
        <v>295701.42499999999</v>
      </c>
      <c r="Z7" s="225">
        <f>Z8+Z9</f>
        <v>54395.426999999996</v>
      </c>
      <c r="AA7" s="225">
        <f>AA8+AA9</f>
        <v>12828</v>
      </c>
      <c r="AB7" s="225">
        <f>AB8+AB9</f>
        <v>0</v>
      </c>
      <c r="AC7" s="225">
        <f>AC8+AC9</f>
        <v>0</v>
      </c>
      <c r="AD7" s="225">
        <f>SUM(Z7:AC7)</f>
        <v>67223.426999999996</v>
      </c>
      <c r="AE7" s="226" t="s">
        <v>570</v>
      </c>
      <c r="AF7" s="225">
        <f>AF8+AF9</f>
        <v>199545.12076190475</v>
      </c>
      <c r="AG7" s="225">
        <f>AG8+AG9</f>
        <v>43073.47280952381</v>
      </c>
      <c r="AH7" s="225">
        <f>AH8+AH9</f>
        <v>53082.831428571451</v>
      </c>
      <c r="AI7" s="225">
        <f>AI8+AI9</f>
        <v>0</v>
      </c>
      <c r="AJ7" s="225">
        <f>SUM(AF7:AI7)</f>
        <v>295701.42499999999</v>
      </c>
      <c r="AL7" s="225">
        <f>AL8+AL9</f>
        <v>54685</v>
      </c>
      <c r="AM7" s="225">
        <f>AM8+AM9</f>
        <v>1100</v>
      </c>
      <c r="AN7" s="225">
        <f>AN8+AN9</f>
        <v>0</v>
      </c>
      <c r="AO7" s="225">
        <f>AO8+AO9</f>
        <v>0</v>
      </c>
      <c r="AP7" s="225">
        <f>SUM(AL7:AO7)</f>
        <v>55785</v>
      </c>
      <c r="AQ7" s="226" t="s">
        <v>570</v>
      </c>
      <c r="AR7" s="225">
        <f>AR8+AR9</f>
        <v>199545.12076190475</v>
      </c>
      <c r="AS7" s="225">
        <f>AS8+AS9</f>
        <v>43073.47280952381</v>
      </c>
      <c r="AT7" s="225">
        <f>AT8+AT9</f>
        <v>53082.831428571451</v>
      </c>
      <c r="AU7" s="225">
        <f>AU8+AU9</f>
        <v>0</v>
      </c>
      <c r="AV7" s="225">
        <f>SUM(AR7:AU7)</f>
        <v>295701.42499999999</v>
      </c>
      <c r="AX7" s="225">
        <f>AX8+AX9</f>
        <v>83448</v>
      </c>
      <c r="AY7" s="225">
        <f>AY8+AY9</f>
        <v>88784</v>
      </c>
      <c r="AZ7" s="225">
        <f>AZ8+AZ9</f>
        <v>0</v>
      </c>
      <c r="BA7" s="225">
        <f>BA8+BA9</f>
        <v>0</v>
      </c>
      <c r="BB7" s="225">
        <f>SUM(AX7:BA7)</f>
        <v>172232</v>
      </c>
      <c r="BC7" s="226" t="s">
        <v>570</v>
      </c>
      <c r="BD7" s="225">
        <f>BD8+BD9</f>
        <v>199545.12076190475</v>
      </c>
      <c r="BE7" s="225">
        <f>BE8+BE9</f>
        <v>43073.47280952381</v>
      </c>
      <c r="BF7" s="225">
        <f>BF8+BF9</f>
        <v>53082.831428571451</v>
      </c>
      <c r="BG7" s="225">
        <f>BG8+BG9</f>
        <v>0</v>
      </c>
      <c r="BH7" s="225">
        <f>SUM(BD7:BG7)</f>
        <v>295701.42499999999</v>
      </c>
      <c r="BJ7" s="225">
        <f>BJ8+BJ9</f>
        <v>0</v>
      </c>
      <c r="BK7" s="225">
        <f>BK8+BK9</f>
        <v>0</v>
      </c>
      <c r="BL7" s="225">
        <f>BL8+BL9</f>
        <v>0</v>
      </c>
      <c r="BM7" s="225">
        <f>BM8+BM9</f>
        <v>0</v>
      </c>
      <c r="BN7" s="225">
        <f>SUM(BJ7:BM7)</f>
        <v>0</v>
      </c>
      <c r="BO7" s="226" t="s">
        <v>570</v>
      </c>
      <c r="BP7" s="225">
        <f>BP8+BP9</f>
        <v>0</v>
      </c>
      <c r="BQ7" s="225">
        <f>BQ8+BQ9</f>
        <v>0</v>
      </c>
      <c r="BR7" s="225">
        <f>BR8+BR9</f>
        <v>0</v>
      </c>
      <c r="BS7" s="225">
        <f>BS8+BS9</f>
        <v>0</v>
      </c>
      <c r="BT7" s="225">
        <f>SUM(BP7:BS7)</f>
        <v>0</v>
      </c>
      <c r="BV7" s="225">
        <f>BV8+BV9</f>
        <v>0</v>
      </c>
      <c r="BW7" s="225">
        <f>BW8+BW9</f>
        <v>0</v>
      </c>
      <c r="BX7" s="225">
        <f>BX8+BX9</f>
        <v>0</v>
      </c>
      <c r="BY7" s="225">
        <f>BY8+BY9</f>
        <v>0</v>
      </c>
      <c r="BZ7" s="225">
        <f>SUM(BV7:BY7)</f>
        <v>0</v>
      </c>
      <c r="CA7" s="226" t="s">
        <v>570</v>
      </c>
      <c r="CB7" s="225">
        <f>CB8+CB9</f>
        <v>0</v>
      </c>
      <c r="CC7" s="225">
        <f>CC8+CC9</f>
        <v>0</v>
      </c>
      <c r="CD7" s="225">
        <f>CD8+CD9</f>
        <v>0</v>
      </c>
      <c r="CE7" s="225">
        <f>CE8+CE9</f>
        <v>0</v>
      </c>
      <c r="CF7" s="225">
        <f>SUM(CB7:CE7)</f>
        <v>0</v>
      </c>
      <c r="CH7" s="225">
        <f>CH8+CH9</f>
        <v>0</v>
      </c>
      <c r="CI7" s="225">
        <f>CI8+CI9</f>
        <v>0</v>
      </c>
      <c r="CJ7" s="225">
        <f>CJ8+CJ9</f>
        <v>0</v>
      </c>
      <c r="CK7" s="225">
        <f>CK8+CK9</f>
        <v>0</v>
      </c>
      <c r="CL7" s="225">
        <f>SUM(CH7:CK7)</f>
        <v>0</v>
      </c>
      <c r="CM7" s="226" t="s">
        <v>570</v>
      </c>
      <c r="CN7" s="225">
        <f>CN8+CN9</f>
        <v>0</v>
      </c>
      <c r="CO7" s="225">
        <f>CO8+CO9</f>
        <v>0</v>
      </c>
      <c r="CP7" s="225">
        <f>CP8+CP9</f>
        <v>0</v>
      </c>
      <c r="CQ7" s="225">
        <f>CQ8+CQ9</f>
        <v>0</v>
      </c>
      <c r="CR7" s="225">
        <f>SUM(CN7:CQ7)</f>
        <v>0</v>
      </c>
      <c r="CT7" s="225">
        <f>CT8+CT9</f>
        <v>0</v>
      </c>
      <c r="CU7" s="225">
        <f>CU8+CU9</f>
        <v>0</v>
      </c>
      <c r="CV7" s="225">
        <f>CV8+CV9</f>
        <v>0</v>
      </c>
      <c r="CW7" s="225">
        <f>CW8+CW9</f>
        <v>0</v>
      </c>
      <c r="CX7" s="225">
        <f>SUM(CT7:CW7)</f>
        <v>0</v>
      </c>
      <c r="CY7" s="226" t="s">
        <v>570</v>
      </c>
      <c r="CZ7" s="225">
        <f>CZ8+CZ9</f>
        <v>0</v>
      </c>
      <c r="DA7" s="225">
        <f>DA8+DA9</f>
        <v>0</v>
      </c>
      <c r="DB7" s="225">
        <f>DB8+DB9</f>
        <v>0</v>
      </c>
      <c r="DC7" s="225">
        <f>DC8+DC9</f>
        <v>0</v>
      </c>
      <c r="DD7" s="225">
        <f>SUM(CZ7:DC7)</f>
        <v>0</v>
      </c>
      <c r="DF7" s="225">
        <f>DF8+DF9</f>
        <v>0</v>
      </c>
      <c r="DG7" s="225">
        <f>DG8+DG9</f>
        <v>0</v>
      </c>
      <c r="DH7" s="225">
        <f>DH8+DH9</f>
        <v>0</v>
      </c>
      <c r="DI7" s="225">
        <f>DI8+DI9</f>
        <v>0</v>
      </c>
      <c r="DJ7" s="225">
        <f>SUM(DF7:DI7)</f>
        <v>0</v>
      </c>
      <c r="DK7" s="226" t="s">
        <v>570</v>
      </c>
      <c r="DL7" s="225">
        <f>DL8+DL9</f>
        <v>0</v>
      </c>
      <c r="DM7" s="225">
        <f>DM8+DM9</f>
        <v>0</v>
      </c>
      <c r="DN7" s="225">
        <f>DN8+DN9</f>
        <v>0</v>
      </c>
      <c r="DO7" s="225">
        <f>DO8+DO9</f>
        <v>0</v>
      </c>
      <c r="DP7" s="225">
        <f>SUM(DL7:DO7)</f>
        <v>0</v>
      </c>
      <c r="DR7" s="225">
        <f>DR8+DR9</f>
        <v>0</v>
      </c>
      <c r="DS7" s="225">
        <f>DS8+DS9</f>
        <v>0</v>
      </c>
      <c r="DT7" s="225">
        <f>DT8+DT9</f>
        <v>0</v>
      </c>
      <c r="DU7" s="225">
        <f>DU8+DU9</f>
        <v>0</v>
      </c>
      <c r="DV7" s="225">
        <f>SUM(DR7:DU7)</f>
        <v>0</v>
      </c>
      <c r="DW7" s="226" t="s">
        <v>570</v>
      </c>
      <c r="DX7" s="225">
        <f>DX8+DX9</f>
        <v>0</v>
      </c>
      <c r="DY7" s="225">
        <f>DY8+DY9</f>
        <v>0</v>
      </c>
      <c r="DZ7" s="225">
        <f>DZ8+DZ9</f>
        <v>0</v>
      </c>
      <c r="EA7" s="225">
        <f>EA8+EA9</f>
        <v>0</v>
      </c>
      <c r="EB7" s="225">
        <f>SUM(DX7:EA7)</f>
        <v>0</v>
      </c>
      <c r="ED7" s="225">
        <f>ED8+ED9</f>
        <v>0</v>
      </c>
      <c r="EE7" s="225">
        <f>EE8+EE9</f>
        <v>0</v>
      </c>
      <c r="EF7" s="225">
        <f>EF8+EF9</f>
        <v>0</v>
      </c>
      <c r="EG7" s="225">
        <f>EG8+EG9</f>
        <v>0</v>
      </c>
      <c r="EH7" s="225">
        <f>SUM(ED7:EG7)</f>
        <v>0</v>
      </c>
      <c r="EI7" s="226" t="s">
        <v>570</v>
      </c>
      <c r="EJ7" s="225">
        <f>EJ8+EJ9</f>
        <v>0</v>
      </c>
      <c r="EK7" s="225">
        <f>EK8+EK9</f>
        <v>0</v>
      </c>
      <c r="EL7" s="225">
        <f>EL8+EL9</f>
        <v>0</v>
      </c>
      <c r="EM7" s="225">
        <f>EM8+EM9</f>
        <v>0</v>
      </c>
      <c r="EN7" s="225">
        <f>SUM(EJ7:EM7)</f>
        <v>0</v>
      </c>
      <c r="EP7" s="225">
        <f>EP8+EP9</f>
        <v>442931.42700000003</v>
      </c>
      <c r="EQ7" s="225">
        <f>EQ8+EQ9</f>
        <v>132453</v>
      </c>
      <c r="ER7" s="225">
        <f>ER8+ER9</f>
        <v>0</v>
      </c>
      <c r="ES7" s="225">
        <f>ES8+ES9</f>
        <v>0</v>
      </c>
      <c r="ET7" s="225">
        <f>SUM(EP7:ES7)</f>
        <v>575384.42700000003</v>
      </c>
      <c r="EU7" s="226" t="s">
        <v>570</v>
      </c>
      <c r="EV7" s="225">
        <f>EV8+EV9</f>
        <v>2394541.449142857</v>
      </c>
      <c r="EW7" s="225">
        <f>EW8+EW9</f>
        <v>516881.67371428572</v>
      </c>
      <c r="EX7" s="225">
        <f>EX8+EX9</f>
        <v>636993.97714285739</v>
      </c>
      <c r="EY7" s="225">
        <f>EY8+EY9</f>
        <v>21687</v>
      </c>
      <c r="EZ7" s="225">
        <f>SUM(EV7:EY7)</f>
        <v>3570104.1</v>
      </c>
    </row>
    <row r="8" spans="1:156" s="220" customFormat="1" x14ac:dyDescent="0.3">
      <c r="A8" s="227"/>
      <c r="B8" s="228">
        <f>13775</f>
        <v>13775</v>
      </c>
      <c r="C8" s="229">
        <f>2517</f>
        <v>2517</v>
      </c>
      <c r="D8" s="229"/>
      <c r="E8" s="229"/>
      <c r="F8" s="230">
        <f t="shared" ref="F8:F9" si="0">SUM(B8:E8)</f>
        <v>16292</v>
      </c>
      <c r="G8" s="231" t="s">
        <v>571</v>
      </c>
      <c r="H8" s="228">
        <v>55617.310761904751</v>
      </c>
      <c r="I8" s="229">
        <v>18906.806142857142</v>
      </c>
      <c r="J8" s="229">
        <v>0</v>
      </c>
      <c r="K8" s="229">
        <v>0</v>
      </c>
      <c r="L8" s="230">
        <f t="shared" ref="L8:L9" si="1">SUM(H8:K8)</f>
        <v>74524.11690476189</v>
      </c>
      <c r="N8" s="228">
        <f>53401</f>
        <v>53401</v>
      </c>
      <c r="O8" s="229">
        <v>16097</v>
      </c>
      <c r="P8" s="229"/>
      <c r="Q8" s="229"/>
      <c r="R8" s="230">
        <f t="shared" ref="R8:R9" si="2">SUM(N8:Q8)</f>
        <v>69498</v>
      </c>
      <c r="S8" s="231" t="s">
        <v>571</v>
      </c>
      <c r="T8" s="228">
        <v>55617.310761904751</v>
      </c>
      <c r="U8" s="229">
        <v>18906.806142857142</v>
      </c>
      <c r="V8" s="229">
        <v>0</v>
      </c>
      <c r="W8" s="229"/>
      <c r="X8" s="230">
        <f t="shared" ref="X8:X9" si="3">SUM(T8:W8)</f>
        <v>74524.11690476189</v>
      </c>
      <c r="Z8" s="232">
        <v>51037.426999999996</v>
      </c>
      <c r="AA8" s="229">
        <v>12828</v>
      </c>
      <c r="AB8" s="229"/>
      <c r="AC8" s="229"/>
      <c r="AD8" s="230">
        <f t="shared" ref="AD8:AD9" si="4">SUM(Z8:AC8)</f>
        <v>63865.426999999996</v>
      </c>
      <c r="AE8" s="231" t="s">
        <v>571</v>
      </c>
      <c r="AF8" s="228">
        <v>55617.310761904751</v>
      </c>
      <c r="AG8" s="229">
        <v>18906.806142857142</v>
      </c>
      <c r="AH8" s="229">
        <v>0</v>
      </c>
      <c r="AI8" s="229"/>
      <c r="AJ8" s="230">
        <f t="shared" ref="AJ8:AJ9" si="5">SUM(AF8:AI8)</f>
        <v>74524.11690476189</v>
      </c>
      <c r="AL8" s="232">
        <v>41776</v>
      </c>
      <c r="AM8" s="232">
        <v>1100</v>
      </c>
      <c r="AN8" s="229"/>
      <c r="AO8" s="229"/>
      <c r="AP8" s="230">
        <f t="shared" ref="AP8:AP9" si="6">SUM(AL8:AO8)</f>
        <v>42876</v>
      </c>
      <c r="AQ8" s="231" t="s">
        <v>571</v>
      </c>
      <c r="AR8" s="228">
        <v>55617.310761904751</v>
      </c>
      <c r="AS8" s="229">
        <v>18906.806142857142</v>
      </c>
      <c r="AT8" s="229">
        <v>0</v>
      </c>
      <c r="AU8" s="229"/>
      <c r="AV8" s="230">
        <f t="shared" ref="AV8:AV9" si="7">SUM(AR8:AU8)</f>
        <v>74524.11690476189</v>
      </c>
      <c r="AX8" s="228">
        <v>34365</v>
      </c>
      <c r="AY8" s="229">
        <v>37991</v>
      </c>
      <c r="AZ8" s="229"/>
      <c r="BA8" s="229"/>
      <c r="BB8" s="230">
        <f t="shared" ref="BB8:BB9" si="8">SUM(AX8:BA8)</f>
        <v>72356</v>
      </c>
      <c r="BC8" s="231" t="s">
        <v>571</v>
      </c>
      <c r="BD8" s="228">
        <v>55617.310761904751</v>
      </c>
      <c r="BE8" s="229">
        <v>18906.806142857142</v>
      </c>
      <c r="BF8" s="229">
        <v>0</v>
      </c>
      <c r="BG8" s="229"/>
      <c r="BH8" s="230">
        <f t="shared" ref="BH8:BH9" si="9">SUM(BD8:BG8)</f>
        <v>74524.11690476189</v>
      </c>
      <c r="BJ8" s="228"/>
      <c r="BK8" s="229"/>
      <c r="BL8" s="229"/>
      <c r="BM8" s="229"/>
      <c r="BN8" s="230">
        <f t="shared" ref="BN8:BN9" si="10">SUM(BJ8:BM8)</f>
        <v>0</v>
      </c>
      <c r="BO8" s="231" t="s">
        <v>571</v>
      </c>
      <c r="BP8" s="228"/>
      <c r="BQ8" s="229"/>
      <c r="BR8" s="229"/>
      <c r="BS8" s="229"/>
      <c r="BT8" s="230">
        <f t="shared" ref="BT8:BT9" si="11">SUM(BP8:BS8)</f>
        <v>0</v>
      </c>
      <c r="BV8" s="228"/>
      <c r="BW8" s="229"/>
      <c r="BX8" s="229"/>
      <c r="BY8" s="229"/>
      <c r="BZ8" s="230">
        <f t="shared" ref="BZ8:BZ9" si="12">SUM(BV8:BY8)</f>
        <v>0</v>
      </c>
      <c r="CA8" s="231" t="s">
        <v>571</v>
      </c>
      <c r="CB8" s="228"/>
      <c r="CC8" s="229"/>
      <c r="CD8" s="229"/>
      <c r="CE8" s="229"/>
      <c r="CF8" s="230">
        <f t="shared" ref="CF8:CF9" si="13">SUM(CB8:CE8)</f>
        <v>0</v>
      </c>
      <c r="CH8" s="228"/>
      <c r="CI8" s="229"/>
      <c r="CJ8" s="229"/>
      <c r="CK8" s="229"/>
      <c r="CL8" s="230">
        <f t="shared" ref="CL8:CL9" si="14">SUM(CH8:CK8)</f>
        <v>0</v>
      </c>
      <c r="CM8" s="231" t="s">
        <v>571</v>
      </c>
      <c r="CN8" s="228"/>
      <c r="CO8" s="229"/>
      <c r="CP8" s="229"/>
      <c r="CQ8" s="229"/>
      <c r="CR8" s="230">
        <f t="shared" ref="CR8:CR9" si="15">SUM(CN8:CQ8)</f>
        <v>0</v>
      </c>
      <c r="CT8" s="228"/>
      <c r="CU8" s="229"/>
      <c r="CV8" s="229"/>
      <c r="CW8" s="229"/>
      <c r="CX8" s="230">
        <f t="shared" ref="CX8:CX9" si="16">SUM(CT8:CW8)</f>
        <v>0</v>
      </c>
      <c r="CY8" s="231" t="s">
        <v>571</v>
      </c>
      <c r="CZ8" s="228"/>
      <c r="DA8" s="229"/>
      <c r="DB8" s="229"/>
      <c r="DC8" s="229"/>
      <c r="DD8" s="230">
        <f t="shared" ref="DD8:DD9" si="17">SUM(CZ8:DC8)</f>
        <v>0</v>
      </c>
      <c r="DF8" s="228"/>
      <c r="DG8" s="229"/>
      <c r="DH8" s="229"/>
      <c r="DI8" s="229"/>
      <c r="DJ8" s="230">
        <f t="shared" ref="DJ8:DJ9" si="18">SUM(DF8:DI8)</f>
        <v>0</v>
      </c>
      <c r="DK8" s="231" t="s">
        <v>571</v>
      </c>
      <c r="DL8" s="228"/>
      <c r="DM8" s="229"/>
      <c r="DN8" s="229"/>
      <c r="DO8" s="229"/>
      <c r="DP8" s="230">
        <f t="shared" ref="DP8:DP9" si="19">SUM(DL8:DO8)</f>
        <v>0</v>
      </c>
      <c r="DR8" s="228"/>
      <c r="DS8" s="229"/>
      <c r="DT8" s="229"/>
      <c r="DU8" s="229"/>
      <c r="DV8" s="230">
        <f t="shared" ref="DV8:DV9" si="20">SUM(DR8:DU8)</f>
        <v>0</v>
      </c>
      <c r="DW8" s="231" t="s">
        <v>571</v>
      </c>
      <c r="DX8" s="228"/>
      <c r="DY8" s="229"/>
      <c r="DZ8" s="229"/>
      <c r="EA8" s="229"/>
      <c r="EB8" s="230">
        <f t="shared" ref="EB8:EB9" si="21">SUM(DX8:EA8)</f>
        <v>0</v>
      </c>
      <c r="ED8" s="228"/>
      <c r="EE8" s="229"/>
      <c r="EF8" s="229"/>
      <c r="EG8" s="229"/>
      <c r="EH8" s="230">
        <f t="shared" ref="EH8:EH9" si="22">SUM(ED8:EG8)</f>
        <v>0</v>
      </c>
      <c r="EI8" s="231" t="s">
        <v>571</v>
      </c>
      <c r="EJ8" s="228"/>
      <c r="EK8" s="229"/>
      <c r="EL8" s="229"/>
      <c r="EM8" s="229"/>
      <c r="EN8" s="230">
        <f t="shared" ref="EN8:EN9" si="23">SUM(EJ8:EM8)</f>
        <v>0</v>
      </c>
      <c r="EP8" s="229">
        <f>+B8+N8+Z8+AL8+AX8+BJ8+BV8+CH8+CT8+DF8+DR8+ED8</f>
        <v>194354.427</v>
      </c>
      <c r="EQ8" s="229">
        <f t="shared" ref="EQ8:ES9" si="24">+C8+O8+AA8+AM8+AY8+BK8+BW8+CI8+CU8+DG8+DS8+EE8</f>
        <v>70533</v>
      </c>
      <c r="ER8" s="229">
        <f t="shared" si="24"/>
        <v>0</v>
      </c>
      <c r="ES8" s="229">
        <f t="shared" si="24"/>
        <v>0</v>
      </c>
      <c r="ET8" s="230">
        <f t="shared" ref="ET8:ET9" si="25">SUM(EP8:ES8)</f>
        <v>264887.42700000003</v>
      </c>
      <c r="EU8" s="231" t="s">
        <v>571</v>
      </c>
      <c r="EV8" s="229">
        <f>+H8*12</f>
        <v>667407.72914285702</v>
      </c>
      <c r="EW8" s="229">
        <f t="shared" ref="EW8:EY9" si="26">+I8*12</f>
        <v>226881.67371428572</v>
      </c>
      <c r="EX8" s="229">
        <f t="shared" si="26"/>
        <v>0</v>
      </c>
      <c r="EY8" s="229">
        <f t="shared" si="26"/>
        <v>0</v>
      </c>
      <c r="EZ8" s="233">
        <f t="shared" ref="EZ8:EZ9" si="27">SUM(EV8:EY8)</f>
        <v>894289.40285714273</v>
      </c>
    </row>
    <row r="9" spans="1:156" x14ac:dyDescent="0.3">
      <c r="B9" s="234">
        <f>7922</f>
        <v>7922</v>
      </c>
      <c r="C9" s="234">
        <f>2309</f>
        <v>2309</v>
      </c>
      <c r="D9" s="234"/>
      <c r="E9" s="234"/>
      <c r="F9" s="225">
        <f t="shared" si="0"/>
        <v>10231</v>
      </c>
      <c r="G9" s="235" t="s">
        <v>572</v>
      </c>
      <c r="H9" s="234">
        <v>143927.81</v>
      </c>
      <c r="I9" s="234">
        <v>24166.666666666668</v>
      </c>
      <c r="J9" s="234">
        <v>53082.831428571451</v>
      </c>
      <c r="K9" s="234">
        <f>1.80725*1000</f>
        <v>1807.25</v>
      </c>
      <c r="L9" s="225">
        <f t="shared" si="1"/>
        <v>222984.55809523811</v>
      </c>
      <c r="N9" s="234">
        <f>175305</f>
        <v>175305</v>
      </c>
      <c r="O9" s="234">
        <v>8818</v>
      </c>
      <c r="P9" s="234"/>
      <c r="Q9" s="234"/>
      <c r="R9" s="225">
        <f t="shared" si="2"/>
        <v>184123</v>
      </c>
      <c r="S9" s="235" t="s">
        <v>572</v>
      </c>
      <c r="T9" s="234">
        <v>143927.81</v>
      </c>
      <c r="U9" s="234">
        <v>24166.666666666668</v>
      </c>
      <c r="V9" s="234">
        <v>53082.831428571451</v>
      </c>
      <c r="W9" s="234"/>
      <c r="X9" s="225">
        <f t="shared" si="3"/>
        <v>221177.30809523811</v>
      </c>
      <c r="Z9" s="236">
        <v>3358</v>
      </c>
      <c r="AA9" s="234">
        <v>0</v>
      </c>
      <c r="AB9" s="234"/>
      <c r="AC9" s="234"/>
      <c r="AD9" s="225">
        <f t="shared" si="4"/>
        <v>3358</v>
      </c>
      <c r="AE9" s="235" t="s">
        <v>572</v>
      </c>
      <c r="AF9" s="234">
        <v>143927.81</v>
      </c>
      <c r="AG9" s="234">
        <v>24166.666666666668</v>
      </c>
      <c r="AH9" s="234">
        <v>53082.831428571451</v>
      </c>
      <c r="AI9" s="234"/>
      <c r="AJ9" s="225">
        <f t="shared" si="5"/>
        <v>221177.30809523811</v>
      </c>
      <c r="AL9" s="236">
        <v>12909</v>
      </c>
      <c r="AM9" s="236">
        <v>0</v>
      </c>
      <c r="AN9" s="234"/>
      <c r="AO9" s="234"/>
      <c r="AP9" s="225">
        <f t="shared" si="6"/>
        <v>12909</v>
      </c>
      <c r="AQ9" s="235" t="s">
        <v>572</v>
      </c>
      <c r="AR9" s="234">
        <v>143927.81</v>
      </c>
      <c r="AS9" s="234">
        <v>24166.666666666668</v>
      </c>
      <c r="AT9" s="234">
        <v>53082.831428571451</v>
      </c>
      <c r="AU9" s="234"/>
      <c r="AV9" s="225">
        <f t="shared" si="7"/>
        <v>221177.30809523811</v>
      </c>
      <c r="AX9" s="234">
        <v>49083</v>
      </c>
      <c r="AY9" s="234">
        <v>50793</v>
      </c>
      <c r="AZ9" s="234"/>
      <c r="BA9" s="234"/>
      <c r="BB9" s="225">
        <f t="shared" si="8"/>
        <v>99876</v>
      </c>
      <c r="BC9" s="235" t="s">
        <v>572</v>
      </c>
      <c r="BD9" s="234">
        <v>143927.81</v>
      </c>
      <c r="BE9" s="234">
        <v>24166.666666666668</v>
      </c>
      <c r="BF9" s="234">
        <v>53082.831428571451</v>
      </c>
      <c r="BG9" s="234"/>
      <c r="BH9" s="225">
        <f t="shared" si="9"/>
        <v>221177.30809523811</v>
      </c>
      <c r="BJ9" s="234"/>
      <c r="BK9" s="234"/>
      <c r="BL9" s="234"/>
      <c r="BM9" s="234"/>
      <c r="BN9" s="225">
        <f t="shared" si="10"/>
        <v>0</v>
      </c>
      <c r="BO9" s="235" t="s">
        <v>572</v>
      </c>
      <c r="BP9" s="234"/>
      <c r="BQ9" s="234"/>
      <c r="BR9" s="234"/>
      <c r="BS9" s="234"/>
      <c r="BT9" s="225">
        <f t="shared" si="11"/>
        <v>0</v>
      </c>
      <c r="BV9" s="234"/>
      <c r="BW9" s="234"/>
      <c r="BX9" s="234"/>
      <c r="BY9" s="234"/>
      <c r="BZ9" s="225">
        <f t="shared" si="12"/>
        <v>0</v>
      </c>
      <c r="CA9" s="235" t="s">
        <v>572</v>
      </c>
      <c r="CB9" s="234"/>
      <c r="CC9" s="234"/>
      <c r="CD9" s="234"/>
      <c r="CE9" s="234"/>
      <c r="CF9" s="225">
        <f t="shared" si="13"/>
        <v>0</v>
      </c>
      <c r="CH9" s="234"/>
      <c r="CI9" s="234"/>
      <c r="CJ9" s="234"/>
      <c r="CK9" s="234"/>
      <c r="CL9" s="225">
        <f t="shared" si="14"/>
        <v>0</v>
      </c>
      <c r="CM9" s="235" t="s">
        <v>572</v>
      </c>
      <c r="CN9" s="234"/>
      <c r="CO9" s="234"/>
      <c r="CP9" s="234"/>
      <c r="CQ9" s="234"/>
      <c r="CR9" s="225">
        <f t="shared" si="15"/>
        <v>0</v>
      </c>
      <c r="CT9" s="234"/>
      <c r="CU9" s="234"/>
      <c r="CV9" s="234"/>
      <c r="CW9" s="234"/>
      <c r="CX9" s="225">
        <f t="shared" si="16"/>
        <v>0</v>
      </c>
      <c r="CY9" s="235" t="s">
        <v>572</v>
      </c>
      <c r="CZ9" s="234"/>
      <c r="DA9" s="234"/>
      <c r="DB9" s="234"/>
      <c r="DC9" s="234"/>
      <c r="DD9" s="225">
        <f t="shared" si="17"/>
        <v>0</v>
      </c>
      <c r="DF9" s="234"/>
      <c r="DG9" s="234"/>
      <c r="DH9" s="234"/>
      <c r="DI9" s="234"/>
      <c r="DJ9" s="225">
        <f t="shared" si="18"/>
        <v>0</v>
      </c>
      <c r="DK9" s="235" t="s">
        <v>572</v>
      </c>
      <c r="DL9" s="234"/>
      <c r="DM9" s="234"/>
      <c r="DN9" s="234"/>
      <c r="DO9" s="234"/>
      <c r="DP9" s="225">
        <f t="shared" si="19"/>
        <v>0</v>
      </c>
      <c r="DR9" s="234"/>
      <c r="DS9" s="234"/>
      <c r="DT9" s="234"/>
      <c r="DU9" s="234"/>
      <c r="DV9" s="225">
        <f t="shared" si="20"/>
        <v>0</v>
      </c>
      <c r="DW9" s="235" t="s">
        <v>572</v>
      </c>
      <c r="DX9" s="234"/>
      <c r="DY9" s="234"/>
      <c r="DZ9" s="234"/>
      <c r="EA9" s="234"/>
      <c r="EB9" s="225">
        <f t="shared" si="21"/>
        <v>0</v>
      </c>
      <c r="ED9" s="234"/>
      <c r="EE9" s="234"/>
      <c r="EF9" s="234"/>
      <c r="EG9" s="234"/>
      <c r="EH9" s="225">
        <f t="shared" si="22"/>
        <v>0</v>
      </c>
      <c r="EI9" s="235" t="s">
        <v>572</v>
      </c>
      <c r="EJ9" s="234"/>
      <c r="EK9" s="234"/>
      <c r="EL9" s="234"/>
      <c r="EM9" s="234"/>
      <c r="EN9" s="225">
        <f t="shared" si="23"/>
        <v>0</v>
      </c>
      <c r="EP9" s="234">
        <f t="shared" ref="EP9" si="28">+B9+N9+Z9+AL9+AX9+BJ9+BV9+CH9+CT9+DF9+DR9+ED9</f>
        <v>248577</v>
      </c>
      <c r="EQ9" s="234">
        <f t="shared" si="24"/>
        <v>61920</v>
      </c>
      <c r="ER9" s="234">
        <f t="shared" si="24"/>
        <v>0</v>
      </c>
      <c r="ES9" s="234">
        <f t="shared" si="24"/>
        <v>0</v>
      </c>
      <c r="ET9" s="225">
        <f t="shared" si="25"/>
        <v>310497</v>
      </c>
      <c r="EU9" s="235" t="s">
        <v>572</v>
      </c>
      <c r="EV9" s="234">
        <f t="shared" ref="EV9" si="29">+H9*12</f>
        <v>1727133.72</v>
      </c>
      <c r="EW9" s="234">
        <f t="shared" si="26"/>
        <v>290000</v>
      </c>
      <c r="EX9" s="234">
        <f t="shared" si="26"/>
        <v>636993.97714285739</v>
      </c>
      <c r="EY9" s="234">
        <f t="shared" si="26"/>
        <v>21687</v>
      </c>
      <c r="EZ9" s="237">
        <f t="shared" si="27"/>
        <v>2675814.6971428571</v>
      </c>
    </row>
    <row r="10" spans="1:156" x14ac:dyDescent="0.3">
      <c r="A10" s="217" t="s">
        <v>569</v>
      </c>
      <c r="B10" s="225">
        <f t="shared" ref="B10:E10" si="30">B12+B15</f>
        <v>6499</v>
      </c>
      <c r="C10" s="225">
        <f t="shared" si="30"/>
        <v>4563</v>
      </c>
      <c r="D10" s="225">
        <f t="shared" si="30"/>
        <v>0</v>
      </c>
      <c r="E10" s="225">
        <f t="shared" si="30"/>
        <v>0</v>
      </c>
      <c r="F10" s="225">
        <f>SUM(B10:D10)</f>
        <v>11062</v>
      </c>
      <c r="G10" s="238" t="s">
        <v>573</v>
      </c>
      <c r="H10" s="225">
        <f t="shared" ref="H10:K10" si="31">H12+H15</f>
        <v>67875.830761904741</v>
      </c>
      <c r="I10" s="225">
        <f t="shared" si="31"/>
        <v>17539.423992857141</v>
      </c>
      <c r="J10" s="225">
        <f t="shared" si="31"/>
        <v>21326.411911904772</v>
      </c>
      <c r="K10" s="225">
        <f t="shared" si="31"/>
        <v>361.45</v>
      </c>
      <c r="L10" s="225">
        <f>SUM(H10:K10)</f>
        <v>107103.11666666664</v>
      </c>
      <c r="N10" s="225">
        <f t="shared" ref="N10:Q10" si="32">N12+N15</f>
        <v>85360</v>
      </c>
      <c r="O10" s="225">
        <f t="shared" si="32"/>
        <v>21985</v>
      </c>
      <c r="P10" s="225">
        <f t="shared" si="32"/>
        <v>0</v>
      </c>
      <c r="Q10" s="225">
        <f t="shared" si="32"/>
        <v>0</v>
      </c>
      <c r="R10" s="225">
        <f>SUM(N10:P10)</f>
        <v>107345</v>
      </c>
      <c r="S10" s="238" t="s">
        <v>573</v>
      </c>
      <c r="T10" s="225">
        <f t="shared" ref="T10:W10" si="33">T12+T15</f>
        <v>67875.830761904741</v>
      </c>
      <c r="U10" s="225">
        <f t="shared" si="33"/>
        <v>17539.423992857141</v>
      </c>
      <c r="V10" s="225">
        <f t="shared" si="33"/>
        <v>21326.411911904772</v>
      </c>
      <c r="W10" s="225">
        <f t="shared" si="33"/>
        <v>0.36145000000000005</v>
      </c>
      <c r="X10" s="225">
        <f>SUM(T10:V10)</f>
        <v>106741.66666666664</v>
      </c>
      <c r="Z10" s="225">
        <f t="shared" ref="Z10:AC10" si="34">Z12+Z15</f>
        <v>34005</v>
      </c>
      <c r="AA10" s="225">
        <f t="shared" si="34"/>
        <v>11718</v>
      </c>
      <c r="AB10" s="225">
        <f t="shared" si="34"/>
        <v>0</v>
      </c>
      <c r="AC10" s="225">
        <f t="shared" si="34"/>
        <v>0</v>
      </c>
      <c r="AD10" s="225">
        <f>SUM(Z10:AB10)</f>
        <v>45723</v>
      </c>
      <c r="AE10" s="238" t="s">
        <v>573</v>
      </c>
      <c r="AF10" s="225">
        <f t="shared" ref="AF10:AI10" si="35">AF12+AF15</f>
        <v>67875.830761904741</v>
      </c>
      <c r="AG10" s="225">
        <f t="shared" si="35"/>
        <v>17539.423992857141</v>
      </c>
      <c r="AH10" s="225">
        <f t="shared" si="35"/>
        <v>21326.411911904772</v>
      </c>
      <c r="AI10" s="225">
        <f t="shared" si="35"/>
        <v>0.36145000000000005</v>
      </c>
      <c r="AJ10" s="225">
        <f>SUM(AF10:AH10)</f>
        <v>106741.66666666664</v>
      </c>
      <c r="AL10" s="225">
        <f t="shared" ref="AL10:AO10" si="36">AL12+AL15</f>
        <v>-10512</v>
      </c>
      <c r="AM10" s="225">
        <f t="shared" si="36"/>
        <v>1100</v>
      </c>
      <c r="AN10" s="225">
        <f t="shared" si="36"/>
        <v>0</v>
      </c>
      <c r="AO10" s="225">
        <f t="shared" si="36"/>
        <v>0</v>
      </c>
      <c r="AP10" s="225">
        <f>SUM(AL10:AN10)</f>
        <v>-9412</v>
      </c>
      <c r="AQ10" s="238" t="s">
        <v>573</v>
      </c>
      <c r="AR10" s="225">
        <f t="shared" ref="AR10:AU10" si="37">AR12+AR15</f>
        <v>67875.830761904741</v>
      </c>
      <c r="AS10" s="225">
        <f t="shared" si="37"/>
        <v>17539.423992857141</v>
      </c>
      <c r="AT10" s="225">
        <f t="shared" si="37"/>
        <v>21326.411911904772</v>
      </c>
      <c r="AU10" s="225">
        <f t="shared" si="37"/>
        <v>0.36145000000000005</v>
      </c>
      <c r="AV10" s="225">
        <f>SUM(AR10:AT10)</f>
        <v>106741.66666666664</v>
      </c>
      <c r="AX10" s="225">
        <f t="shared" ref="AX10:BA10" si="38">AX12+AX15</f>
        <v>6257</v>
      </c>
      <c r="AY10" s="225">
        <f t="shared" si="38"/>
        <v>22995</v>
      </c>
      <c r="AZ10" s="225">
        <f t="shared" si="38"/>
        <v>0</v>
      </c>
      <c r="BA10" s="225">
        <f t="shared" si="38"/>
        <v>0</v>
      </c>
      <c r="BB10" s="225">
        <f>SUM(AX10:AZ10)</f>
        <v>29252</v>
      </c>
      <c r="BC10" s="238" t="s">
        <v>573</v>
      </c>
      <c r="BD10" s="225">
        <f t="shared" ref="BD10:BG10" si="39">BD12+BD15</f>
        <v>67875.830761904741</v>
      </c>
      <c r="BE10" s="225">
        <f t="shared" si="39"/>
        <v>17539.423992857141</v>
      </c>
      <c r="BF10" s="225">
        <f t="shared" si="39"/>
        <v>21326.411911904772</v>
      </c>
      <c r="BG10" s="225">
        <f t="shared" si="39"/>
        <v>0.36145000000000005</v>
      </c>
      <c r="BH10" s="225">
        <f>SUM(BD10:BF10)</f>
        <v>106741.66666666664</v>
      </c>
      <c r="BJ10" s="225">
        <f t="shared" ref="BJ10:BM10" si="40">BJ12+BJ15</f>
        <v>0</v>
      </c>
      <c r="BK10" s="225">
        <f t="shared" si="40"/>
        <v>0</v>
      </c>
      <c r="BL10" s="225">
        <f t="shared" si="40"/>
        <v>0</v>
      </c>
      <c r="BM10" s="225">
        <f t="shared" si="40"/>
        <v>0</v>
      </c>
      <c r="BN10" s="225">
        <f>SUM(BJ10:BL10)</f>
        <v>0</v>
      </c>
      <c r="BO10" s="238" t="s">
        <v>573</v>
      </c>
      <c r="BP10" s="225">
        <f t="shared" ref="BP10:BS10" si="41">BP12+BP15</f>
        <v>0</v>
      </c>
      <c r="BQ10" s="225">
        <f t="shared" si="41"/>
        <v>0</v>
      </c>
      <c r="BR10" s="225">
        <f t="shared" si="41"/>
        <v>0</v>
      </c>
      <c r="BS10" s="225">
        <f t="shared" si="41"/>
        <v>0</v>
      </c>
      <c r="BT10" s="225">
        <f>SUM(BP10:BR10)</f>
        <v>0</v>
      </c>
      <c r="BV10" s="225">
        <f t="shared" ref="BV10:BY10" si="42">BV12+BV15</f>
        <v>0</v>
      </c>
      <c r="BW10" s="225">
        <f t="shared" si="42"/>
        <v>0</v>
      </c>
      <c r="BX10" s="225">
        <f t="shared" si="42"/>
        <v>0</v>
      </c>
      <c r="BY10" s="225">
        <f t="shared" si="42"/>
        <v>0</v>
      </c>
      <c r="BZ10" s="225">
        <f>SUM(BV10:BX10)</f>
        <v>0</v>
      </c>
      <c r="CA10" s="238" t="s">
        <v>573</v>
      </c>
      <c r="CB10" s="225">
        <f t="shared" ref="CB10:CE10" si="43">CB12+CB15</f>
        <v>0</v>
      </c>
      <c r="CC10" s="225">
        <f t="shared" si="43"/>
        <v>0</v>
      </c>
      <c r="CD10" s="225">
        <f t="shared" si="43"/>
        <v>0</v>
      </c>
      <c r="CE10" s="225">
        <f t="shared" si="43"/>
        <v>0</v>
      </c>
      <c r="CF10" s="225">
        <f>SUM(CB10:CD10)</f>
        <v>0</v>
      </c>
      <c r="CH10" s="225">
        <f t="shared" ref="CH10:CK10" si="44">CH12+CH15</f>
        <v>0</v>
      </c>
      <c r="CI10" s="225">
        <f t="shared" si="44"/>
        <v>0</v>
      </c>
      <c r="CJ10" s="225">
        <f t="shared" si="44"/>
        <v>0</v>
      </c>
      <c r="CK10" s="225">
        <f t="shared" si="44"/>
        <v>0</v>
      </c>
      <c r="CL10" s="225">
        <f>SUM(CH10:CJ10)</f>
        <v>0</v>
      </c>
      <c r="CM10" s="238" t="s">
        <v>573</v>
      </c>
      <c r="CN10" s="225">
        <f t="shared" ref="CN10:CQ10" si="45">CN12+CN15</f>
        <v>0</v>
      </c>
      <c r="CO10" s="225">
        <f t="shared" si="45"/>
        <v>0</v>
      </c>
      <c r="CP10" s="225">
        <f t="shared" si="45"/>
        <v>0</v>
      </c>
      <c r="CQ10" s="225">
        <f t="shared" si="45"/>
        <v>0</v>
      </c>
      <c r="CR10" s="225">
        <f>SUM(CN10:CP10)</f>
        <v>0</v>
      </c>
      <c r="CT10" s="225">
        <f t="shared" ref="CT10:CW10" si="46">CT12+CT15</f>
        <v>0</v>
      </c>
      <c r="CU10" s="225">
        <f t="shared" si="46"/>
        <v>0</v>
      </c>
      <c r="CV10" s="225">
        <f t="shared" si="46"/>
        <v>0</v>
      </c>
      <c r="CW10" s="225">
        <f t="shared" si="46"/>
        <v>0</v>
      </c>
      <c r="CX10" s="225">
        <f>SUM(CT10:CV10)</f>
        <v>0</v>
      </c>
      <c r="CY10" s="238" t="s">
        <v>573</v>
      </c>
      <c r="CZ10" s="225">
        <f t="shared" ref="CZ10:DC10" si="47">CZ12+CZ15</f>
        <v>0</v>
      </c>
      <c r="DA10" s="225">
        <f t="shared" si="47"/>
        <v>0</v>
      </c>
      <c r="DB10" s="225">
        <f t="shared" si="47"/>
        <v>0</v>
      </c>
      <c r="DC10" s="225">
        <f t="shared" si="47"/>
        <v>0</v>
      </c>
      <c r="DD10" s="225">
        <f>SUM(CZ10:DB10)</f>
        <v>0</v>
      </c>
      <c r="DF10" s="225">
        <f t="shared" ref="DF10:DI10" si="48">DF12+DF15</f>
        <v>0</v>
      </c>
      <c r="DG10" s="225">
        <f t="shared" si="48"/>
        <v>0</v>
      </c>
      <c r="DH10" s="225">
        <f t="shared" si="48"/>
        <v>0</v>
      </c>
      <c r="DI10" s="225">
        <f t="shared" si="48"/>
        <v>0</v>
      </c>
      <c r="DJ10" s="225">
        <f>SUM(DF10:DH10)</f>
        <v>0</v>
      </c>
      <c r="DK10" s="238" t="s">
        <v>573</v>
      </c>
      <c r="DL10" s="225">
        <f t="shared" ref="DL10:DO10" si="49">DL12+DL15</f>
        <v>0</v>
      </c>
      <c r="DM10" s="225">
        <f t="shared" si="49"/>
        <v>0</v>
      </c>
      <c r="DN10" s="225">
        <f t="shared" si="49"/>
        <v>0</v>
      </c>
      <c r="DO10" s="225">
        <f t="shared" si="49"/>
        <v>0</v>
      </c>
      <c r="DP10" s="225">
        <f>SUM(DL10:DN10)</f>
        <v>0</v>
      </c>
      <c r="DR10" s="225">
        <f t="shared" ref="DR10:DU10" si="50">DR12+DR15</f>
        <v>0</v>
      </c>
      <c r="DS10" s="225">
        <f t="shared" si="50"/>
        <v>0</v>
      </c>
      <c r="DT10" s="225">
        <f t="shared" si="50"/>
        <v>0</v>
      </c>
      <c r="DU10" s="225">
        <f t="shared" si="50"/>
        <v>0</v>
      </c>
      <c r="DV10" s="225">
        <f>SUM(DR10:DT10)</f>
        <v>0</v>
      </c>
      <c r="DW10" s="238" t="s">
        <v>573</v>
      </c>
      <c r="DX10" s="225">
        <f t="shared" ref="DX10:EA10" si="51">DX12+DX15</f>
        <v>0</v>
      </c>
      <c r="DY10" s="225">
        <f t="shared" si="51"/>
        <v>0</v>
      </c>
      <c r="DZ10" s="225">
        <f t="shared" si="51"/>
        <v>0</v>
      </c>
      <c r="EA10" s="225">
        <f t="shared" si="51"/>
        <v>0</v>
      </c>
      <c r="EB10" s="225">
        <f>SUM(DX10:DZ10)</f>
        <v>0</v>
      </c>
      <c r="ED10" s="225">
        <f t="shared" ref="ED10:EG10" si="52">ED12+ED15</f>
        <v>0</v>
      </c>
      <c r="EE10" s="225">
        <f t="shared" si="52"/>
        <v>0</v>
      </c>
      <c r="EF10" s="225">
        <f t="shared" si="52"/>
        <v>0</v>
      </c>
      <c r="EG10" s="225">
        <f t="shared" si="52"/>
        <v>0</v>
      </c>
      <c r="EH10" s="225">
        <f>SUM(ED10:EF10)</f>
        <v>0</v>
      </c>
      <c r="EI10" s="238" t="s">
        <v>573</v>
      </c>
      <c r="EJ10" s="225">
        <f t="shared" ref="EJ10:EM10" si="53">EJ12+EJ15</f>
        <v>0</v>
      </c>
      <c r="EK10" s="225">
        <f t="shared" si="53"/>
        <v>0</v>
      </c>
      <c r="EL10" s="225">
        <f t="shared" si="53"/>
        <v>0</v>
      </c>
      <c r="EM10" s="225">
        <f t="shared" si="53"/>
        <v>0</v>
      </c>
      <c r="EN10" s="225">
        <f>SUM(EJ10:EL10)</f>
        <v>0</v>
      </c>
      <c r="EP10" s="225">
        <f t="shared" ref="EP10:ES10" si="54">EP12+EP15</f>
        <v>121609</v>
      </c>
      <c r="EQ10" s="225">
        <f t="shared" si="54"/>
        <v>62361</v>
      </c>
      <c r="ER10" s="225">
        <f t="shared" si="54"/>
        <v>0</v>
      </c>
      <c r="ES10" s="225">
        <f t="shared" si="54"/>
        <v>0</v>
      </c>
      <c r="ET10" s="225">
        <f>SUM(EP10:ER10)</f>
        <v>183970</v>
      </c>
      <c r="EU10" s="238" t="s">
        <v>573</v>
      </c>
      <c r="EV10" s="225">
        <f t="shared" ref="EV10:EY10" si="55">EV12+EV15</f>
        <v>814509.96914285701</v>
      </c>
      <c r="EW10" s="225">
        <f t="shared" si="55"/>
        <v>210473.08791428572</v>
      </c>
      <c r="EX10" s="225">
        <f t="shared" si="55"/>
        <v>255916.94294285728</v>
      </c>
      <c r="EY10" s="225">
        <f t="shared" si="55"/>
        <v>4337.3999999999996</v>
      </c>
      <c r="EZ10" s="225">
        <f>SUM(EV10:EY10)</f>
        <v>1285237.3999999999</v>
      </c>
    </row>
    <row r="11" spans="1:156" x14ac:dyDescent="0.3">
      <c r="A11" s="217" t="s">
        <v>569</v>
      </c>
      <c r="B11" s="239">
        <f>IF(B7=0,"",B10/B7)</f>
        <v>0.29953449785684655</v>
      </c>
      <c r="C11" s="239">
        <f>IF(C7=0,"",C10/C7)</f>
        <v>0.94550352258599257</v>
      </c>
      <c r="D11" s="239" t="str">
        <f>IF(D7=0,"",D10/D7)</f>
        <v/>
      </c>
      <c r="E11" s="239" t="str">
        <f>IF(E7=0,"",E10/E7)</f>
        <v/>
      </c>
      <c r="F11" s="240">
        <f>IF(F7=0,"",F10/F7)</f>
        <v>0.41707197526674961</v>
      </c>
      <c r="G11" s="241" t="s">
        <v>574</v>
      </c>
      <c r="H11" s="239">
        <f>IF(H7=0,"",H10/H7)</f>
        <v>0.34015279603300103</v>
      </c>
      <c r="I11" s="239">
        <f>IF(I7=0,"",I10/I7)</f>
        <v>0.40719781454396836</v>
      </c>
      <c r="J11" s="239">
        <f>IF(J7=0,"",J10/J7)</f>
        <v>0.40175724123913226</v>
      </c>
      <c r="K11" s="239">
        <f>IF(K7=0,"",K10/K7)</f>
        <v>0.19999999999999998</v>
      </c>
      <c r="L11" s="240">
        <f>IF(L7=0,"",L10/L7)</f>
        <v>0.35999997871210526</v>
      </c>
      <c r="N11" s="239">
        <f>IF(N7=0,"",N10/N7)</f>
        <v>0.37323026068402226</v>
      </c>
      <c r="O11" s="239">
        <f>IF(O7=0,"",O10/O7)</f>
        <v>0.8824001605458559</v>
      </c>
      <c r="P11" s="239" t="str">
        <f>IF(P7=0,"",P10/P7)</f>
        <v/>
      </c>
      <c r="Q11" s="239" t="str">
        <f>IF(Q7=0,"",Q10/Q7)</f>
        <v/>
      </c>
      <c r="R11" s="240">
        <f>IF(R7=0,"",R10/R7)</f>
        <v>0.42324965203985476</v>
      </c>
      <c r="S11" s="241" t="s">
        <v>574</v>
      </c>
      <c r="T11" s="239">
        <f>IF(T7=0,"",T10/T7)</f>
        <v>0.34015279603300103</v>
      </c>
      <c r="U11" s="239">
        <f>IF(U7=0,"",U10/U7)</f>
        <v>0.40719781454396836</v>
      </c>
      <c r="V11" s="239">
        <f>IF(V7=0,"",V10/V7)</f>
        <v>0.40175724123913226</v>
      </c>
      <c r="W11" s="239" t="str">
        <f>IF(W7=0,"",W10/W7)</f>
        <v/>
      </c>
      <c r="X11" s="240">
        <f>IF(X7=0,"",X10/X7)</f>
        <v>0.36097785685904843</v>
      </c>
      <c r="Z11" s="239">
        <f>IF(Z7=0,"",Z10/Z7)</f>
        <v>0.62514446297112447</v>
      </c>
      <c r="AA11" s="239">
        <f>IF(AA7=0,"",AA10/AA7)</f>
        <v>0.91347053320860616</v>
      </c>
      <c r="AB11" s="239" t="str">
        <f>IF(AB7=0,"",AB10/AB7)</f>
        <v/>
      </c>
      <c r="AC11" s="239" t="str">
        <f>IF(AC7=0,"",AC10/AC7)</f>
        <v/>
      </c>
      <c r="AD11" s="240">
        <f>IF(AD7=0,"",AD10/AD7)</f>
        <v>0.68016466937932218</v>
      </c>
      <c r="AE11" s="241" t="s">
        <v>574</v>
      </c>
      <c r="AF11" s="239">
        <f>IF(AF7=0,"",AF10/AF7)</f>
        <v>0.34015279603300103</v>
      </c>
      <c r="AG11" s="239">
        <f>IF(AG7=0,"",AG10/AG7)</f>
        <v>0.40719781454396836</v>
      </c>
      <c r="AH11" s="239">
        <f>IF(AH7=0,"",AH10/AH7)</f>
        <v>0.40175724123913226</v>
      </c>
      <c r="AI11" s="239" t="str">
        <f>IF(AI7=0,"",AI10/AI7)</f>
        <v/>
      </c>
      <c r="AJ11" s="240">
        <f>IF(AJ7=0,"",AJ10/AJ7)</f>
        <v>0.36097785685904843</v>
      </c>
      <c r="AL11" s="239">
        <f>IF(AL7=0,"",AL10/AL7)</f>
        <v>-0.19222821614702387</v>
      </c>
      <c r="AM11" s="239">
        <f>IF(AM7=0,"",AM10/AM7)</f>
        <v>1</v>
      </c>
      <c r="AN11" s="239" t="str">
        <f>IF(AN7=0,"",AN10/AN7)</f>
        <v/>
      </c>
      <c r="AO11" s="239" t="str">
        <f>IF(AO7=0,"",AO10/AO7)</f>
        <v/>
      </c>
      <c r="AP11" s="240">
        <f>IF(AP7=0,"",AP10/AP7)</f>
        <v>-0.16871918974634759</v>
      </c>
      <c r="AQ11" s="241" t="s">
        <v>574</v>
      </c>
      <c r="AR11" s="239">
        <f>IF(AR7=0,"",AR10/AR7)</f>
        <v>0.34015279603300103</v>
      </c>
      <c r="AS11" s="239">
        <f>IF(AS7=0,"",AS10/AS7)</f>
        <v>0.40719781454396836</v>
      </c>
      <c r="AT11" s="239">
        <f>IF(AT7=0,"",AT10/AT7)</f>
        <v>0.40175724123913226</v>
      </c>
      <c r="AU11" s="239" t="str">
        <f>IF(AU7=0,"",AU10/AU7)</f>
        <v/>
      </c>
      <c r="AV11" s="240">
        <f>IF(AV7=0,"",AV10/AV7)</f>
        <v>0.36097785685904843</v>
      </c>
      <c r="AX11" s="239">
        <f>IF(AX7=0,"",AX10/AX7)</f>
        <v>7.4980826382897131E-2</v>
      </c>
      <c r="AY11" s="239">
        <f>IF(AY7=0,"",AY10/AY7)</f>
        <v>0.25899936925572176</v>
      </c>
      <c r="AZ11" s="239" t="str">
        <f>IF(AZ7=0,"",AZ10/AZ7)</f>
        <v/>
      </c>
      <c r="BA11" s="239" t="str">
        <f>IF(BA7=0,"",BA10/BA7)</f>
        <v/>
      </c>
      <c r="BB11" s="240">
        <f>IF(BB7=0,"",BB10/BB7)</f>
        <v>0.1698406800130057</v>
      </c>
      <c r="BC11" s="241" t="s">
        <v>574</v>
      </c>
      <c r="BD11" s="239">
        <f>IF(BD7=0,"",BD10/BD7)</f>
        <v>0.34015279603300103</v>
      </c>
      <c r="BE11" s="239">
        <f>IF(BE7=0,"",BE10/BE7)</f>
        <v>0.40719781454396836</v>
      </c>
      <c r="BF11" s="239">
        <f>IF(BF7=0,"",BF10/BF7)</f>
        <v>0.40175724123913226</v>
      </c>
      <c r="BG11" s="239" t="str">
        <f>IF(BG7=0,"",BG10/BG7)</f>
        <v/>
      </c>
      <c r="BH11" s="240">
        <f>IF(BH7=0,"",BH10/BH7)</f>
        <v>0.36097785685904843</v>
      </c>
      <c r="BJ11" s="239" t="str">
        <f>IF(BJ7=0,"",BJ10/BJ7)</f>
        <v/>
      </c>
      <c r="BK11" s="239" t="str">
        <f>IF(BK7=0,"",BK10/BK7)</f>
        <v/>
      </c>
      <c r="BL11" s="239" t="str">
        <f>IF(BL7=0,"",BL10/BL7)</f>
        <v/>
      </c>
      <c r="BM11" s="239" t="str">
        <f>IF(BM7=0,"",BM10/BM7)</f>
        <v/>
      </c>
      <c r="BN11" s="240" t="str">
        <f>IF(BN7=0,"",BN10/BN7)</f>
        <v/>
      </c>
      <c r="BO11" s="241" t="s">
        <v>574</v>
      </c>
      <c r="BP11" s="239" t="str">
        <f>IF(BP7=0,"",BP10/BP7)</f>
        <v/>
      </c>
      <c r="BQ11" s="239" t="str">
        <f>IF(BQ7=0,"",BQ10/BQ7)</f>
        <v/>
      </c>
      <c r="BR11" s="239" t="str">
        <f>IF(BR7=0,"",BR10/BR7)</f>
        <v/>
      </c>
      <c r="BS11" s="239" t="str">
        <f>IF(BS7=0,"",BS10/BS7)</f>
        <v/>
      </c>
      <c r="BT11" s="240" t="str">
        <f>IF(BT7=0,"",BT10/BT7)</f>
        <v/>
      </c>
      <c r="BV11" s="239" t="str">
        <f>IF(BV7=0,"",BV10/BV7)</f>
        <v/>
      </c>
      <c r="BW11" s="239" t="str">
        <f>IF(BW7=0,"",BW10/BW7)</f>
        <v/>
      </c>
      <c r="BX11" s="239" t="str">
        <f>IF(BX7=0,"",BX10/BX7)</f>
        <v/>
      </c>
      <c r="BY11" s="239" t="str">
        <f>IF(BY7=0,"",BY10/BY7)</f>
        <v/>
      </c>
      <c r="BZ11" s="240" t="str">
        <f>IF(BZ7=0,"",BZ10/BZ7)</f>
        <v/>
      </c>
      <c r="CA11" s="241" t="s">
        <v>574</v>
      </c>
      <c r="CB11" s="239" t="str">
        <f>IF(CB7=0,"",CB10/CB7)</f>
        <v/>
      </c>
      <c r="CC11" s="239" t="str">
        <f>IF(CC7=0,"",CC10/CC7)</f>
        <v/>
      </c>
      <c r="CD11" s="239" t="str">
        <f>IF(CD7=0,"",CD10/CD7)</f>
        <v/>
      </c>
      <c r="CE11" s="239" t="str">
        <f>IF(CE7=0,"",CE10/CE7)</f>
        <v/>
      </c>
      <c r="CF11" s="240" t="str">
        <f>IF(CF7=0,"",CF10/CF7)</f>
        <v/>
      </c>
      <c r="CH11" s="239" t="str">
        <f>IF(CH7=0,"",CH10/CH7)</f>
        <v/>
      </c>
      <c r="CI11" s="239" t="str">
        <f>IF(CI7=0,"",CI10/CI7)</f>
        <v/>
      </c>
      <c r="CJ11" s="239" t="str">
        <f>IF(CJ7=0,"",CJ10/CJ7)</f>
        <v/>
      </c>
      <c r="CK11" s="239" t="str">
        <f>IF(CK7=0,"",CK10/CK7)</f>
        <v/>
      </c>
      <c r="CL11" s="240" t="str">
        <f>IF(CL7=0,"",CL10/CL7)</f>
        <v/>
      </c>
      <c r="CM11" s="241" t="s">
        <v>574</v>
      </c>
      <c r="CN11" s="239" t="str">
        <f>IF(CN7=0,"",CN10/CN7)</f>
        <v/>
      </c>
      <c r="CO11" s="239" t="str">
        <f>IF(CO7=0,"",CO10/CO7)</f>
        <v/>
      </c>
      <c r="CP11" s="239" t="str">
        <f>IF(CP7=0,"",CP10/CP7)</f>
        <v/>
      </c>
      <c r="CQ11" s="239" t="str">
        <f>IF(CQ7=0,"",CQ10/CQ7)</f>
        <v/>
      </c>
      <c r="CR11" s="240" t="str">
        <f>IF(CR7=0,"",CR10/CR7)</f>
        <v/>
      </c>
      <c r="CT11" s="239" t="str">
        <f>IF(CT7=0,"",CT10/CT7)</f>
        <v/>
      </c>
      <c r="CU11" s="239" t="str">
        <f>IF(CU7=0,"",CU10/CU7)</f>
        <v/>
      </c>
      <c r="CV11" s="239" t="str">
        <f>IF(CV7=0,"",CV10/CV7)</f>
        <v/>
      </c>
      <c r="CW11" s="239" t="str">
        <f>IF(CW7=0,"",CW10/CW7)</f>
        <v/>
      </c>
      <c r="CX11" s="240" t="str">
        <f>IF(CX7=0,"",CX10/CX7)</f>
        <v/>
      </c>
      <c r="CY11" s="241" t="s">
        <v>574</v>
      </c>
      <c r="CZ11" s="239" t="str">
        <f>IF(CZ7=0,"",CZ10/CZ7)</f>
        <v/>
      </c>
      <c r="DA11" s="239" t="str">
        <f>IF(DA7=0,"",DA10/DA7)</f>
        <v/>
      </c>
      <c r="DB11" s="239" t="str">
        <f>IF(DB7=0,"",DB10/DB7)</f>
        <v/>
      </c>
      <c r="DC11" s="239" t="str">
        <f>IF(DC7=0,"",DC10/DC7)</f>
        <v/>
      </c>
      <c r="DD11" s="240" t="str">
        <f>IF(DD7=0,"",DD10/DD7)</f>
        <v/>
      </c>
      <c r="DF11" s="239" t="str">
        <f>IF(DF7=0,"",DF10/DF7)</f>
        <v/>
      </c>
      <c r="DG11" s="239" t="str">
        <f>IF(DG7=0,"",DG10/DG7)</f>
        <v/>
      </c>
      <c r="DH11" s="239" t="str">
        <f>IF(DH7=0,"",DH10/DH7)</f>
        <v/>
      </c>
      <c r="DI11" s="239" t="str">
        <f>IF(DI7=0,"",DI10/DI7)</f>
        <v/>
      </c>
      <c r="DJ11" s="240" t="str">
        <f>IF(DJ7=0,"",DJ10/DJ7)</f>
        <v/>
      </c>
      <c r="DK11" s="241" t="s">
        <v>574</v>
      </c>
      <c r="DL11" s="239" t="str">
        <f>IF(DL7=0,"",DL10/DL7)</f>
        <v/>
      </c>
      <c r="DM11" s="239" t="str">
        <f>IF(DM7=0,"",DM10/DM7)</f>
        <v/>
      </c>
      <c r="DN11" s="239" t="str">
        <f>IF(DN7=0,"",DN10/DN7)</f>
        <v/>
      </c>
      <c r="DO11" s="239" t="str">
        <f>IF(DO7=0,"",DO10/DO7)</f>
        <v/>
      </c>
      <c r="DP11" s="240" t="str">
        <f>IF(DP7=0,"",DP10/DP7)</f>
        <v/>
      </c>
      <c r="DR11" s="239" t="str">
        <f>IF(DR7=0,"",DR10/DR7)</f>
        <v/>
      </c>
      <c r="DS11" s="239" t="str">
        <f>IF(DS7=0,"",DS10/DS7)</f>
        <v/>
      </c>
      <c r="DT11" s="239" t="str">
        <f>IF(DT7=0,"",DT10/DT7)</f>
        <v/>
      </c>
      <c r="DU11" s="239" t="str">
        <f>IF(DU7=0,"",DU10/DU7)</f>
        <v/>
      </c>
      <c r="DV11" s="240" t="str">
        <f>IF(DV7=0,"",DV10/DV7)</f>
        <v/>
      </c>
      <c r="DW11" s="241" t="s">
        <v>574</v>
      </c>
      <c r="DX11" s="239" t="str">
        <f>IF(DX7=0,"",DX10/DX7)</f>
        <v/>
      </c>
      <c r="DY11" s="239" t="str">
        <f>IF(DY7=0,"",DY10/DY7)</f>
        <v/>
      </c>
      <c r="DZ11" s="239" t="str">
        <f>IF(DZ7=0,"",DZ10/DZ7)</f>
        <v/>
      </c>
      <c r="EA11" s="239" t="str">
        <f>IF(EA7=0,"",EA10/EA7)</f>
        <v/>
      </c>
      <c r="EB11" s="240" t="str">
        <f>IF(EB7=0,"",EB10/EB7)</f>
        <v/>
      </c>
      <c r="ED11" s="239" t="str">
        <f>IF(ED7=0,"",ED10/ED7)</f>
        <v/>
      </c>
      <c r="EE11" s="239" t="str">
        <f>IF(EE7=0,"",EE10/EE7)</f>
        <v/>
      </c>
      <c r="EF11" s="239" t="str">
        <f>IF(EF7=0,"",EF10/EF7)</f>
        <v/>
      </c>
      <c r="EG11" s="239" t="str">
        <f>IF(EG7=0,"",EG10/EG7)</f>
        <v/>
      </c>
      <c r="EH11" s="240" t="str">
        <f>IF(EH7=0,"",EH10/EH7)</f>
        <v/>
      </c>
      <c r="EI11" s="241" t="s">
        <v>574</v>
      </c>
      <c r="EJ11" s="239" t="str">
        <f>IF(EJ7=0,"",EJ10/EJ7)</f>
        <v/>
      </c>
      <c r="EK11" s="239" t="str">
        <f>IF(EK7=0,"",EK10/EK7)</f>
        <v/>
      </c>
      <c r="EL11" s="239" t="str">
        <f>IF(EL7=0,"",EL10/EL7)</f>
        <v/>
      </c>
      <c r="EM11" s="239" t="str">
        <f>IF(EM7=0,"",EM10/EM7)</f>
        <v/>
      </c>
      <c r="EN11" s="240" t="str">
        <f>IF(EN7=0,"",EN10/EN7)</f>
        <v/>
      </c>
      <c r="EP11" s="239">
        <f>IF(EP7=0,"",EP10/EP7)</f>
        <v>0.27455491434343399</v>
      </c>
      <c r="EQ11" s="239">
        <f>IF(EQ7=0,"",EQ10/EQ7)</f>
        <v>0.47081606305632939</v>
      </c>
      <c r="ER11" s="239" t="str">
        <f>IF(ER7=0,"",ER10/ER7)</f>
        <v/>
      </c>
      <c r="ES11" s="239" t="str">
        <f>IF(ES7=0,"",ES10/ES7)</f>
        <v/>
      </c>
      <c r="ET11" s="240">
        <f>IF(ET7=0,"",ET10/ET7)</f>
        <v>0.31973406190223497</v>
      </c>
      <c r="EU11" s="241" t="s">
        <v>574</v>
      </c>
      <c r="EV11" s="239">
        <f>IF(EV7=0,"",EV10/EV7)</f>
        <v>0.34015279603300108</v>
      </c>
      <c r="EW11" s="239">
        <f>IF(EW7=0,"",EW10/EW7)</f>
        <v>0.40719781454396842</v>
      </c>
      <c r="EX11" s="239">
        <f>IF(EX7=0,"",EX10/EX7)</f>
        <v>0.40175724123913231</v>
      </c>
      <c r="EY11" s="239">
        <f>IF(EY7=0,"",EY10/EY7)</f>
        <v>0.19999999999999998</v>
      </c>
      <c r="EZ11" s="240">
        <f>IF(EZ7=0,"",EZ10/EZ7)</f>
        <v>0.35999997871210532</v>
      </c>
    </row>
    <row r="12" spans="1:156" x14ac:dyDescent="0.3">
      <c r="B12" s="234">
        <f>6467</f>
        <v>6467</v>
      </c>
      <c r="C12" s="234">
        <f>2418</f>
        <v>2418</v>
      </c>
      <c r="D12" s="234"/>
      <c r="E12" s="234"/>
      <c r="F12" s="237">
        <f>SUM(B12:E12)</f>
        <v>8885</v>
      </c>
      <c r="G12" s="235" t="s">
        <v>571</v>
      </c>
      <c r="H12" s="234">
        <v>36151.28116190475</v>
      </c>
      <c r="I12" s="234">
        <v>12289.423992857142</v>
      </c>
      <c r="J12" s="234">
        <v>0</v>
      </c>
      <c r="K12" s="234">
        <v>0</v>
      </c>
      <c r="L12" s="237">
        <f>SUM(H12:K12)</f>
        <v>48440.70515476189</v>
      </c>
      <c r="N12" s="234">
        <v>18791</v>
      </c>
      <c r="O12" s="234">
        <v>16472</v>
      </c>
      <c r="P12" s="234"/>
      <c r="Q12" s="234"/>
      <c r="R12" s="237">
        <f>SUM(N12:Q12)</f>
        <v>35263</v>
      </c>
      <c r="S12" s="235" t="s">
        <v>571</v>
      </c>
      <c r="T12" s="234">
        <v>36151.28116190475</v>
      </c>
      <c r="U12" s="234">
        <v>12289.423992857142</v>
      </c>
      <c r="V12" s="234">
        <v>0</v>
      </c>
      <c r="W12" s="234">
        <v>0</v>
      </c>
      <c r="X12" s="237">
        <f>SUM(T12:W12)</f>
        <v>48440.70515476189</v>
      </c>
      <c r="Z12" s="236">
        <v>8373</v>
      </c>
      <c r="AA12" s="234">
        <v>11718</v>
      </c>
      <c r="AB12" s="234"/>
      <c r="AC12" s="234"/>
      <c r="AD12" s="237">
        <f>SUM(Z12:AC12)</f>
        <v>20091</v>
      </c>
      <c r="AE12" s="235" t="s">
        <v>571</v>
      </c>
      <c r="AF12" s="234">
        <v>36151.28116190475</v>
      </c>
      <c r="AG12" s="234">
        <v>12289.423992857142</v>
      </c>
      <c r="AH12" s="234">
        <v>0</v>
      </c>
      <c r="AI12" s="234">
        <v>0</v>
      </c>
      <c r="AJ12" s="237">
        <f>SUM(AF12:AI12)</f>
        <v>48440.70515476189</v>
      </c>
      <c r="AL12" s="236">
        <v>16532</v>
      </c>
      <c r="AM12" s="236">
        <v>1100</v>
      </c>
      <c r="AN12" s="234"/>
      <c r="AO12" s="234"/>
      <c r="AP12" s="237">
        <f>SUM(AL12:AO12)</f>
        <v>17632</v>
      </c>
      <c r="AQ12" s="235" t="s">
        <v>571</v>
      </c>
      <c r="AR12" s="234">
        <v>36151.28116190475</v>
      </c>
      <c r="AS12" s="234">
        <v>12289.423992857142</v>
      </c>
      <c r="AT12" s="234">
        <v>0</v>
      </c>
      <c r="AU12" s="234">
        <v>0</v>
      </c>
      <c r="AV12" s="237">
        <f>SUM(AR12:AU12)</f>
        <v>48440.70515476189</v>
      </c>
      <c r="AX12" s="234">
        <v>19571</v>
      </c>
      <c r="AY12" s="234">
        <v>20838</v>
      </c>
      <c r="AZ12" s="234"/>
      <c r="BA12" s="234"/>
      <c r="BB12" s="237">
        <f>SUM(AX12:BA12)</f>
        <v>40409</v>
      </c>
      <c r="BC12" s="235" t="s">
        <v>571</v>
      </c>
      <c r="BD12" s="234">
        <v>36151.28116190475</v>
      </c>
      <c r="BE12" s="234">
        <v>12289.423992857142</v>
      </c>
      <c r="BF12" s="234">
        <v>0</v>
      </c>
      <c r="BG12" s="234">
        <v>0</v>
      </c>
      <c r="BH12" s="237">
        <f>SUM(BD12:BG12)</f>
        <v>48440.70515476189</v>
      </c>
      <c r="BJ12" s="234"/>
      <c r="BK12" s="234"/>
      <c r="BL12" s="234"/>
      <c r="BM12" s="234"/>
      <c r="BN12" s="237">
        <f>SUM(BJ12:BM12)</f>
        <v>0</v>
      </c>
      <c r="BO12" s="235" t="s">
        <v>571</v>
      </c>
      <c r="BP12" s="234"/>
      <c r="BQ12" s="234"/>
      <c r="BR12" s="234"/>
      <c r="BS12" s="234"/>
      <c r="BT12" s="237">
        <f>SUM(BP12:BS12)</f>
        <v>0</v>
      </c>
      <c r="BV12" s="234"/>
      <c r="BW12" s="234"/>
      <c r="BX12" s="234"/>
      <c r="BY12" s="234"/>
      <c r="BZ12" s="237">
        <f>SUM(BV12:BY12)</f>
        <v>0</v>
      </c>
      <c r="CA12" s="235" t="s">
        <v>571</v>
      </c>
      <c r="CB12" s="234"/>
      <c r="CC12" s="234"/>
      <c r="CD12" s="234"/>
      <c r="CE12" s="234"/>
      <c r="CF12" s="237">
        <f>SUM(CB12:CE12)</f>
        <v>0</v>
      </c>
      <c r="CH12" s="234"/>
      <c r="CI12" s="234"/>
      <c r="CJ12" s="234"/>
      <c r="CK12" s="234"/>
      <c r="CL12" s="237">
        <f>SUM(CH12:CK12)</f>
        <v>0</v>
      </c>
      <c r="CM12" s="235" t="s">
        <v>571</v>
      </c>
      <c r="CN12" s="234"/>
      <c r="CO12" s="234"/>
      <c r="CP12" s="234"/>
      <c r="CQ12" s="234"/>
      <c r="CR12" s="237">
        <f>SUM(CN12:CQ12)</f>
        <v>0</v>
      </c>
      <c r="CT12" s="234"/>
      <c r="CU12" s="234"/>
      <c r="CV12" s="234"/>
      <c r="CW12" s="234"/>
      <c r="CX12" s="237">
        <f>SUM(CT12:CW12)</f>
        <v>0</v>
      </c>
      <c r="CY12" s="235" t="s">
        <v>571</v>
      </c>
      <c r="CZ12" s="234"/>
      <c r="DA12" s="234"/>
      <c r="DB12" s="234"/>
      <c r="DC12" s="234"/>
      <c r="DD12" s="237">
        <f>SUM(CZ12:DC12)</f>
        <v>0</v>
      </c>
      <c r="DF12" s="234"/>
      <c r="DG12" s="234"/>
      <c r="DH12" s="234"/>
      <c r="DI12" s="234"/>
      <c r="DJ12" s="237">
        <f>SUM(DF12:DI12)</f>
        <v>0</v>
      </c>
      <c r="DK12" s="235" t="s">
        <v>571</v>
      </c>
      <c r="DL12" s="234"/>
      <c r="DM12" s="234"/>
      <c r="DN12" s="234"/>
      <c r="DO12" s="234"/>
      <c r="DP12" s="237">
        <f>SUM(DL12:DO12)</f>
        <v>0</v>
      </c>
      <c r="DR12" s="234"/>
      <c r="DS12" s="234"/>
      <c r="DT12" s="234"/>
      <c r="DU12" s="234"/>
      <c r="DV12" s="237">
        <f>SUM(DR12:DU12)</f>
        <v>0</v>
      </c>
      <c r="DW12" s="235" t="s">
        <v>571</v>
      </c>
      <c r="DX12" s="234"/>
      <c r="DY12" s="234"/>
      <c r="DZ12" s="234"/>
      <c r="EA12" s="234"/>
      <c r="EB12" s="237">
        <f>SUM(DX12:EA12)</f>
        <v>0</v>
      </c>
      <c r="ED12" s="234"/>
      <c r="EE12" s="234"/>
      <c r="EF12" s="234"/>
      <c r="EG12" s="234"/>
      <c r="EH12" s="237">
        <f>SUM(ED12:EG12)</f>
        <v>0</v>
      </c>
      <c r="EI12" s="235" t="s">
        <v>571</v>
      </c>
      <c r="EJ12" s="234"/>
      <c r="EK12" s="234"/>
      <c r="EL12" s="234"/>
      <c r="EM12" s="234"/>
      <c r="EN12" s="237">
        <f>SUM(EJ12:EM12)</f>
        <v>0</v>
      </c>
      <c r="EP12" s="234">
        <f t="shared" ref="EP12:ES12" si="56">+B12+N12+Z12+AL12+AX12+BJ12+BV12+CH12+CT12+DF12+DR12+ED12</f>
        <v>69734</v>
      </c>
      <c r="EQ12" s="234">
        <f t="shared" si="56"/>
        <v>52546</v>
      </c>
      <c r="ER12" s="234">
        <f t="shared" si="56"/>
        <v>0</v>
      </c>
      <c r="ES12" s="234">
        <f t="shared" si="56"/>
        <v>0</v>
      </c>
      <c r="ET12" s="237">
        <f>SUM(EP12:ES12)</f>
        <v>122280</v>
      </c>
      <c r="EU12" s="235" t="s">
        <v>571</v>
      </c>
      <c r="EV12" s="234">
        <f t="shared" ref="EV12:EY12" si="57">+H12*12</f>
        <v>433815.37394285703</v>
      </c>
      <c r="EW12" s="234">
        <f t="shared" si="57"/>
        <v>147473.08791428572</v>
      </c>
      <c r="EX12" s="234">
        <f t="shared" si="57"/>
        <v>0</v>
      </c>
      <c r="EY12" s="234">
        <f t="shared" si="57"/>
        <v>0</v>
      </c>
      <c r="EZ12" s="237">
        <f>SUM(EV12:EY12)</f>
        <v>581288.46185714274</v>
      </c>
    </row>
    <row r="13" spans="1:156" x14ac:dyDescent="0.3">
      <c r="A13" s="217" t="s">
        <v>569</v>
      </c>
      <c r="B13" s="239">
        <f>IF(B8=0,"",B12/B8)</f>
        <v>0.46947368421052632</v>
      </c>
      <c r="C13" s="239">
        <f>IF(C8=0,"",C12/C8)</f>
        <v>0.96066746126340885</v>
      </c>
      <c r="D13" s="239" t="str">
        <f>IF(D8=0,"",D12/D8)</f>
        <v/>
      </c>
      <c r="E13" s="239" t="str">
        <f>IF(E8=0,"",E12/E8)</f>
        <v/>
      </c>
      <c r="F13" s="240">
        <f>IF(F8=0,"",F12/F8)</f>
        <v>0.54535968573533022</v>
      </c>
      <c r="G13" s="241" t="s">
        <v>575</v>
      </c>
      <c r="H13" s="239">
        <f>IF(H8=0,"",H12/H8)</f>
        <v>0.65000052441706124</v>
      </c>
      <c r="I13" s="239">
        <f>IF(I8=0,"",I12/I8)</f>
        <v>0.65</v>
      </c>
      <c r="J13" s="239" t="str">
        <f>IF(J8=0,"",J12/J8)</f>
        <v/>
      </c>
      <c r="K13" s="239" t="str">
        <f>IF(K8=0,"",K12/K8)</f>
        <v/>
      </c>
      <c r="L13" s="240">
        <f>IF(L8=0,"",L12/L8)</f>
        <v>0.65000039137218757</v>
      </c>
      <c r="N13" s="239">
        <f>IF(N8=0,"",N12/N8)</f>
        <v>0.35188479616486584</v>
      </c>
      <c r="O13" s="239">
        <f>IF(O8=0,"",O12/O8)</f>
        <v>1.0232962663850407</v>
      </c>
      <c r="P13" s="239" t="str">
        <f>IF(P8=0,"",P12/P8)</f>
        <v/>
      </c>
      <c r="Q13" s="239" t="str">
        <f>IF(Q8=0,"",Q12/Q8)</f>
        <v/>
      </c>
      <c r="R13" s="240">
        <f>IF(R8=0,"",R12/R8)</f>
        <v>0.50739589628478521</v>
      </c>
      <c r="S13" s="241" t="s">
        <v>575</v>
      </c>
      <c r="T13" s="239">
        <f>IF(T8=0,"",T12/T8)</f>
        <v>0.65000052441706124</v>
      </c>
      <c r="U13" s="239">
        <f>IF(U8=0,"",U12/U8)</f>
        <v>0.65</v>
      </c>
      <c r="V13" s="239" t="str">
        <f>IF(V8=0,"",V12/V8)</f>
        <v/>
      </c>
      <c r="W13" s="239" t="str">
        <f>IF(W8=0,"",W12/W8)</f>
        <v/>
      </c>
      <c r="X13" s="240">
        <f>IF(X8=0,"",X12/X8)</f>
        <v>0.65000039137218757</v>
      </c>
      <c r="Z13" s="239">
        <f>IF(Z8=0,"",Z12/Z8)</f>
        <v>0.16405607594599156</v>
      </c>
      <c r="AA13" s="239">
        <f>IF(AA8=0,"",AA12/AA8)</f>
        <v>0.91347053320860616</v>
      </c>
      <c r="AB13" s="239" t="str">
        <f>IF(AB8=0,"",AB12/AB8)</f>
        <v/>
      </c>
      <c r="AC13" s="239" t="str">
        <f>IF(AC8=0,"",AC12/AC8)</f>
        <v/>
      </c>
      <c r="AD13" s="240">
        <f>IF(AD8=0,"",AD12/AD8)</f>
        <v>0.31458335039394636</v>
      </c>
      <c r="AE13" s="241" t="s">
        <v>575</v>
      </c>
      <c r="AF13" s="239">
        <f>IF(AF8=0,"",AF12/AF8)</f>
        <v>0.65000052441706124</v>
      </c>
      <c r="AG13" s="239">
        <f>IF(AG8=0,"",AG12/AG8)</f>
        <v>0.65</v>
      </c>
      <c r="AH13" s="239" t="str">
        <f>IF(AH8=0,"",AH12/AH8)</f>
        <v/>
      </c>
      <c r="AI13" s="239" t="str">
        <f>IF(AI8=0,"",AI12/AI8)</f>
        <v/>
      </c>
      <c r="AJ13" s="240">
        <f>IF(AJ8=0,"",AJ12/AJ8)</f>
        <v>0.65000039137218757</v>
      </c>
      <c r="AL13" s="239">
        <f>IF(AL8=0,"",AL12/AL8)</f>
        <v>0.39572960551512831</v>
      </c>
      <c r="AM13" s="239">
        <f>IF(AM8=0,"",AM12/AM8)</f>
        <v>1</v>
      </c>
      <c r="AN13" s="239" t="str">
        <f>IF(AN8=0,"",AN12/AN8)</f>
        <v/>
      </c>
      <c r="AO13" s="239" t="str">
        <f>IF(AO8=0,"",AO12/AO8)</f>
        <v/>
      </c>
      <c r="AP13" s="240">
        <f>IF(AP8=0,"",AP12/AP8)</f>
        <v>0.41123239108125759</v>
      </c>
      <c r="AQ13" s="241" t="s">
        <v>575</v>
      </c>
      <c r="AR13" s="239">
        <f>IF(AR8=0,"",AR12/AR8)</f>
        <v>0.65000052441706124</v>
      </c>
      <c r="AS13" s="239">
        <f>IF(AS8=0,"",AS12/AS8)</f>
        <v>0.65</v>
      </c>
      <c r="AT13" s="239" t="str">
        <f>IF(AT8=0,"",AT12/AT8)</f>
        <v/>
      </c>
      <c r="AU13" s="239" t="str">
        <f>IF(AU8=0,"",AU12/AU8)</f>
        <v/>
      </c>
      <c r="AV13" s="240">
        <f>IF(AV8=0,"",AV12/AV8)</f>
        <v>0.65000039137218757</v>
      </c>
      <c r="AX13" s="239">
        <f>IF(AX8=0,"",AX12/AX8)</f>
        <v>0.56950385566710315</v>
      </c>
      <c r="AY13" s="239">
        <f>IF(AY8=0,"",AY12/AY8)</f>
        <v>0.54849832855149905</v>
      </c>
      <c r="AZ13" s="239" t="str">
        <f>IF(AZ8=0,"",AZ12/AZ8)</f>
        <v/>
      </c>
      <c r="BA13" s="239" t="str">
        <f>IF(BA8=0,"",BA12/BA8)</f>
        <v/>
      </c>
      <c r="BB13" s="240">
        <f>IF(BB8=0,"",BB12/BB8)</f>
        <v>0.55847476366852788</v>
      </c>
      <c r="BC13" s="241" t="s">
        <v>575</v>
      </c>
      <c r="BD13" s="239">
        <f>IF(BD8=0,"",BD12/BD8)</f>
        <v>0.65000052441706124</v>
      </c>
      <c r="BE13" s="239">
        <f>IF(BE8=0,"",BE12/BE8)</f>
        <v>0.65</v>
      </c>
      <c r="BF13" s="239" t="str">
        <f>IF(BF8=0,"",BF12/BF8)</f>
        <v/>
      </c>
      <c r="BG13" s="239" t="str">
        <f>IF(BG8=0,"",BG12/BG8)</f>
        <v/>
      </c>
      <c r="BH13" s="240">
        <f>IF(BH8=0,"",BH12/BH8)</f>
        <v>0.65000039137218757</v>
      </c>
      <c r="BJ13" s="239" t="str">
        <f>IF(BJ8=0,"",BJ12/BJ8)</f>
        <v/>
      </c>
      <c r="BK13" s="239" t="str">
        <f>IF(BK8=0,"",BK12/BK8)</f>
        <v/>
      </c>
      <c r="BL13" s="239" t="str">
        <f>IF(BL8=0,"",BL12/BL8)</f>
        <v/>
      </c>
      <c r="BM13" s="239" t="str">
        <f>IF(BM8=0,"",BM12/BM8)</f>
        <v/>
      </c>
      <c r="BN13" s="240" t="str">
        <f>IF(BN8=0,"",BN12/BN8)</f>
        <v/>
      </c>
      <c r="BO13" s="241" t="s">
        <v>575</v>
      </c>
      <c r="BP13" s="239" t="str">
        <f>IF(BP8=0,"",BP12/BP8)</f>
        <v/>
      </c>
      <c r="BQ13" s="239" t="str">
        <f>IF(BQ8=0,"",BQ12/BQ8)</f>
        <v/>
      </c>
      <c r="BR13" s="239" t="str">
        <f>IF(BR8=0,"",BR12/BR8)</f>
        <v/>
      </c>
      <c r="BS13" s="239" t="str">
        <f>IF(BS8=0,"",BS12/BS8)</f>
        <v/>
      </c>
      <c r="BT13" s="240" t="str">
        <f>IF(BT8=0,"",BT12/BT8)</f>
        <v/>
      </c>
      <c r="BV13" s="239" t="str">
        <f>IF(BV8=0,"",BV12/BV8)</f>
        <v/>
      </c>
      <c r="BW13" s="239" t="str">
        <f>IF(BW8=0,"",BW12/BW8)</f>
        <v/>
      </c>
      <c r="BX13" s="239" t="str">
        <f>IF(BX8=0,"",BX12/BX8)</f>
        <v/>
      </c>
      <c r="BY13" s="239" t="str">
        <f>IF(BY8=0,"",BY12/BY8)</f>
        <v/>
      </c>
      <c r="BZ13" s="240" t="str">
        <f>IF(BZ8=0,"",BZ12/BZ8)</f>
        <v/>
      </c>
      <c r="CA13" s="241" t="s">
        <v>575</v>
      </c>
      <c r="CB13" s="239" t="str">
        <f>IF(CB8=0,"",CB12/CB8)</f>
        <v/>
      </c>
      <c r="CC13" s="239" t="str">
        <f>IF(CC8=0,"",CC12/CC8)</f>
        <v/>
      </c>
      <c r="CD13" s="239" t="str">
        <f>IF(CD8=0,"",CD12/CD8)</f>
        <v/>
      </c>
      <c r="CE13" s="239" t="str">
        <f>IF(CE8=0,"",CE12/CE8)</f>
        <v/>
      </c>
      <c r="CF13" s="240" t="str">
        <f>IF(CF8=0,"",CF12/CF8)</f>
        <v/>
      </c>
      <c r="CH13" s="239" t="str">
        <f>IF(CH8=0,"",CH12/CH8)</f>
        <v/>
      </c>
      <c r="CI13" s="239" t="str">
        <f>IF(CI8=0,"",CI12/CI8)</f>
        <v/>
      </c>
      <c r="CJ13" s="239" t="str">
        <f>IF(CJ8=0,"",CJ12/CJ8)</f>
        <v/>
      </c>
      <c r="CK13" s="239" t="str">
        <f>IF(CK8=0,"",CK12/CK8)</f>
        <v/>
      </c>
      <c r="CL13" s="240" t="str">
        <f>IF(CL8=0,"",CL12/CL8)</f>
        <v/>
      </c>
      <c r="CM13" s="241" t="s">
        <v>575</v>
      </c>
      <c r="CN13" s="239" t="str">
        <f>IF(CN8=0,"",CN12/CN8)</f>
        <v/>
      </c>
      <c r="CO13" s="239" t="str">
        <f>IF(CO8=0,"",CO12/CO8)</f>
        <v/>
      </c>
      <c r="CP13" s="239" t="str">
        <f>IF(CP8=0,"",CP12/CP8)</f>
        <v/>
      </c>
      <c r="CQ13" s="239" t="str">
        <f>IF(CQ8=0,"",CQ12/CQ8)</f>
        <v/>
      </c>
      <c r="CR13" s="240" t="str">
        <f>IF(CR8=0,"",CR12/CR8)</f>
        <v/>
      </c>
      <c r="CT13" s="239" t="str">
        <f>IF(CT8=0,"",CT12/CT8)</f>
        <v/>
      </c>
      <c r="CU13" s="239" t="str">
        <f>IF(CU8=0,"",CU12/CU8)</f>
        <v/>
      </c>
      <c r="CV13" s="239" t="str">
        <f>IF(CV8=0,"",CV12/CV8)</f>
        <v/>
      </c>
      <c r="CW13" s="239" t="str">
        <f>IF(CW8=0,"",CW12/CW8)</f>
        <v/>
      </c>
      <c r="CX13" s="240" t="str">
        <f>IF(CX8=0,"",CX12/CX8)</f>
        <v/>
      </c>
      <c r="CY13" s="241" t="s">
        <v>575</v>
      </c>
      <c r="CZ13" s="239" t="str">
        <f>IF(CZ8=0,"",CZ12/CZ8)</f>
        <v/>
      </c>
      <c r="DA13" s="239" t="str">
        <f>IF(DA8=0,"",DA12/DA8)</f>
        <v/>
      </c>
      <c r="DB13" s="239" t="str">
        <f>IF(DB8=0,"",DB12/DB8)</f>
        <v/>
      </c>
      <c r="DC13" s="239" t="str">
        <f>IF(DC8=0,"",DC12/DC8)</f>
        <v/>
      </c>
      <c r="DD13" s="240" t="str">
        <f>IF(DD8=0,"",DD12/DD8)</f>
        <v/>
      </c>
      <c r="DF13" s="239" t="str">
        <f>IF(DF8=0,"",DF12/DF8)</f>
        <v/>
      </c>
      <c r="DG13" s="239" t="str">
        <f>IF(DG8=0,"",DG12/DG8)</f>
        <v/>
      </c>
      <c r="DH13" s="239" t="str">
        <f>IF(DH8=0,"",DH12/DH8)</f>
        <v/>
      </c>
      <c r="DI13" s="239" t="str">
        <f>IF(DI8=0,"",DI12/DI8)</f>
        <v/>
      </c>
      <c r="DJ13" s="240" t="str">
        <f>IF(DJ8=0,"",DJ12/DJ8)</f>
        <v/>
      </c>
      <c r="DK13" s="241" t="s">
        <v>575</v>
      </c>
      <c r="DL13" s="239" t="str">
        <f>IF(DL8=0,"",DL12/DL8)</f>
        <v/>
      </c>
      <c r="DM13" s="239" t="str">
        <f>IF(DM8=0,"",DM12/DM8)</f>
        <v/>
      </c>
      <c r="DN13" s="239" t="str">
        <f>IF(DN8=0,"",DN12/DN8)</f>
        <v/>
      </c>
      <c r="DO13" s="239" t="str">
        <f>IF(DO8=0,"",DO12/DO8)</f>
        <v/>
      </c>
      <c r="DP13" s="240" t="str">
        <f>IF(DP8=0,"",DP12/DP8)</f>
        <v/>
      </c>
      <c r="DR13" s="239" t="str">
        <f>IF(DR8=0,"",DR12/DR8)</f>
        <v/>
      </c>
      <c r="DS13" s="239" t="str">
        <f>IF(DS8=0,"",DS12/DS8)</f>
        <v/>
      </c>
      <c r="DT13" s="239" t="str">
        <f>IF(DT8=0,"",DT12/DT8)</f>
        <v/>
      </c>
      <c r="DU13" s="239" t="str">
        <f>IF(DU8=0,"",DU12/DU8)</f>
        <v/>
      </c>
      <c r="DV13" s="240" t="str">
        <f>IF(DV8=0,"",DV12/DV8)</f>
        <v/>
      </c>
      <c r="DW13" s="241" t="s">
        <v>575</v>
      </c>
      <c r="DX13" s="239" t="str">
        <f>IF(DX8=0,"",DX12/DX8)</f>
        <v/>
      </c>
      <c r="DY13" s="239" t="str">
        <f>IF(DY8=0,"",DY12/DY8)</f>
        <v/>
      </c>
      <c r="DZ13" s="239" t="str">
        <f>IF(DZ8=0,"",DZ12/DZ8)</f>
        <v/>
      </c>
      <c r="EA13" s="239" t="str">
        <f>IF(EA8=0,"",EA12/EA8)</f>
        <v/>
      </c>
      <c r="EB13" s="240" t="str">
        <f>IF(EB8=0,"",EB12/EB8)</f>
        <v/>
      </c>
      <c r="ED13" s="239" t="str">
        <f>IF(ED8=0,"",ED12/ED8)</f>
        <v/>
      </c>
      <c r="EE13" s="239" t="str">
        <f>IF(EE8=0,"",EE12/EE8)</f>
        <v/>
      </c>
      <c r="EF13" s="239" t="str">
        <f>IF(EF8=0,"",EF12/EF8)</f>
        <v/>
      </c>
      <c r="EG13" s="239" t="str">
        <f>IF(EG8=0,"",EG12/EG8)</f>
        <v/>
      </c>
      <c r="EH13" s="240" t="str">
        <f>IF(EH8=0,"",EH12/EH8)</f>
        <v/>
      </c>
      <c r="EI13" s="241" t="s">
        <v>575</v>
      </c>
      <c r="EJ13" s="239" t="str">
        <f>IF(EJ8=0,"",EJ12/EJ8)</f>
        <v/>
      </c>
      <c r="EK13" s="239" t="str">
        <f>IF(EK8=0,"",EK12/EK8)</f>
        <v/>
      </c>
      <c r="EL13" s="239" t="str">
        <f>IF(EL8=0,"",EL12/EL8)</f>
        <v/>
      </c>
      <c r="EM13" s="239" t="str">
        <f>IF(EM8=0,"",EM12/EM8)</f>
        <v/>
      </c>
      <c r="EN13" s="240" t="str">
        <f>IF(EN8=0,"",EN12/EN8)</f>
        <v/>
      </c>
      <c r="EP13" s="239">
        <f>IF(EP8=0,"",EP12/EP8)</f>
        <v>0.3587981044548062</v>
      </c>
      <c r="EQ13" s="239">
        <f>IF(EQ8=0,"",EQ12/EQ8)</f>
        <v>0.74498461712957054</v>
      </c>
      <c r="ER13" s="239" t="str">
        <f>IF(ER8=0,"",ER12/ER8)</f>
        <v/>
      </c>
      <c r="ES13" s="239" t="str">
        <f>IF(ES8=0,"",ES12/ES8)</f>
        <v/>
      </c>
      <c r="ET13" s="240">
        <f>IF(ET8=0,"",ET12/ET8)</f>
        <v>0.46163006445753269</v>
      </c>
      <c r="EU13" s="241" t="s">
        <v>575</v>
      </c>
      <c r="EV13" s="239">
        <f>IF(EV8=0,"",EV12/EV8)</f>
        <v>0.65000052441706124</v>
      </c>
      <c r="EW13" s="239">
        <f>IF(EW8=0,"",EW12/EW8)</f>
        <v>0.65</v>
      </c>
      <c r="EX13" s="239" t="str">
        <f>IF(EX8=0,"",EX12/EX8)</f>
        <v/>
      </c>
      <c r="EY13" s="239" t="str">
        <f>IF(EY8=0,"",EY12/EY8)</f>
        <v/>
      </c>
      <c r="EZ13" s="240">
        <f>IF(EZ8=0,"",EZ12/EZ8)</f>
        <v>0.65000039137218757</v>
      </c>
    </row>
    <row r="14" spans="1:156" x14ac:dyDescent="0.3">
      <c r="A14" s="217" t="s">
        <v>569</v>
      </c>
      <c r="B14" s="242">
        <f>IF(B18+B19=0,"",B12/-(B18+B19+B22+B23))</f>
        <v>7.773840971038927E-2</v>
      </c>
      <c r="C14" s="242">
        <f>IF(C18+C19=0,"",C12/-(C18+C19+C22+C23))</f>
        <v>0.10106266261245729</v>
      </c>
      <c r="D14" s="242" t="str">
        <f>IF(D18+D19=0,"",D12/-(D18+D19+D22+D23))</f>
        <v/>
      </c>
      <c r="E14" s="242" t="str">
        <f>IF(E18+E19=0,"",E12/-(E18+E19+E22+E23))</f>
        <v/>
      </c>
      <c r="F14" s="243">
        <f>IF(F18+F19=0,"",F12/-(F18+F19+F22+F23))</f>
        <v>8.2948233207300562E-2</v>
      </c>
      <c r="G14" s="244" t="s">
        <v>576</v>
      </c>
      <c r="H14" s="242">
        <f>IF(H18+H19=0,"",H12/-(H18+H19+H22+H23))</f>
        <v>0.69347381051402113</v>
      </c>
      <c r="I14" s="242">
        <f>IF(I18+I19=0,"",I12/-(I18+I19+I22+I23))</f>
        <v>0.55274412522237926</v>
      </c>
      <c r="J14" s="242">
        <f>IF(J18+J19=0,"",J12/-(J18+J19+J22+J23))</f>
        <v>0</v>
      </c>
      <c r="K14" s="242">
        <f>IF(K18+K19=0,"",K12/-(K18+K19+K22+K23))</f>
        <v>0</v>
      </c>
      <c r="L14" s="243">
        <f>IF(L18+L19=0,"",L12/-(L18+L19+L22+L23))</f>
        <v>0.22504121606963515</v>
      </c>
      <c r="N14" s="242">
        <f>IF(N18+N19=0,"",N12/-(N18+N19+N22+N23))</f>
        <v>0.25503182638672112</v>
      </c>
      <c r="O14" s="242">
        <f>IF(O18+O19=0,"",O12/-(O18+O19+O22+O23))</f>
        <v>0.59586166980176525</v>
      </c>
      <c r="P14" s="242" t="str">
        <f>IF(P18+P19=0,"",P12/-(P18+P19+P22+P23))</f>
        <v/>
      </c>
      <c r="Q14" s="242" t="str">
        <f>IF(Q18+Q19=0,"",Q12/-(Q18+Q19+Q22+Q23))</f>
        <v/>
      </c>
      <c r="R14" s="243">
        <f>IF(R18+R19=0,"",R12/-(R18+R19+R22+R23))</f>
        <v>0.34801875154206763</v>
      </c>
      <c r="S14" s="244" t="s">
        <v>576</v>
      </c>
      <c r="T14" s="242">
        <f>IF(T18+T19=0,"",T12/-(T18+T19+T22+T23))</f>
        <v>0.69347381051402113</v>
      </c>
      <c r="U14" s="242">
        <f>IF(U18+U19=0,"",U12/-(U18+U19+U22+U23))</f>
        <v>0.55274412522237926</v>
      </c>
      <c r="V14" s="242">
        <f>IF(V18+V19=0,"",V12/-(V18+V19+V22+V23))</f>
        <v>0</v>
      </c>
      <c r="W14" s="242">
        <f>IF(W18+W19=0,"",W12/-(W18+W19+W22+W23))</f>
        <v>0</v>
      </c>
      <c r="X14" s="243">
        <f>IF(X18+X19=0,"",X12/-(X18+X19+X22+X23))</f>
        <v>0.52942515130587042</v>
      </c>
      <c r="Z14" s="242">
        <f>IF(Z18+Z19=0,"",Z12/-(Z18+Z19+Z22+Z23))</f>
        <v>9.7429572138377218E-2</v>
      </c>
      <c r="AA14" s="242">
        <f>IF(AA18+AA19=0,"",AA12/-(AA18+AA19+AA22+AA23))</f>
        <v>0.49390937829293996</v>
      </c>
      <c r="AB14" s="242" t="str">
        <f>IF(AB18+AB19=0,"",AB12/-(AB18+AB19+AB22+AB23))</f>
        <v/>
      </c>
      <c r="AC14" s="242" t="str">
        <f>IF(AC18+AC19=0,"",AC12/-(AC18+AC19+AC22+AC23))</f>
        <v/>
      </c>
      <c r="AD14" s="243">
        <f>IF(AD18+AD19=0,"",AD12/-(AD18+AD19+AD22+AD23))</f>
        <v>0.18320506273708784</v>
      </c>
      <c r="AE14" s="244" t="s">
        <v>576</v>
      </c>
      <c r="AF14" s="242">
        <f>IF(AF18+AF19=0,"",AF12/-(AF18+AF19+AF22+AF23))</f>
        <v>0.69347381051402113</v>
      </c>
      <c r="AG14" s="242">
        <f>IF(AG18+AG19=0,"",AG12/-(AG18+AG19+AG22+AG23))</f>
        <v>0.55274412522237926</v>
      </c>
      <c r="AH14" s="242">
        <f>IF(AH18+AH19=0,"",AH12/-(AH18+AH19+AH22+AH23))</f>
        <v>0</v>
      </c>
      <c r="AI14" s="242">
        <f>IF(AI18+AI19=0,"",AI12/-(AI18+AI19+AI22+AI23))</f>
        <v>0</v>
      </c>
      <c r="AJ14" s="243">
        <f>IF(AJ18+AJ19=0,"",AJ12/-(AJ18+AJ19+AJ22+AJ23))</f>
        <v>0.52942515130587042</v>
      </c>
      <c r="AL14" s="242">
        <f>IF(AL18+AL19=0,"",AL12/-(AL18+AL19+AL22+AL23))</f>
        <v>0.11494444676205971</v>
      </c>
      <c r="AM14" s="242">
        <f>IF(AM18+AM19=0,"",AM12/-(AM18+AM19+AM22+AM23))</f>
        <v>4.8960697912493877E-2</v>
      </c>
      <c r="AN14" s="242" t="str">
        <f>IF(AN18+AN19=0,"",AN12/-(AN18+AN19+AN22+AN23))</f>
        <v/>
      </c>
      <c r="AO14" s="242" t="str">
        <f>IF(AO18+AO19=0,"",AO12/-(AO18+AO19+AO22+AO23))</f>
        <v/>
      </c>
      <c r="AP14" s="243">
        <f>IF(AP18+AP19=0,"",AP12/-(AP18+AP19+AP22+AP23))</f>
        <v>0.10602971862916659</v>
      </c>
      <c r="AQ14" s="244" t="s">
        <v>576</v>
      </c>
      <c r="AR14" s="242">
        <f>IF(AR18+AR19=0,"",AR12/-(AR18+AR19+AR22+AR23))</f>
        <v>0.69347381051402113</v>
      </c>
      <c r="AS14" s="242">
        <f>IF(AS18+AS19=0,"",AS12/-(AS18+AS19+AS22+AS23))</f>
        <v>0.55274412522237926</v>
      </c>
      <c r="AT14" s="242">
        <f>IF(AT18+AT19=0,"",AT12/-(AT18+AT19+AT22+AT23))</f>
        <v>0</v>
      </c>
      <c r="AU14" s="242">
        <f>IF(AU18+AU19=0,"",AU12/-(AU18+AU19+AU22+AU23))</f>
        <v>0</v>
      </c>
      <c r="AV14" s="243">
        <f>IF(AV18+AV19=0,"",AV12/-(AV18+AV19+AV22+AV23))</f>
        <v>0.52942515130587042</v>
      </c>
      <c r="AX14" s="242">
        <f>IF(AX18+AX19=0,"",AX12/-(AX18+AX19+AX22+AX23))</f>
        <v>0.35341227670207531</v>
      </c>
      <c r="AY14" s="242">
        <f>IF(AY18+AY19=0,"",AY12/-(AY18+AY19+AY22+AY23))</f>
        <v>0.89978949641064387</v>
      </c>
      <c r="AZ14" s="242" t="str">
        <f>IF(AZ18+AZ19=0,"",AZ12/-(AZ18+AZ19+AZ22+AZ23))</f>
        <v/>
      </c>
      <c r="BA14" s="242" t="str">
        <f>IF(BA18+BA19=0,"",BA12/-(BA18+BA19+BA22+BA23))</f>
        <v/>
      </c>
      <c r="BB14" s="243">
        <f>IF(BB18+BB19=0,"",BB12/-(BB18+BB19+BB22+BB23))</f>
        <v>0.51452836915554645</v>
      </c>
      <c r="BC14" s="244" t="s">
        <v>576</v>
      </c>
      <c r="BD14" s="242">
        <f>IF(BD18+BD19=0,"",BD12/-(BD18+BD19+BD22+BD23))</f>
        <v>0.69347381051402113</v>
      </c>
      <c r="BE14" s="242">
        <f>IF(BE18+BE19=0,"",BE12/-(BE18+BE19+BE22+BE23))</f>
        <v>0.55274412522237926</v>
      </c>
      <c r="BF14" s="242">
        <f>IF(BF18+BF19=0,"",BF12/-(BF18+BF19+BF22+BF23))</f>
        <v>0</v>
      </c>
      <c r="BG14" s="242">
        <f>IF(BG18+BG19=0,"",BG12/-(BG18+BG19+BG22+BG23))</f>
        <v>0</v>
      </c>
      <c r="BH14" s="243">
        <f>IF(BH18+BH19=0,"",BH12/-(BH18+BH19+BH22+BH23))</f>
        <v>0.52942515130587042</v>
      </c>
      <c r="BJ14" s="242" t="str">
        <f>IF(BJ18+BJ19=0,"",BJ12/-(BJ18+BJ19+BJ22+BJ23))</f>
        <v/>
      </c>
      <c r="BK14" s="242" t="str">
        <f>IF(BK18+BK19=0,"",BK12/-(BK18+BK19+BK22+BK23))</f>
        <v/>
      </c>
      <c r="BL14" s="242" t="str">
        <f>IF(BL18+BL19=0,"",BL12/-(BL18+BL19+BL22+BL23))</f>
        <v/>
      </c>
      <c r="BM14" s="242" t="str">
        <f>IF(BM18+BM19=0,"",BM12/-(BM18+BM19+BM22+BM23))</f>
        <v/>
      </c>
      <c r="BN14" s="243" t="str">
        <f>IF(BN18+BN19=0,"",BN12/-(BN18+BN19+BN22+BN23))</f>
        <v/>
      </c>
      <c r="BO14" s="244" t="s">
        <v>576</v>
      </c>
      <c r="BP14" s="242" t="str">
        <f>IF(BP18+BP19=0,"",BP12/-(BP18+BP19+BP22+BP23))</f>
        <v/>
      </c>
      <c r="BQ14" s="242" t="str">
        <f>IF(BQ18+BQ19=0,"",BQ12/-(BQ18+BQ19+BQ22+BQ23))</f>
        <v/>
      </c>
      <c r="BR14" s="242" t="str">
        <f>IF(BR18+BR19=0,"",BR12/-(BR18+BR19+BR22+BR23))</f>
        <v/>
      </c>
      <c r="BS14" s="242" t="str">
        <f>IF(BS18+BS19=0,"",BS12/-(BS18+BS19+BS22+BS23))</f>
        <v/>
      </c>
      <c r="BT14" s="243" t="str">
        <f>IF(BT18+BT19=0,"",BT12/-(BT18+BT19+BT22+BT23))</f>
        <v/>
      </c>
      <c r="BV14" s="242" t="str">
        <f>IF(BV18+BV19=0,"",BV12/-(BV18+BV19+BV22+BV23))</f>
        <v/>
      </c>
      <c r="BW14" s="242" t="str">
        <f>IF(BW18+BW19=0,"",BW12/-(BW18+BW19+BW22+BW23))</f>
        <v/>
      </c>
      <c r="BX14" s="242" t="str">
        <f>IF(BX18+BX19=0,"",BX12/-(BX18+BX19+BX22+BX23))</f>
        <v/>
      </c>
      <c r="BY14" s="242" t="str">
        <f>IF(BY18+BY19=0,"",BY12/-(BY18+BY19+BY22+BY23))</f>
        <v/>
      </c>
      <c r="BZ14" s="243" t="str">
        <f>IF(BZ18+BZ19=0,"",BZ12/-(BZ18+BZ19+BZ22+BZ23))</f>
        <v/>
      </c>
      <c r="CA14" s="244" t="s">
        <v>576</v>
      </c>
      <c r="CB14" s="242" t="str">
        <f>IF(CB18+CB19=0,"",CB12/-(CB18+CB19+CB22+CB23))</f>
        <v/>
      </c>
      <c r="CC14" s="242" t="str">
        <f>IF(CC18+CC19=0,"",CC12/-(CC18+CC19+CC22+CC23))</f>
        <v/>
      </c>
      <c r="CD14" s="242" t="str">
        <f>IF(CD18+CD19=0,"",CD12/-(CD18+CD19+CD22+CD23))</f>
        <v/>
      </c>
      <c r="CE14" s="242" t="str">
        <f>IF(CE18+CE19=0,"",CE12/-(CE18+CE19+CE22+CE23))</f>
        <v/>
      </c>
      <c r="CF14" s="243" t="str">
        <f>IF(CF18+CF19=0,"",CF12/-(CF18+CF19+CF22+CF23))</f>
        <v/>
      </c>
      <c r="CH14" s="242" t="str">
        <f>IF(CH18+CH19=0,"",CH12/-(CH18+CH19+CH22+CH23))</f>
        <v/>
      </c>
      <c r="CI14" s="242" t="str">
        <f>IF(CI18+CI19=0,"",CI12/-(CI18+CI19+CI22+CI23))</f>
        <v/>
      </c>
      <c r="CJ14" s="242" t="str">
        <f>IF(CJ18+CJ19=0,"",CJ12/-(CJ18+CJ19+CJ22+CJ23))</f>
        <v/>
      </c>
      <c r="CK14" s="242" t="str">
        <f>IF(CK18+CK19=0,"",CK12/-(CK18+CK19+CK22+CK23))</f>
        <v/>
      </c>
      <c r="CL14" s="243" t="str">
        <f>IF(CL18+CL19=0,"",CL12/-(CL18+CL19+CL22+CL23))</f>
        <v/>
      </c>
      <c r="CM14" s="244" t="s">
        <v>576</v>
      </c>
      <c r="CN14" s="242" t="str">
        <f>IF(CN18+CN19=0,"",CN12/-(CN18+CN19+CN22+CN23))</f>
        <v/>
      </c>
      <c r="CO14" s="242" t="str">
        <f>IF(CO18+CO19=0,"",CO12/-(CO18+CO19+CO22+CO23))</f>
        <v/>
      </c>
      <c r="CP14" s="242" t="str">
        <f>IF(CP18+CP19=0,"",CP12/-(CP18+CP19+CP22+CP23))</f>
        <v/>
      </c>
      <c r="CQ14" s="242" t="str">
        <f>IF(CQ18+CQ19=0,"",CQ12/-(CQ18+CQ19+CQ22+CQ23))</f>
        <v/>
      </c>
      <c r="CR14" s="243" t="str">
        <f>IF(CR18+CR19=0,"",CR12/-(CR18+CR19+CR22+CR23))</f>
        <v/>
      </c>
      <c r="CT14" s="242" t="str">
        <f>IF(CT18+CT19=0,"",CT12/-(CT18+CT19+CT22+CT23))</f>
        <v/>
      </c>
      <c r="CU14" s="242" t="str">
        <f>IF(CU18+CU19=0,"",CU12/-(CU18+CU19+CU22+CU23))</f>
        <v/>
      </c>
      <c r="CV14" s="242" t="str">
        <f>IF(CV18+CV19=0,"",CV12/-(CV18+CV19+CV22+CV23))</f>
        <v/>
      </c>
      <c r="CW14" s="242" t="str">
        <f>IF(CW18+CW19=0,"",CW12/-(CW18+CW19+CW22+CW23))</f>
        <v/>
      </c>
      <c r="CX14" s="243" t="str">
        <f>IF(CX18+CX19=0,"",CX12/-(CX18+CX19+CX22+CX23))</f>
        <v/>
      </c>
      <c r="CY14" s="244" t="s">
        <v>576</v>
      </c>
      <c r="CZ14" s="242" t="str">
        <f>IF(CZ18+CZ19=0,"",CZ12/-(CZ18+CZ19+CZ22+CZ23))</f>
        <v/>
      </c>
      <c r="DA14" s="242" t="str">
        <f>IF(DA18+DA19=0,"",DA12/-(DA18+DA19+DA22+DA23))</f>
        <v/>
      </c>
      <c r="DB14" s="242" t="str">
        <f>IF(DB18+DB19=0,"",DB12/-(DB18+DB19+DB22+DB23))</f>
        <v/>
      </c>
      <c r="DC14" s="242" t="str">
        <f>IF(DC18+DC19=0,"",DC12/-(DC18+DC19+DC22+DC23))</f>
        <v/>
      </c>
      <c r="DD14" s="243" t="str">
        <f>IF(DD18+DD19=0,"",DD12/-(DD18+DD19+DD22+DD23))</f>
        <v/>
      </c>
      <c r="DF14" s="242" t="str">
        <f>IF(DF18+DF19=0,"",DF12/-(DF18+DF19+DF22+DF23))</f>
        <v/>
      </c>
      <c r="DG14" s="242" t="str">
        <f>IF(DG18+DG19=0,"",DG12/-(DG18+DG19+DG22+DG23))</f>
        <v/>
      </c>
      <c r="DH14" s="242" t="str">
        <f>IF(DH18+DH19=0,"",DH12/-(DH18+DH19+DH22+DH23))</f>
        <v/>
      </c>
      <c r="DI14" s="242" t="str">
        <f>IF(DI18+DI19=0,"",DI12/-(DI18+DI19+DI22+DI23))</f>
        <v/>
      </c>
      <c r="DJ14" s="243" t="str">
        <f>IF(DJ18+DJ19=0,"",DJ12/-(DJ18+DJ19+DJ22+DJ23))</f>
        <v/>
      </c>
      <c r="DK14" s="244" t="s">
        <v>576</v>
      </c>
      <c r="DL14" s="242" t="str">
        <f>IF(DL18+DL19=0,"",DL12/-(DL18+DL19+DL22+DL23))</f>
        <v/>
      </c>
      <c r="DM14" s="242" t="str">
        <f>IF(DM18+DM19=0,"",DM12/-(DM18+DM19+DM22+DM23))</f>
        <v/>
      </c>
      <c r="DN14" s="242" t="str">
        <f>IF(DN18+DN19=0,"",DN12/-(DN18+DN19+DN22+DN23))</f>
        <v/>
      </c>
      <c r="DO14" s="242" t="str">
        <f>IF(DO18+DO19=0,"",DO12/-(DO18+DO19+DO22+DO23))</f>
        <v/>
      </c>
      <c r="DP14" s="243" t="str">
        <f>IF(DP18+DP19=0,"",DP12/-(DP18+DP19+DP22+DP23))</f>
        <v/>
      </c>
      <c r="DR14" s="242" t="str">
        <f>IF(DR18+DR19=0,"",DR12/-(DR18+DR19+DR22+DR23))</f>
        <v/>
      </c>
      <c r="DS14" s="242" t="str">
        <f>IF(DS18+DS19=0,"",DS12/-(DS18+DS19+DS22+DS23))</f>
        <v/>
      </c>
      <c r="DT14" s="242" t="str">
        <f>IF(DT18+DT19=0,"",DT12/-(DT18+DT19+DT22+DT23))</f>
        <v/>
      </c>
      <c r="DU14" s="242" t="str">
        <f>IF(DU18+DU19=0,"",DU12/-(DU18+DU19+DU22+DU23))</f>
        <v/>
      </c>
      <c r="DV14" s="243" t="str">
        <f>IF(DV18+DV19=0,"",DV12/-(DV18+DV19+DV22+DV23))</f>
        <v/>
      </c>
      <c r="DW14" s="244" t="s">
        <v>576</v>
      </c>
      <c r="DX14" s="242" t="str">
        <f>IF(DX18+DX19=0,"",DX12/-(DX18+DX19+DX22+DX23))</f>
        <v/>
      </c>
      <c r="DY14" s="242" t="str">
        <f>IF(DY18+DY19=0,"",DY12/-(DY18+DY19+DY22+DY23))</f>
        <v/>
      </c>
      <c r="DZ14" s="242" t="str">
        <f>IF(DZ18+DZ19=0,"",DZ12/-(DZ18+DZ19+DZ22+DZ23))</f>
        <v/>
      </c>
      <c r="EA14" s="242" t="str">
        <f>IF(EA18+EA19=0,"",EA12/-(EA18+EA19+EA22+EA23))</f>
        <v/>
      </c>
      <c r="EB14" s="243" t="str">
        <f>IF(EB18+EB19=0,"",EB12/-(EB18+EB19+EB22+EB23))</f>
        <v/>
      </c>
      <c r="ED14" s="242" t="str">
        <f>IF(ED18+ED19=0,"",ED12/-(ED18+ED19+ED22+ED23))</f>
        <v/>
      </c>
      <c r="EE14" s="242" t="str">
        <f>IF(EE18+EE19=0,"",EE12/-(EE18+EE19+EE22+EE23))</f>
        <v/>
      </c>
      <c r="EF14" s="242" t="str">
        <f>IF(EF18+EF19=0,"",EF12/-(EF18+EF19+EF22+EF23))</f>
        <v/>
      </c>
      <c r="EG14" s="242" t="str">
        <f>IF(EG18+EG19=0,"",EG12/-(EG18+EG19+EG22+EG23))</f>
        <v/>
      </c>
      <c r="EH14" s="243" t="str">
        <f>IF(EH18+EH19=0,"",EH12/-(EH18+EH19+EH22+EH23))</f>
        <v/>
      </c>
      <c r="EI14" s="244" t="s">
        <v>576</v>
      </c>
      <c r="EJ14" s="242" t="str">
        <f>IF(EJ18+EJ19=0,"",EJ12/-(EJ18+EJ19+EJ22+EJ23))</f>
        <v/>
      </c>
      <c r="EK14" s="242" t="str">
        <f>IF(EK18+EK19=0,"",EK12/-(EK18+EK19+EK22+EK23))</f>
        <v/>
      </c>
      <c r="EL14" s="242" t="str">
        <f>IF(EL18+EL19=0,"",EL12/-(EL18+EL19+EL22+EL23))</f>
        <v/>
      </c>
      <c r="EM14" s="242" t="str">
        <f>IF(EM18+EM19=0,"",EM12/-(EM18+EM19+EM22+EM23))</f>
        <v/>
      </c>
      <c r="EN14" s="243" t="str">
        <f>IF(EN18+EN19=0,"",EN12/-(EN18+EN19+EN22+EN23))</f>
        <v/>
      </c>
      <c r="EP14" s="242">
        <f>IF(EP18+EP19=0,"",EP12/-(EP18+EP19+EP22+EP23))</f>
        <v>0.15776476909589662</v>
      </c>
      <c r="EQ14" s="242">
        <f>IF(EQ18+EQ19=0,"",EQ12/-(EQ18+EQ19+EQ22+EQ23))</f>
        <v>0.43454997291608949</v>
      </c>
      <c r="ER14" s="242" t="str">
        <f>IF(ER18+ER19=0,"",ER12/-(ER18+ER19+ER22+ER23))</f>
        <v/>
      </c>
      <c r="ES14" s="242" t="str">
        <f>IF(ES18+ES19=0,"",ES12/-(ES18+ES19+ES22+ES23))</f>
        <v/>
      </c>
      <c r="ET14" s="243">
        <f>IF(ET18+ET19=0,"",ET12/-(ET18+ET19+ET22+ET23))</f>
        <v>0.21721945595657033</v>
      </c>
      <c r="EU14" s="244" t="s">
        <v>576</v>
      </c>
      <c r="EV14" s="242">
        <f>IF(EV18+EV19=0,"",EV12/-(EV18+EV19+EV22+EV23))</f>
        <v>0.69347381051402124</v>
      </c>
      <c r="EW14" s="242">
        <f>IF(EW18+EW19=0,"",EW12/-(EW18+EW19+EW22+EW23))</f>
        <v>0.55274412522237926</v>
      </c>
      <c r="EX14" s="242">
        <f>IF(EX18+EX19=0,"",EX12/-(EX18+EX19+EX22+EX23))</f>
        <v>0</v>
      </c>
      <c r="EY14" s="242">
        <f>IF(EY18+EY19=0,"",EY12/-(EY18+EY19+EY22+EY23))</f>
        <v>0</v>
      </c>
      <c r="EZ14" s="243">
        <f>IF(EZ18+EZ19=0,"",EZ12/-(EZ18+EZ19+EZ22+EZ23))</f>
        <v>0.22516479775755396</v>
      </c>
    </row>
    <row r="15" spans="1:156" x14ac:dyDescent="0.3">
      <c r="B15" s="234">
        <f>32</f>
        <v>32</v>
      </c>
      <c r="C15" s="234">
        <f>2145</f>
        <v>2145</v>
      </c>
      <c r="D15" s="234"/>
      <c r="E15" s="234"/>
      <c r="F15" s="237">
        <f>SUM(B15:E15)</f>
        <v>2177</v>
      </c>
      <c r="G15" s="235" t="s">
        <v>572</v>
      </c>
      <c r="H15" s="234">
        <v>31724.549599999998</v>
      </c>
      <c r="I15" s="234">
        <v>5250</v>
      </c>
      <c r="J15" s="234">
        <v>21326.411911904772</v>
      </c>
      <c r="K15" s="234">
        <f>0.36145*1000</f>
        <v>361.45</v>
      </c>
      <c r="L15" s="237">
        <f>SUM(H15:K15)</f>
        <v>58662.411511904764</v>
      </c>
      <c r="N15" s="234">
        <f>66569</f>
        <v>66569</v>
      </c>
      <c r="O15" s="234">
        <v>5513</v>
      </c>
      <c r="P15" s="234"/>
      <c r="Q15" s="234"/>
      <c r="R15" s="237">
        <f>SUM(N15:Q15)</f>
        <v>72082</v>
      </c>
      <c r="S15" s="235" t="s">
        <v>572</v>
      </c>
      <c r="T15" s="234">
        <v>31724.549599999998</v>
      </c>
      <c r="U15" s="234">
        <v>5250</v>
      </c>
      <c r="V15" s="234">
        <v>21326.411911904772</v>
      </c>
      <c r="W15" s="234">
        <v>0.36145000000000005</v>
      </c>
      <c r="X15" s="237">
        <f>SUM(T15:W15)</f>
        <v>58301.322961904763</v>
      </c>
      <c r="Z15" s="236">
        <v>25632</v>
      </c>
      <c r="AA15" s="234">
        <v>0</v>
      </c>
      <c r="AB15" s="234"/>
      <c r="AC15" s="234"/>
      <c r="AD15" s="237">
        <f>SUM(Z15:AC15)</f>
        <v>25632</v>
      </c>
      <c r="AE15" s="235" t="s">
        <v>572</v>
      </c>
      <c r="AF15" s="234">
        <v>31724.549599999998</v>
      </c>
      <c r="AG15" s="234">
        <v>5250</v>
      </c>
      <c r="AH15" s="234">
        <v>21326.411911904772</v>
      </c>
      <c r="AI15" s="234">
        <v>0.36145000000000005</v>
      </c>
      <c r="AJ15" s="237">
        <f>SUM(AF15:AI15)</f>
        <v>58301.322961904763</v>
      </c>
      <c r="AL15" s="236">
        <v>-27044</v>
      </c>
      <c r="AM15" s="234">
        <v>0</v>
      </c>
      <c r="AN15" s="234"/>
      <c r="AO15" s="234"/>
      <c r="AP15" s="237">
        <f>SUM(AL15:AO15)</f>
        <v>-27044</v>
      </c>
      <c r="AQ15" s="235" t="s">
        <v>572</v>
      </c>
      <c r="AR15" s="234">
        <v>31724.549599999998</v>
      </c>
      <c r="AS15" s="234">
        <v>5250</v>
      </c>
      <c r="AT15" s="234">
        <v>21326.411911904772</v>
      </c>
      <c r="AU15" s="234">
        <v>0.36145000000000005</v>
      </c>
      <c r="AV15" s="237">
        <f>SUM(AR15:AU15)</f>
        <v>58301.322961904763</v>
      </c>
      <c r="AX15" s="234">
        <v>-13314</v>
      </c>
      <c r="AY15" s="234">
        <v>2157</v>
      </c>
      <c r="AZ15" s="234"/>
      <c r="BA15" s="234"/>
      <c r="BB15" s="237">
        <f>SUM(AX15:BA15)</f>
        <v>-11157</v>
      </c>
      <c r="BC15" s="235" t="s">
        <v>572</v>
      </c>
      <c r="BD15" s="234">
        <v>31724.549599999998</v>
      </c>
      <c r="BE15" s="234">
        <v>5250</v>
      </c>
      <c r="BF15" s="234">
        <v>21326.411911904772</v>
      </c>
      <c r="BG15" s="234">
        <v>0.36145000000000005</v>
      </c>
      <c r="BH15" s="237">
        <f>SUM(BD15:BG15)</f>
        <v>58301.322961904763</v>
      </c>
      <c r="BJ15" s="234"/>
      <c r="BK15" s="234"/>
      <c r="BL15" s="234"/>
      <c r="BM15" s="234"/>
      <c r="BN15" s="237">
        <f>SUM(BJ15:BM15)</f>
        <v>0</v>
      </c>
      <c r="BO15" s="235" t="s">
        <v>572</v>
      </c>
      <c r="BP15" s="234"/>
      <c r="BQ15" s="234"/>
      <c r="BR15" s="234"/>
      <c r="BS15" s="234"/>
      <c r="BT15" s="237">
        <f>SUM(BP15:BS15)</f>
        <v>0</v>
      </c>
      <c r="BV15" s="234"/>
      <c r="BW15" s="234"/>
      <c r="BX15" s="234"/>
      <c r="BY15" s="234"/>
      <c r="BZ15" s="237">
        <f>SUM(BV15:BY15)</f>
        <v>0</v>
      </c>
      <c r="CA15" s="235" t="s">
        <v>572</v>
      </c>
      <c r="CB15" s="234"/>
      <c r="CC15" s="234"/>
      <c r="CD15" s="234"/>
      <c r="CE15" s="234"/>
      <c r="CF15" s="237">
        <f>SUM(CB15:CE15)</f>
        <v>0</v>
      </c>
      <c r="CH15" s="234"/>
      <c r="CI15" s="234"/>
      <c r="CJ15" s="234"/>
      <c r="CK15" s="234"/>
      <c r="CL15" s="237">
        <f>SUM(CH15:CK15)</f>
        <v>0</v>
      </c>
      <c r="CM15" s="235" t="s">
        <v>572</v>
      </c>
      <c r="CN15" s="234"/>
      <c r="CO15" s="234"/>
      <c r="CP15" s="234"/>
      <c r="CQ15" s="234"/>
      <c r="CR15" s="237">
        <f>SUM(CN15:CQ15)</f>
        <v>0</v>
      </c>
      <c r="CT15" s="234"/>
      <c r="CU15" s="234"/>
      <c r="CV15" s="234"/>
      <c r="CW15" s="234"/>
      <c r="CX15" s="237">
        <f>SUM(CT15:CW15)</f>
        <v>0</v>
      </c>
      <c r="CY15" s="235" t="s">
        <v>572</v>
      </c>
      <c r="CZ15" s="234"/>
      <c r="DA15" s="234"/>
      <c r="DB15" s="234"/>
      <c r="DC15" s="234"/>
      <c r="DD15" s="237">
        <f>SUM(CZ15:DC15)</f>
        <v>0</v>
      </c>
      <c r="DF15" s="234"/>
      <c r="DG15" s="234"/>
      <c r="DH15" s="234"/>
      <c r="DI15" s="234"/>
      <c r="DJ15" s="237">
        <f>SUM(DF15:DI15)</f>
        <v>0</v>
      </c>
      <c r="DK15" s="235" t="s">
        <v>572</v>
      </c>
      <c r="DL15" s="234"/>
      <c r="DM15" s="234"/>
      <c r="DN15" s="234"/>
      <c r="DO15" s="234"/>
      <c r="DP15" s="237">
        <f>SUM(DL15:DO15)</f>
        <v>0</v>
      </c>
      <c r="DR15" s="234"/>
      <c r="DS15" s="234"/>
      <c r="DT15" s="234"/>
      <c r="DU15" s="234"/>
      <c r="DV15" s="237">
        <f>SUM(DR15:DU15)</f>
        <v>0</v>
      </c>
      <c r="DW15" s="235" t="s">
        <v>572</v>
      </c>
      <c r="DX15" s="234"/>
      <c r="DY15" s="234"/>
      <c r="DZ15" s="234"/>
      <c r="EA15" s="234"/>
      <c r="EB15" s="237">
        <f>SUM(DX15:EA15)</f>
        <v>0</v>
      </c>
      <c r="ED15" s="234"/>
      <c r="EE15" s="234"/>
      <c r="EF15" s="234"/>
      <c r="EG15" s="234"/>
      <c r="EH15" s="237">
        <f>SUM(ED15:EG15)</f>
        <v>0</v>
      </c>
      <c r="EI15" s="235" t="s">
        <v>572</v>
      </c>
      <c r="EJ15" s="234"/>
      <c r="EK15" s="234"/>
      <c r="EL15" s="234"/>
      <c r="EM15" s="234"/>
      <c r="EN15" s="237">
        <f>SUM(EJ15:EM15)</f>
        <v>0</v>
      </c>
      <c r="EP15" s="234">
        <f t="shared" ref="EP15:ES15" si="58">+B15+N15+Z15+AL15+AX15+BJ15+BV15+CH15+CT15+DF15+DR15+ED15</f>
        <v>51875</v>
      </c>
      <c r="EQ15" s="234">
        <f t="shared" si="58"/>
        <v>9815</v>
      </c>
      <c r="ER15" s="234">
        <f t="shared" si="58"/>
        <v>0</v>
      </c>
      <c r="ES15" s="234">
        <f t="shared" si="58"/>
        <v>0</v>
      </c>
      <c r="ET15" s="237">
        <f>SUM(EP15:ES15)</f>
        <v>61690</v>
      </c>
      <c r="EU15" s="235" t="s">
        <v>572</v>
      </c>
      <c r="EV15" s="234">
        <f t="shared" ref="EV15:EY15" si="59">+H15*12</f>
        <v>380694.59519999998</v>
      </c>
      <c r="EW15" s="234">
        <f t="shared" si="59"/>
        <v>63000</v>
      </c>
      <c r="EX15" s="234">
        <f t="shared" si="59"/>
        <v>255916.94294285728</v>
      </c>
      <c r="EY15" s="234">
        <f t="shared" si="59"/>
        <v>4337.3999999999996</v>
      </c>
      <c r="EZ15" s="237">
        <f>SUM(EV15:EY15)</f>
        <v>703948.93814285728</v>
      </c>
    </row>
    <row r="16" spans="1:156" x14ac:dyDescent="0.3">
      <c r="A16" s="217" t="s">
        <v>569</v>
      </c>
      <c r="B16" s="239">
        <f>IF(B9=0,"",B15/B9)</f>
        <v>4.039383993940924E-3</v>
      </c>
      <c r="C16" s="239">
        <f>IF(C9=0,"",C15/C9)</f>
        <v>0.92897358163707233</v>
      </c>
      <c r="D16" s="239" t="str">
        <f>IF(D9=0,"",D15/D9)</f>
        <v/>
      </c>
      <c r="E16" s="239" t="str">
        <f>IF(E9=0,"",E15/E9)</f>
        <v/>
      </c>
      <c r="F16" s="240">
        <f>IF(F9=0,"",F15/F9)</f>
        <v>0.21278467402990911</v>
      </c>
      <c r="G16" s="241" t="s">
        <v>577</v>
      </c>
      <c r="H16" s="239">
        <f>IF(H9=0,"",H15/H9)</f>
        <v>0.22041987299049431</v>
      </c>
      <c r="I16" s="239">
        <f>IF(I9=0,"",I15/I9)</f>
        <v>0.21724137931034482</v>
      </c>
      <c r="J16" s="239">
        <f>IF(J9=0,"",J15/J9)</f>
        <v>0.40175724123913226</v>
      </c>
      <c r="K16" s="239">
        <f>IF(K9=0,"",K15/K9)</f>
        <v>0.19999999999999998</v>
      </c>
      <c r="L16" s="240">
        <f>IF(L9=0,"",L15/L9)</f>
        <v>0.26307835848816796</v>
      </c>
      <c r="N16" s="239">
        <f>IF(N9=0,"",N15/N9)</f>
        <v>0.37973246627306695</v>
      </c>
      <c r="O16" s="239">
        <f>IF(O9=0,"",O15/O9)</f>
        <v>0.62519845770015881</v>
      </c>
      <c r="P16" s="239" t="str">
        <f>IF(P9=0,"",P15/P9)</f>
        <v/>
      </c>
      <c r="Q16" s="239" t="str">
        <f>IF(Q9=0,"",Q15/Q9)</f>
        <v/>
      </c>
      <c r="R16" s="240">
        <f>IF(R9=0,"",R15/R9)</f>
        <v>0.39148829858301243</v>
      </c>
      <c r="S16" s="241" t="s">
        <v>577</v>
      </c>
      <c r="T16" s="239">
        <f>IF(T9=0,"",T15/T9)</f>
        <v>0.22041987299049431</v>
      </c>
      <c r="U16" s="239">
        <f>IF(U9=0,"",U15/U9)</f>
        <v>0.21724137931034482</v>
      </c>
      <c r="V16" s="239">
        <f>IF(V9=0,"",V15/V9)</f>
        <v>0.40175724123913226</v>
      </c>
      <c r="W16" s="239" t="str">
        <f>IF(W9=0,"",W15/W9)</f>
        <v/>
      </c>
      <c r="X16" s="240">
        <f>IF(X9=0,"",X15/X9)</f>
        <v>0.26359540887802302</v>
      </c>
      <c r="Z16" s="239">
        <f>IF(Z9=0,"",Z15/Z9)</f>
        <v>7.6331149493746278</v>
      </c>
      <c r="AA16" s="239" t="str">
        <f>IF(AA9=0,"",AA15/AA9)</f>
        <v/>
      </c>
      <c r="AB16" s="239" t="str">
        <f>IF(AB9=0,"",AB15/AB9)</f>
        <v/>
      </c>
      <c r="AC16" s="239" t="str">
        <f>IF(AC9=0,"",AC15/AC9)</f>
        <v/>
      </c>
      <c r="AD16" s="240">
        <f>IF(AD9=0,"",AD15/AD9)</f>
        <v>7.6331149493746278</v>
      </c>
      <c r="AE16" s="241" t="s">
        <v>577</v>
      </c>
      <c r="AF16" s="239">
        <f>IF(AF9=0,"",AF15/AF9)</f>
        <v>0.22041987299049431</v>
      </c>
      <c r="AG16" s="239">
        <f>IF(AG9=0,"",AG15/AG9)</f>
        <v>0.21724137931034482</v>
      </c>
      <c r="AH16" s="239">
        <f>IF(AH9=0,"",AH15/AH9)</f>
        <v>0.40175724123913226</v>
      </c>
      <c r="AI16" s="239" t="str">
        <f>IF(AI9=0,"",AI15/AI9)</f>
        <v/>
      </c>
      <c r="AJ16" s="240">
        <f>IF(AJ9=0,"",AJ15/AJ9)</f>
        <v>0.26359540887802302</v>
      </c>
      <c r="AL16" s="239">
        <f>IF(AL9=0,"",AL15/AL9)</f>
        <v>-2.0949724998063366</v>
      </c>
      <c r="AM16" s="239" t="str">
        <f>IF(AM9=0,"",AM15/AM9)</f>
        <v/>
      </c>
      <c r="AN16" s="239" t="str">
        <f>IF(AN9=0,"",AN15/AN9)</f>
        <v/>
      </c>
      <c r="AO16" s="239" t="str">
        <f>IF(AO9=0,"",AO15/AO9)</f>
        <v/>
      </c>
      <c r="AP16" s="240">
        <f>IF(AP9=0,"",AP15/AP9)</f>
        <v>-2.0949724998063366</v>
      </c>
      <c r="AQ16" s="241" t="s">
        <v>577</v>
      </c>
      <c r="AR16" s="239">
        <f>IF(AR9=0,"",AR15/AR9)</f>
        <v>0.22041987299049431</v>
      </c>
      <c r="AS16" s="239">
        <f>IF(AS9=0,"",AS15/AS9)</f>
        <v>0.21724137931034482</v>
      </c>
      <c r="AT16" s="239">
        <f>IF(AT9=0,"",AT15/AT9)</f>
        <v>0.40175724123913226</v>
      </c>
      <c r="AU16" s="239" t="str">
        <f>IF(AU9=0,"",AU15/AU9)</f>
        <v/>
      </c>
      <c r="AV16" s="240">
        <f>IF(AV9=0,"",AV15/AV9)</f>
        <v>0.26359540887802302</v>
      </c>
      <c r="AX16" s="239">
        <f>IF(AX9=0,"",AX15/AX9)</f>
        <v>-0.27125481327547218</v>
      </c>
      <c r="AY16" s="239">
        <f>IF(AY9=0,"",AY15/AY9)</f>
        <v>4.2466481601795524E-2</v>
      </c>
      <c r="AZ16" s="239" t="str">
        <f>IF(AZ9=0,"",AZ15/AZ9)</f>
        <v/>
      </c>
      <c r="BA16" s="239" t="str">
        <f>IF(BA9=0,"",BA15/BA9)</f>
        <v/>
      </c>
      <c r="BB16" s="240">
        <f>IF(BB9=0,"",BB15/BB9)</f>
        <v>-0.11170851856301814</v>
      </c>
      <c r="BC16" s="241" t="s">
        <v>577</v>
      </c>
      <c r="BD16" s="239">
        <f>IF(BD9=0,"",BD15/BD9)</f>
        <v>0.22041987299049431</v>
      </c>
      <c r="BE16" s="239">
        <f>IF(BE9=0,"",BE15/BE9)</f>
        <v>0.21724137931034482</v>
      </c>
      <c r="BF16" s="239">
        <f>IF(BF9=0,"",BF15/BF9)</f>
        <v>0.40175724123913226</v>
      </c>
      <c r="BG16" s="239" t="str">
        <f>IF(BG9=0,"",BG15/BG9)</f>
        <v/>
      </c>
      <c r="BH16" s="240">
        <f>IF(BH9=0,"",BH15/BH9)</f>
        <v>0.26359540887802302</v>
      </c>
      <c r="BJ16" s="239" t="str">
        <f>IF(BJ9=0,"",BJ15/BJ9)</f>
        <v/>
      </c>
      <c r="BK16" s="239" t="str">
        <f>IF(BK9=0,"",BK15/BK9)</f>
        <v/>
      </c>
      <c r="BL16" s="239" t="str">
        <f>IF(BL9=0,"",BL15/BL9)</f>
        <v/>
      </c>
      <c r="BM16" s="239" t="str">
        <f>IF(BM9=0,"",BM15/BM9)</f>
        <v/>
      </c>
      <c r="BN16" s="240" t="str">
        <f>IF(BN9=0,"",BN15/BN9)</f>
        <v/>
      </c>
      <c r="BO16" s="241" t="s">
        <v>577</v>
      </c>
      <c r="BP16" s="239" t="str">
        <f>IF(BP9=0,"",BP15/BP9)</f>
        <v/>
      </c>
      <c r="BQ16" s="239" t="str">
        <f>IF(BQ9=0,"",BQ15/BQ9)</f>
        <v/>
      </c>
      <c r="BR16" s="239" t="str">
        <f>IF(BR9=0,"",BR15/BR9)</f>
        <v/>
      </c>
      <c r="BS16" s="239" t="str">
        <f>IF(BS9=0,"",BS15/BS9)</f>
        <v/>
      </c>
      <c r="BT16" s="240" t="str">
        <f>IF(BT9=0,"",BT15/BT9)</f>
        <v/>
      </c>
      <c r="BV16" s="239" t="str">
        <f>IF(BV9=0,"",BV15/BV9)</f>
        <v/>
      </c>
      <c r="BW16" s="239" t="str">
        <f>IF(BW9=0,"",BW15/BW9)</f>
        <v/>
      </c>
      <c r="BX16" s="239" t="str">
        <f>IF(BX9=0,"",BX15/BX9)</f>
        <v/>
      </c>
      <c r="BY16" s="239" t="str">
        <f>IF(BY9=0,"",BY15/BY9)</f>
        <v/>
      </c>
      <c r="BZ16" s="240" t="str">
        <f>IF(BZ9=0,"",BZ15/BZ9)</f>
        <v/>
      </c>
      <c r="CA16" s="241" t="s">
        <v>577</v>
      </c>
      <c r="CB16" s="239" t="str">
        <f>IF(CB9=0,"",CB15/CB9)</f>
        <v/>
      </c>
      <c r="CC16" s="239" t="str">
        <f>IF(CC9=0,"",CC15/CC9)</f>
        <v/>
      </c>
      <c r="CD16" s="239" t="str">
        <f>IF(CD9=0,"",CD15/CD9)</f>
        <v/>
      </c>
      <c r="CE16" s="239" t="str">
        <f>IF(CE9=0,"",CE15/CE9)</f>
        <v/>
      </c>
      <c r="CF16" s="240" t="str">
        <f>IF(CF9=0,"",CF15/CF9)</f>
        <v/>
      </c>
      <c r="CH16" s="239" t="str">
        <f>IF(CH9=0,"",CH15/CH9)</f>
        <v/>
      </c>
      <c r="CI16" s="239" t="str">
        <f>IF(CI9=0,"",CI15/CI9)</f>
        <v/>
      </c>
      <c r="CJ16" s="239" t="str">
        <f>IF(CJ9=0,"",CJ15/CJ9)</f>
        <v/>
      </c>
      <c r="CK16" s="239" t="str">
        <f>IF(CK9=0,"",CK15/CK9)</f>
        <v/>
      </c>
      <c r="CL16" s="240" t="str">
        <f>IF(CL9=0,"",CL15/CL9)</f>
        <v/>
      </c>
      <c r="CM16" s="241" t="s">
        <v>577</v>
      </c>
      <c r="CN16" s="239" t="str">
        <f>IF(CN9=0,"",CN15/CN9)</f>
        <v/>
      </c>
      <c r="CO16" s="239" t="str">
        <f>IF(CO9=0,"",CO15/CO9)</f>
        <v/>
      </c>
      <c r="CP16" s="239" t="str">
        <f>IF(CP9=0,"",CP15/CP9)</f>
        <v/>
      </c>
      <c r="CQ16" s="239" t="str">
        <f>IF(CQ9=0,"",CQ15/CQ9)</f>
        <v/>
      </c>
      <c r="CR16" s="240" t="str">
        <f>IF(CR9=0,"",CR15/CR9)</f>
        <v/>
      </c>
      <c r="CT16" s="239" t="str">
        <f>IF(CT9=0,"",CT15/CT9)</f>
        <v/>
      </c>
      <c r="CU16" s="239" t="str">
        <f>IF(CU9=0,"",CU15/CU9)</f>
        <v/>
      </c>
      <c r="CV16" s="239" t="str">
        <f>IF(CV9=0,"",CV15/CV9)</f>
        <v/>
      </c>
      <c r="CW16" s="239" t="str">
        <f>IF(CW9=0,"",CW15/CW9)</f>
        <v/>
      </c>
      <c r="CX16" s="240" t="str">
        <f>IF(CX9=0,"",CX15/CX9)</f>
        <v/>
      </c>
      <c r="CY16" s="241" t="s">
        <v>577</v>
      </c>
      <c r="CZ16" s="239" t="str">
        <f>IF(CZ9=0,"",CZ15/CZ9)</f>
        <v/>
      </c>
      <c r="DA16" s="239" t="str">
        <f>IF(DA9=0,"",DA15/DA9)</f>
        <v/>
      </c>
      <c r="DB16" s="239" t="str">
        <f>IF(DB9=0,"",DB15/DB9)</f>
        <v/>
      </c>
      <c r="DC16" s="239" t="str">
        <f>IF(DC9=0,"",DC15/DC9)</f>
        <v/>
      </c>
      <c r="DD16" s="240" t="str">
        <f>IF(DD9=0,"",DD15/DD9)</f>
        <v/>
      </c>
      <c r="DF16" s="239" t="str">
        <f>IF(DF9=0,"",DF15/DF9)</f>
        <v/>
      </c>
      <c r="DG16" s="239" t="str">
        <f>IF(DG9=0,"",DG15/DG9)</f>
        <v/>
      </c>
      <c r="DH16" s="239" t="str">
        <f>IF(DH9=0,"",DH15/DH9)</f>
        <v/>
      </c>
      <c r="DI16" s="239" t="str">
        <f>IF(DI9=0,"",DI15/DI9)</f>
        <v/>
      </c>
      <c r="DJ16" s="240" t="str">
        <f>IF(DJ9=0,"",DJ15/DJ9)</f>
        <v/>
      </c>
      <c r="DK16" s="241" t="s">
        <v>577</v>
      </c>
      <c r="DL16" s="239" t="str">
        <f>IF(DL9=0,"",DL15/DL9)</f>
        <v/>
      </c>
      <c r="DM16" s="239" t="str">
        <f>IF(DM9=0,"",DM15/DM9)</f>
        <v/>
      </c>
      <c r="DN16" s="239" t="str">
        <f>IF(DN9=0,"",DN15/DN9)</f>
        <v/>
      </c>
      <c r="DO16" s="239" t="str">
        <f>IF(DO9=0,"",DO15/DO9)</f>
        <v/>
      </c>
      <c r="DP16" s="240" t="str">
        <f>IF(DP9=0,"",DP15/DP9)</f>
        <v/>
      </c>
      <c r="DR16" s="239" t="str">
        <f>IF(DR9=0,"",DR15/DR9)</f>
        <v/>
      </c>
      <c r="DS16" s="239" t="str">
        <f>IF(DS9=0,"",DS15/DS9)</f>
        <v/>
      </c>
      <c r="DT16" s="239" t="str">
        <f>IF(DT9=0,"",DT15/DT9)</f>
        <v/>
      </c>
      <c r="DU16" s="239" t="str">
        <f>IF(DU9=0,"",DU15/DU9)</f>
        <v/>
      </c>
      <c r="DV16" s="240" t="str">
        <f>IF(DV9=0,"",DV15/DV9)</f>
        <v/>
      </c>
      <c r="DW16" s="241" t="s">
        <v>577</v>
      </c>
      <c r="DX16" s="239" t="str">
        <f>IF(DX9=0,"",DX15/DX9)</f>
        <v/>
      </c>
      <c r="DY16" s="239" t="str">
        <f>IF(DY9=0,"",DY15/DY9)</f>
        <v/>
      </c>
      <c r="DZ16" s="239" t="str">
        <f>IF(DZ9=0,"",DZ15/DZ9)</f>
        <v/>
      </c>
      <c r="EA16" s="239" t="str">
        <f>IF(EA9=0,"",EA15/EA9)</f>
        <v/>
      </c>
      <c r="EB16" s="240" t="str">
        <f>IF(EB9=0,"",EB15/EB9)</f>
        <v/>
      </c>
      <c r="ED16" s="239" t="str">
        <f>IF(ED9=0,"",ED15/ED9)</f>
        <v/>
      </c>
      <c r="EE16" s="239" t="str">
        <f>IF(EE9=0,"",EE15/EE9)</f>
        <v/>
      </c>
      <c r="EF16" s="239" t="str">
        <f>IF(EF9=0,"",EF15/EF9)</f>
        <v/>
      </c>
      <c r="EG16" s="239" t="str">
        <f>IF(EG9=0,"",EG15/EG9)</f>
        <v/>
      </c>
      <c r="EH16" s="240" t="str">
        <f>IF(EH9=0,"",EH15/EH9)</f>
        <v/>
      </c>
      <c r="EI16" s="241" t="s">
        <v>577</v>
      </c>
      <c r="EJ16" s="239" t="str">
        <f>IF(EJ9=0,"",EJ15/EJ9)</f>
        <v/>
      </c>
      <c r="EK16" s="239" t="str">
        <f>IF(EK9=0,"",EK15/EK9)</f>
        <v/>
      </c>
      <c r="EL16" s="239" t="str">
        <f>IF(EL9=0,"",EL15/EL9)</f>
        <v/>
      </c>
      <c r="EM16" s="239" t="str">
        <f>IF(EM9=0,"",EM15/EM9)</f>
        <v/>
      </c>
      <c r="EN16" s="240" t="str">
        <f>IF(EN9=0,"",EN15/EN9)</f>
        <v/>
      </c>
      <c r="EP16" s="239">
        <f>IF(EP9=0,"",EP15/EP9)</f>
        <v>0.20868785124931108</v>
      </c>
      <c r="EQ16" s="239">
        <f>IF(EQ9=0,"",EQ15/EQ9)</f>
        <v>0.15851098191214472</v>
      </c>
      <c r="ER16" s="239" t="str">
        <f>IF(ER9=0,"",ER15/ER9)</f>
        <v/>
      </c>
      <c r="ES16" s="239" t="str">
        <f>IF(ES9=0,"",ES15/ES9)</f>
        <v/>
      </c>
      <c r="ET16" s="240">
        <f>IF(ET9=0,"",ET15/ET9)</f>
        <v>0.19868146874204903</v>
      </c>
      <c r="EU16" s="241" t="s">
        <v>577</v>
      </c>
      <c r="EV16" s="239">
        <f>IF(EV9=0,"",EV15/EV9)</f>
        <v>0.22041987299049431</v>
      </c>
      <c r="EW16" s="239">
        <f>IF(EW9=0,"",EW15/EW9)</f>
        <v>0.21724137931034482</v>
      </c>
      <c r="EX16" s="239">
        <f>IF(EX9=0,"",EX15/EX9)</f>
        <v>0.40175724123913231</v>
      </c>
      <c r="EY16" s="239">
        <f>IF(EY9=0,"",EY15/EY9)</f>
        <v>0.19999999999999998</v>
      </c>
      <c r="EZ16" s="240">
        <f>IF(EZ9=0,"",EZ15/EZ9)</f>
        <v>0.26307835848816802</v>
      </c>
    </row>
    <row r="17" spans="1:156" x14ac:dyDescent="0.3">
      <c r="A17" s="217" t="s">
        <v>569</v>
      </c>
      <c r="B17" s="225">
        <f>B18+B20+B19</f>
        <v>-626987.25</v>
      </c>
      <c r="C17" s="225">
        <f t="shared" ref="C17:D17" si="60">C18+C20+C19</f>
        <v>455091.25</v>
      </c>
      <c r="D17" s="225">
        <f t="shared" si="60"/>
        <v>0</v>
      </c>
      <c r="E17" s="225">
        <f t="shared" ref="E17" si="61">E18+E20</f>
        <v>0</v>
      </c>
      <c r="F17" s="225">
        <f>SUM(B17:D17)</f>
        <v>-171896</v>
      </c>
      <c r="G17" s="226" t="s">
        <v>578</v>
      </c>
      <c r="H17" s="225">
        <f>H18+H19</f>
        <v>-25459.787182754073</v>
      </c>
      <c r="I17" s="225">
        <f t="shared" ref="I17:K17" si="62">I18+I19</f>
        <v>-10858.467430948182</v>
      </c>
      <c r="J17" s="225">
        <f t="shared" si="62"/>
        <v>-8306.8441028075376</v>
      </c>
      <c r="K17" s="225">
        <f t="shared" si="62"/>
        <v>-118.141374504456</v>
      </c>
      <c r="L17" s="225">
        <f>L18+L19</f>
        <v>-44743.240091014253</v>
      </c>
      <c r="N17" s="225">
        <f>N18+N20+N19</f>
        <v>753</v>
      </c>
      <c r="O17" s="225">
        <f t="shared" ref="O17:Q17" si="63">O18+O20+O19</f>
        <v>2774</v>
      </c>
      <c r="P17" s="225">
        <f t="shared" si="63"/>
        <v>0</v>
      </c>
      <c r="Q17" s="225">
        <f t="shared" si="63"/>
        <v>0</v>
      </c>
      <c r="R17" s="225">
        <f>SUM(N17:P17)</f>
        <v>3527</v>
      </c>
      <c r="S17" s="226" t="s">
        <v>578</v>
      </c>
      <c r="T17" s="225">
        <f t="shared" ref="T17:W17" si="64">T19+T22</f>
        <v>-28154.992814381767</v>
      </c>
      <c r="U17" s="225">
        <f t="shared" si="64"/>
        <v>-9505.709845029558</v>
      </c>
      <c r="V17" s="225">
        <f t="shared" si="64"/>
        <v>-8270.7212775845801</v>
      </c>
      <c r="W17" s="225">
        <f t="shared" si="64"/>
        <v>-80.840254221733687</v>
      </c>
      <c r="X17" s="225">
        <f>SUM(T17:V17)</f>
        <v>-45931.42393699591</v>
      </c>
      <c r="Z17" s="225">
        <f>Z18+Z20+Z19</f>
        <v>-51178</v>
      </c>
      <c r="AA17" s="225">
        <f t="shared" ref="AA17:AC17" si="65">AA18+AA20+AA19</f>
        <v>-2118</v>
      </c>
      <c r="AB17" s="225">
        <f t="shared" si="65"/>
        <v>0</v>
      </c>
      <c r="AC17" s="225">
        <f t="shared" si="65"/>
        <v>0</v>
      </c>
      <c r="AD17" s="225">
        <f>SUM(Z17:AB17)</f>
        <v>-53296</v>
      </c>
      <c r="AE17" s="226" t="s">
        <v>578</v>
      </c>
      <c r="AF17" s="225">
        <f t="shared" ref="AF17:AI17" si="66">AF19+AF22</f>
        <v>-28154.992814381767</v>
      </c>
      <c r="AG17" s="225">
        <f t="shared" si="66"/>
        <v>-9505.709845029558</v>
      </c>
      <c r="AH17" s="225">
        <f t="shared" si="66"/>
        <v>-8270.7212775845801</v>
      </c>
      <c r="AI17" s="225">
        <f t="shared" si="66"/>
        <v>-80.840254221733687</v>
      </c>
      <c r="AJ17" s="225">
        <f>SUM(AF17:AH17)</f>
        <v>-45931.42393699591</v>
      </c>
      <c r="AL17" s="225">
        <f>AL19+AL20+AL18</f>
        <v>-139070</v>
      </c>
      <c r="AM17" s="225">
        <f>AM19+AM20+AM18</f>
        <v>-15033.04</v>
      </c>
      <c r="AN17" s="225">
        <f t="shared" ref="AN17:AO17" si="67">AN19+AN20+AN18</f>
        <v>0</v>
      </c>
      <c r="AO17" s="225">
        <f t="shared" si="67"/>
        <v>0</v>
      </c>
      <c r="AP17" s="225">
        <f>SUM(AL17:AN17)</f>
        <v>-154103.04000000001</v>
      </c>
      <c r="AQ17" s="226" t="s">
        <v>578</v>
      </c>
      <c r="AR17" s="225">
        <f t="shared" ref="AR17:AU17" si="68">AR19+AR22</f>
        <v>-28154.992814381767</v>
      </c>
      <c r="AS17" s="225">
        <f t="shared" si="68"/>
        <v>-9505.709845029558</v>
      </c>
      <c r="AT17" s="225">
        <f t="shared" si="68"/>
        <v>-8270.7212775845801</v>
      </c>
      <c r="AU17" s="225">
        <f t="shared" si="68"/>
        <v>-80.840254221733687</v>
      </c>
      <c r="AV17" s="225">
        <f>SUM(AR17:AT17)</f>
        <v>-45931.42393699591</v>
      </c>
      <c r="AX17" s="225">
        <f>AX19+AX20+AX18</f>
        <v>-405067.25</v>
      </c>
      <c r="AY17" s="225">
        <f t="shared" ref="AY17" si="69">AY19+AY20+AY18</f>
        <v>315294.25</v>
      </c>
      <c r="AZ17" s="225">
        <f t="shared" ref="AZ17:BA17" si="70">AZ19+AZ22</f>
        <v>0</v>
      </c>
      <c r="BA17" s="225">
        <f t="shared" si="70"/>
        <v>0</v>
      </c>
      <c r="BB17" s="225">
        <f>SUM(AX17:AZ17)</f>
        <v>-89773</v>
      </c>
      <c r="BC17" s="226" t="s">
        <v>578</v>
      </c>
      <c r="BD17" s="225">
        <f t="shared" ref="BD17:BG17" si="71">BD19+BD22</f>
        <v>-28154.992814381767</v>
      </c>
      <c r="BE17" s="225">
        <f t="shared" si="71"/>
        <v>-9505.709845029558</v>
      </c>
      <c r="BF17" s="225">
        <f t="shared" si="71"/>
        <v>-8270.7212775845801</v>
      </c>
      <c r="BG17" s="225">
        <f t="shared" si="71"/>
        <v>-80.840254221733687</v>
      </c>
      <c r="BH17" s="225">
        <f>SUM(BD17:BF17)</f>
        <v>-45931.42393699591</v>
      </c>
      <c r="BJ17" s="225">
        <f t="shared" ref="BJ17:BM17" si="72">BJ19+BJ22</f>
        <v>0</v>
      </c>
      <c r="BK17" s="225">
        <f t="shared" si="72"/>
        <v>0</v>
      </c>
      <c r="BL17" s="225">
        <f t="shared" si="72"/>
        <v>0</v>
      </c>
      <c r="BM17" s="225">
        <f t="shared" si="72"/>
        <v>0</v>
      </c>
      <c r="BN17" s="225">
        <f>SUM(BJ17:BL17)</f>
        <v>0</v>
      </c>
      <c r="BO17" s="226" t="s">
        <v>578</v>
      </c>
      <c r="BP17" s="225">
        <f t="shared" ref="BP17:BS17" si="73">BP19+BP22</f>
        <v>0</v>
      </c>
      <c r="BQ17" s="225">
        <f t="shared" si="73"/>
        <v>0</v>
      </c>
      <c r="BR17" s="225">
        <f t="shared" si="73"/>
        <v>0</v>
      </c>
      <c r="BS17" s="225">
        <f t="shared" si="73"/>
        <v>0</v>
      </c>
      <c r="BT17" s="225">
        <f>SUM(BP17:BR17)</f>
        <v>0</v>
      </c>
      <c r="BV17" s="225">
        <f t="shared" ref="BV17:BY17" si="74">BV19+BV22</f>
        <v>0</v>
      </c>
      <c r="BW17" s="225">
        <f t="shared" si="74"/>
        <v>0</v>
      </c>
      <c r="BX17" s="225">
        <f t="shared" si="74"/>
        <v>0</v>
      </c>
      <c r="BY17" s="225">
        <f t="shared" si="74"/>
        <v>0</v>
      </c>
      <c r="BZ17" s="225">
        <f>SUM(BV17:BX17)</f>
        <v>0</v>
      </c>
      <c r="CA17" s="226" t="s">
        <v>578</v>
      </c>
      <c r="CB17" s="225">
        <f t="shared" ref="CB17:CE17" si="75">CB19+CB22</f>
        <v>0</v>
      </c>
      <c r="CC17" s="225">
        <f t="shared" si="75"/>
        <v>0</v>
      </c>
      <c r="CD17" s="225">
        <f t="shared" si="75"/>
        <v>0</v>
      </c>
      <c r="CE17" s="225">
        <f t="shared" si="75"/>
        <v>0</v>
      </c>
      <c r="CF17" s="225">
        <f>SUM(CB17:CD17)</f>
        <v>0</v>
      </c>
      <c r="CH17" s="225">
        <f t="shared" ref="CH17:CK17" si="76">CH19+CH22</f>
        <v>0</v>
      </c>
      <c r="CI17" s="225">
        <f t="shared" si="76"/>
        <v>0</v>
      </c>
      <c r="CJ17" s="225">
        <f t="shared" si="76"/>
        <v>0</v>
      </c>
      <c r="CK17" s="225">
        <f t="shared" si="76"/>
        <v>0</v>
      </c>
      <c r="CL17" s="225">
        <f>SUM(CH17:CJ17)</f>
        <v>0</v>
      </c>
      <c r="CM17" s="226" t="s">
        <v>578</v>
      </c>
      <c r="CN17" s="225">
        <f t="shared" ref="CN17:CQ17" si="77">CN19+CN22</f>
        <v>0</v>
      </c>
      <c r="CO17" s="225">
        <f t="shared" si="77"/>
        <v>0</v>
      </c>
      <c r="CP17" s="225">
        <f t="shared" si="77"/>
        <v>0</v>
      </c>
      <c r="CQ17" s="225">
        <f t="shared" si="77"/>
        <v>0</v>
      </c>
      <c r="CR17" s="225">
        <f>SUM(CN17:CP17)</f>
        <v>0</v>
      </c>
      <c r="CT17" s="225">
        <f t="shared" ref="CT17:CW17" si="78">CT19+CT22</f>
        <v>0</v>
      </c>
      <c r="CU17" s="225">
        <f t="shared" si="78"/>
        <v>0</v>
      </c>
      <c r="CV17" s="225">
        <f t="shared" si="78"/>
        <v>0</v>
      </c>
      <c r="CW17" s="225">
        <f t="shared" si="78"/>
        <v>0</v>
      </c>
      <c r="CX17" s="225">
        <f>SUM(CT17:CV17)</f>
        <v>0</v>
      </c>
      <c r="CY17" s="226" t="s">
        <v>578</v>
      </c>
      <c r="CZ17" s="225">
        <f t="shared" ref="CZ17:DC17" si="79">CZ19+CZ22</f>
        <v>0</v>
      </c>
      <c r="DA17" s="225">
        <f t="shared" si="79"/>
        <v>0</v>
      </c>
      <c r="DB17" s="225">
        <f t="shared" si="79"/>
        <v>0</v>
      </c>
      <c r="DC17" s="225">
        <f t="shared" si="79"/>
        <v>0</v>
      </c>
      <c r="DD17" s="225">
        <f>SUM(CZ17:DB17)</f>
        <v>0</v>
      </c>
      <c r="DF17" s="225">
        <f t="shared" ref="DF17:DI17" si="80">DF19+DF22</f>
        <v>0</v>
      </c>
      <c r="DG17" s="225">
        <f t="shared" si="80"/>
        <v>0</v>
      </c>
      <c r="DH17" s="225">
        <f t="shared" si="80"/>
        <v>0</v>
      </c>
      <c r="DI17" s="225">
        <f t="shared" si="80"/>
        <v>0</v>
      </c>
      <c r="DJ17" s="225">
        <f>SUM(DF17:DH17)</f>
        <v>0</v>
      </c>
      <c r="DK17" s="226" t="s">
        <v>578</v>
      </c>
      <c r="DL17" s="225">
        <f t="shared" ref="DL17:DO17" si="81">DL19+DL22</f>
        <v>0</v>
      </c>
      <c r="DM17" s="225">
        <f t="shared" si="81"/>
        <v>0</v>
      </c>
      <c r="DN17" s="225">
        <f t="shared" si="81"/>
        <v>0</v>
      </c>
      <c r="DO17" s="225">
        <f t="shared" si="81"/>
        <v>0</v>
      </c>
      <c r="DP17" s="225">
        <f>SUM(DL17:DN17)</f>
        <v>0</v>
      </c>
      <c r="DR17" s="225">
        <f t="shared" ref="DR17:DU17" si="82">DR19+DR22</f>
        <v>0</v>
      </c>
      <c r="DS17" s="225">
        <f t="shared" si="82"/>
        <v>0</v>
      </c>
      <c r="DT17" s="225">
        <f t="shared" si="82"/>
        <v>0</v>
      </c>
      <c r="DU17" s="225">
        <f t="shared" si="82"/>
        <v>0</v>
      </c>
      <c r="DV17" s="225">
        <f>SUM(DR17:DT17)</f>
        <v>0</v>
      </c>
      <c r="DW17" s="226" t="s">
        <v>578</v>
      </c>
      <c r="DX17" s="225">
        <f t="shared" ref="DX17:EA17" si="83">DX19+DX22</f>
        <v>0</v>
      </c>
      <c r="DY17" s="225">
        <f t="shared" si="83"/>
        <v>0</v>
      </c>
      <c r="DZ17" s="225">
        <f t="shared" si="83"/>
        <v>0</v>
      </c>
      <c r="EA17" s="225">
        <f t="shared" si="83"/>
        <v>0</v>
      </c>
      <c r="EB17" s="225">
        <f>SUM(DX17:DZ17)</f>
        <v>0</v>
      </c>
      <c r="ED17" s="225">
        <f t="shared" ref="ED17:EG17" si="84">ED19+ED22</f>
        <v>0</v>
      </c>
      <c r="EE17" s="225">
        <f t="shared" si="84"/>
        <v>0</v>
      </c>
      <c r="EF17" s="225">
        <f t="shared" si="84"/>
        <v>0</v>
      </c>
      <c r="EG17" s="225">
        <f t="shared" si="84"/>
        <v>0</v>
      </c>
      <c r="EH17" s="225">
        <f>SUM(ED17:EF17)</f>
        <v>0</v>
      </c>
      <c r="EI17" s="226" t="s">
        <v>578</v>
      </c>
      <c r="EJ17" s="225">
        <f t="shared" ref="EJ17:EM17" si="85">EJ19+EJ22</f>
        <v>0</v>
      </c>
      <c r="EK17" s="225">
        <f t="shared" si="85"/>
        <v>0</v>
      </c>
      <c r="EL17" s="225">
        <f t="shared" si="85"/>
        <v>0</v>
      </c>
      <c r="EM17" s="225">
        <f t="shared" si="85"/>
        <v>0</v>
      </c>
      <c r="EN17" s="225">
        <f>SUM(EJ17:EL17)</f>
        <v>0</v>
      </c>
      <c r="EP17" s="225">
        <f>EP19+EP20+EP18</f>
        <v>-1221549.5</v>
      </c>
      <c r="EQ17" s="225">
        <f t="shared" ref="EQ17:ES17" si="86">EQ19+EQ20+EQ18</f>
        <v>756008.46</v>
      </c>
      <c r="ER17" s="225">
        <f t="shared" si="86"/>
        <v>0</v>
      </c>
      <c r="ES17" s="225">
        <f t="shared" si="86"/>
        <v>0</v>
      </c>
      <c r="ET17" s="225">
        <f>SUM(EP17:ER17)</f>
        <v>-465541.04000000004</v>
      </c>
      <c r="EU17" s="226" t="s">
        <v>578</v>
      </c>
      <c r="EV17" s="225">
        <f>EV18+EV19</f>
        <v>-305517.44619304891</v>
      </c>
      <c r="EW17" s="225">
        <f t="shared" ref="EW17:EY17" si="87">EW18+EW19</f>
        <v>-130301.60917137818</v>
      </c>
      <c r="EX17" s="225">
        <f t="shared" si="87"/>
        <v>-99682.129233690444</v>
      </c>
      <c r="EY17" s="225">
        <f t="shared" si="87"/>
        <v>-1417.696494053472</v>
      </c>
      <c r="EZ17" s="225">
        <f>EZ18+EZ19</f>
        <v>-535501.1845981176</v>
      </c>
    </row>
    <row r="18" spans="1:156" x14ac:dyDescent="0.3">
      <c r="B18" s="234">
        <v>-54249</v>
      </c>
      <c r="C18" s="234">
        <v>-14279</v>
      </c>
      <c r="D18" s="234"/>
      <c r="E18" s="234"/>
      <c r="F18" s="237">
        <f>SUM(B18:D18)</f>
        <v>-68528</v>
      </c>
      <c r="G18" s="235" t="s">
        <v>579</v>
      </c>
      <c r="H18" s="234">
        <v>-14700.629000000001</v>
      </c>
      <c r="I18" s="234">
        <v>-8771.991</v>
      </c>
      <c r="J18" s="234">
        <v>-5711.9160000000002</v>
      </c>
      <c r="K18" s="234">
        <v>0</v>
      </c>
      <c r="L18" s="237">
        <f>SUM(H18:K18)</f>
        <v>-29184.536000000004</v>
      </c>
      <c r="N18" s="234">
        <v>-53146</v>
      </c>
      <c r="O18" s="234">
        <v>-15894</v>
      </c>
      <c r="P18" s="234"/>
      <c r="Q18" s="234"/>
      <c r="R18" s="237">
        <f>SUM(N18:P18)</f>
        <v>-69040</v>
      </c>
      <c r="S18" s="235" t="s">
        <v>579</v>
      </c>
      <c r="T18" s="234">
        <v>-14700.629000000001</v>
      </c>
      <c r="U18" s="234">
        <v>-8771.991</v>
      </c>
      <c r="V18" s="234">
        <v>-5711.9160000000002</v>
      </c>
      <c r="W18" s="234">
        <v>0</v>
      </c>
      <c r="X18" s="237">
        <f>SUM(T18:V18)</f>
        <v>-29184.536000000004</v>
      </c>
      <c r="Z18" s="234">
        <v>-49753</v>
      </c>
      <c r="AA18" s="234">
        <v>-11688</v>
      </c>
      <c r="AB18" s="234"/>
      <c r="AC18" s="234"/>
      <c r="AD18" s="237">
        <f>SUM(Z18:AB18)</f>
        <v>-61441</v>
      </c>
      <c r="AE18" s="235" t="s">
        <v>579</v>
      </c>
      <c r="AF18" s="234">
        <v>-14700.629000000001</v>
      </c>
      <c r="AG18" s="234">
        <v>-8771.991</v>
      </c>
      <c r="AH18" s="234">
        <v>-5711.9160000000002</v>
      </c>
      <c r="AI18" s="234">
        <v>0</v>
      </c>
      <c r="AJ18" s="237">
        <f>SUM(AF18:AH18)</f>
        <v>-29184.536000000004</v>
      </c>
      <c r="AL18" s="236">
        <v>-109624</v>
      </c>
      <c r="AM18" s="236">
        <v>-11498</v>
      </c>
      <c r="AN18" s="234"/>
      <c r="AO18" s="234"/>
      <c r="AP18" s="237">
        <f>SUM(AL18:AN18)</f>
        <v>-121122</v>
      </c>
      <c r="AQ18" s="235" t="s">
        <v>579</v>
      </c>
      <c r="AR18" s="234">
        <v>-14700.629000000001</v>
      </c>
      <c r="AS18" s="234">
        <v>-8771.991</v>
      </c>
      <c r="AT18" s="234">
        <v>-5711.9160000000002</v>
      </c>
      <c r="AU18" s="234">
        <v>0</v>
      </c>
      <c r="AV18" s="237">
        <f>SUM(AR18:AT18)</f>
        <v>-29184.536000000004</v>
      </c>
      <c r="AX18" s="234">
        <v>-27583</v>
      </c>
      <c r="AY18" s="234">
        <v>-13894</v>
      </c>
      <c r="AZ18" s="234"/>
      <c r="BA18" s="234"/>
      <c r="BB18" s="237">
        <f>SUM(AX18:AZ18)</f>
        <v>-41477</v>
      </c>
      <c r="BC18" s="235" t="s">
        <v>579</v>
      </c>
      <c r="BD18" s="234">
        <v>-14700.629000000001</v>
      </c>
      <c r="BE18" s="234">
        <v>-8771.991</v>
      </c>
      <c r="BF18" s="234">
        <v>-5711.9160000000002</v>
      </c>
      <c r="BG18" s="234">
        <v>0</v>
      </c>
      <c r="BH18" s="237">
        <f>SUM(BD18:BF18)</f>
        <v>-29184.536000000004</v>
      </c>
      <c r="BJ18" s="234"/>
      <c r="BK18" s="234"/>
      <c r="BL18" s="234"/>
      <c r="BM18" s="234"/>
      <c r="BN18" s="237">
        <f>SUM(BJ18:BL18)</f>
        <v>0</v>
      </c>
      <c r="BO18" s="235" t="s">
        <v>579</v>
      </c>
      <c r="BP18" s="234"/>
      <c r="BQ18" s="234"/>
      <c r="BR18" s="234"/>
      <c r="BS18" s="234"/>
      <c r="BT18" s="237">
        <f>SUM(BP18:BR18)</f>
        <v>0</v>
      </c>
      <c r="BV18" s="234"/>
      <c r="BW18" s="234"/>
      <c r="BX18" s="234"/>
      <c r="BY18" s="234"/>
      <c r="BZ18" s="237">
        <f>SUM(BV18:BX18)</f>
        <v>0</v>
      </c>
      <c r="CA18" s="235" t="s">
        <v>579</v>
      </c>
      <c r="CB18" s="234"/>
      <c r="CC18" s="234"/>
      <c r="CD18" s="234"/>
      <c r="CE18" s="234"/>
      <c r="CF18" s="237">
        <f>SUM(CB18:CD18)</f>
        <v>0</v>
      </c>
      <c r="CH18" s="234"/>
      <c r="CI18" s="234"/>
      <c r="CJ18" s="234"/>
      <c r="CK18" s="234"/>
      <c r="CL18" s="237">
        <f>SUM(CH18:CJ18)</f>
        <v>0</v>
      </c>
      <c r="CM18" s="235" t="s">
        <v>579</v>
      </c>
      <c r="CN18" s="234"/>
      <c r="CO18" s="234"/>
      <c r="CP18" s="234"/>
      <c r="CQ18" s="234"/>
      <c r="CR18" s="237">
        <f>SUM(CN18:CP18)</f>
        <v>0</v>
      </c>
      <c r="CT18" s="234"/>
      <c r="CU18" s="234"/>
      <c r="CV18" s="234"/>
      <c r="CW18" s="234"/>
      <c r="CX18" s="237">
        <f>SUM(CT18:CV18)</f>
        <v>0</v>
      </c>
      <c r="CY18" s="235" t="s">
        <v>579</v>
      </c>
      <c r="CZ18" s="234"/>
      <c r="DA18" s="234"/>
      <c r="DB18" s="234"/>
      <c r="DC18" s="234"/>
      <c r="DD18" s="237">
        <f>SUM(CZ18:DB18)</f>
        <v>0</v>
      </c>
      <c r="DF18" s="234"/>
      <c r="DG18" s="234"/>
      <c r="DH18" s="234"/>
      <c r="DI18" s="234"/>
      <c r="DJ18" s="237">
        <f>SUM(DF18:DH18)</f>
        <v>0</v>
      </c>
      <c r="DK18" s="235" t="s">
        <v>579</v>
      </c>
      <c r="DL18" s="234"/>
      <c r="DM18" s="234"/>
      <c r="DN18" s="234"/>
      <c r="DO18" s="234"/>
      <c r="DP18" s="237">
        <f>SUM(DL18:DN18)</f>
        <v>0</v>
      </c>
      <c r="DR18" s="234"/>
      <c r="DS18" s="234"/>
      <c r="DT18" s="234"/>
      <c r="DU18" s="234"/>
      <c r="DV18" s="237">
        <f>SUM(DR18:DT18)</f>
        <v>0</v>
      </c>
      <c r="DW18" s="235" t="s">
        <v>579</v>
      </c>
      <c r="DX18" s="234"/>
      <c r="DY18" s="234"/>
      <c r="DZ18" s="234"/>
      <c r="EA18" s="234"/>
      <c r="EB18" s="237">
        <f>SUM(DX18:DZ18)</f>
        <v>0</v>
      </c>
      <c r="ED18" s="234"/>
      <c r="EE18" s="234"/>
      <c r="EF18" s="234"/>
      <c r="EG18" s="234"/>
      <c r="EH18" s="237">
        <f>SUM(ED18:EF18)</f>
        <v>0</v>
      </c>
      <c r="EI18" s="235" t="s">
        <v>579</v>
      </c>
      <c r="EJ18" s="234"/>
      <c r="EK18" s="234"/>
      <c r="EL18" s="234"/>
      <c r="EM18" s="234"/>
      <c r="EN18" s="237">
        <f>SUM(EJ18:EL18)</f>
        <v>0</v>
      </c>
      <c r="EP18" s="234">
        <f t="shared" ref="EP18:ET20" si="88">+B18+N18+Z18+AL18+AX18+BJ18+BV18+CH18+CT18+DF18+DR18+ED18</f>
        <v>-294355</v>
      </c>
      <c r="EQ18" s="234">
        <f t="shared" si="88"/>
        <v>-67253</v>
      </c>
      <c r="ER18" s="234">
        <f t="shared" si="88"/>
        <v>0</v>
      </c>
      <c r="ES18" s="234">
        <f t="shared" si="88"/>
        <v>0</v>
      </c>
      <c r="ET18" s="234">
        <f t="shared" si="88"/>
        <v>-361608</v>
      </c>
      <c r="EU18" s="235" t="s">
        <v>579</v>
      </c>
      <c r="EV18" s="234">
        <f t="shared" ref="EV18:EY20" si="89">+H18*12</f>
        <v>-176407.54800000001</v>
      </c>
      <c r="EW18" s="234">
        <f t="shared" si="89"/>
        <v>-105263.89199999999</v>
      </c>
      <c r="EX18" s="234">
        <f t="shared" si="89"/>
        <v>-68542.991999999998</v>
      </c>
      <c r="EY18" s="234">
        <f t="shared" si="89"/>
        <v>0</v>
      </c>
      <c r="EZ18" s="237">
        <f>SUM(EV18:EX18)</f>
        <v>-350214.43200000003</v>
      </c>
    </row>
    <row r="19" spans="1:156" x14ac:dyDescent="0.3">
      <c r="B19" s="234">
        <v>-28940.25</v>
      </c>
      <c r="C19" s="234">
        <v>-9646.75</v>
      </c>
      <c r="D19" s="234"/>
      <c r="E19" s="234"/>
      <c r="F19" s="237">
        <f t="shared" ref="F19:F20" si="90">SUM(B19:D19)</f>
        <v>-38587</v>
      </c>
      <c r="G19" s="235" t="s">
        <v>580</v>
      </c>
      <c r="H19" s="234">
        <v>-10759.158182754074</v>
      </c>
      <c r="I19" s="234">
        <v>-2086.476430948182</v>
      </c>
      <c r="J19" s="234">
        <v>-2594.9281028075375</v>
      </c>
      <c r="K19" s="234">
        <f>-0.118141374504456*1000</f>
        <v>-118.141374504456</v>
      </c>
      <c r="L19" s="237">
        <f>SUM(H19:K19)</f>
        <v>-15558.70409101425</v>
      </c>
      <c r="N19" s="234">
        <v>-20535</v>
      </c>
      <c r="O19" s="234">
        <v>-11750</v>
      </c>
      <c r="P19" s="234"/>
      <c r="Q19" s="234"/>
      <c r="R19" s="237">
        <f t="shared" ref="R19:R20" si="91">SUM(N19:P19)</f>
        <v>-32285</v>
      </c>
      <c r="S19" s="235" t="s">
        <v>580</v>
      </c>
      <c r="T19" s="234">
        <v>-10759.158182754074</v>
      </c>
      <c r="U19" s="234">
        <v>-2086.476430948182</v>
      </c>
      <c r="V19" s="234">
        <v>-2594.9281028075375</v>
      </c>
      <c r="W19" s="234">
        <v>-0.11814137450445612</v>
      </c>
      <c r="X19" s="237">
        <f t="shared" ref="X19:X20" si="92">SUM(T19:V19)</f>
        <v>-15440.562716509794</v>
      </c>
      <c r="Z19" s="234">
        <v>-36186</v>
      </c>
      <c r="AA19" s="234">
        <v>-12037</v>
      </c>
      <c r="AB19" s="234"/>
      <c r="AC19" s="234"/>
      <c r="AD19" s="237">
        <f t="shared" ref="AD19:AD20" si="93">SUM(Z19:AB19)</f>
        <v>-48223</v>
      </c>
      <c r="AE19" s="235" t="s">
        <v>580</v>
      </c>
      <c r="AF19" s="234">
        <v>-10759.158182754074</v>
      </c>
      <c r="AG19" s="234">
        <v>-2086.476430948182</v>
      </c>
      <c r="AH19" s="234">
        <v>-2594.9281028075375</v>
      </c>
      <c r="AI19" s="234">
        <v>-0.11814137450445612</v>
      </c>
      <c r="AJ19" s="237">
        <f t="shared" ref="AJ19:AJ20" si="94">SUM(AF19:AH19)</f>
        <v>-15440.562716509794</v>
      </c>
      <c r="AL19" s="236">
        <v>-34202</v>
      </c>
      <c r="AM19" s="236">
        <v>-10969</v>
      </c>
      <c r="AN19" s="234"/>
      <c r="AO19" s="234"/>
      <c r="AP19" s="237">
        <f t="shared" ref="AP19:AP20" si="95">SUM(AL19:AN19)</f>
        <v>-45171</v>
      </c>
      <c r="AQ19" s="235" t="s">
        <v>580</v>
      </c>
      <c r="AR19" s="234">
        <v>-10759.158182754074</v>
      </c>
      <c r="AS19" s="234">
        <v>-2086.476430948182</v>
      </c>
      <c r="AT19" s="234">
        <v>-2594.9281028075375</v>
      </c>
      <c r="AU19" s="234">
        <v>-0.11814137450445612</v>
      </c>
      <c r="AV19" s="237">
        <f t="shared" ref="AV19:AV20" si="96">SUM(AR19:AT19)</f>
        <v>-15440.562716509794</v>
      </c>
      <c r="AX19" s="234">
        <v>-27794.25</v>
      </c>
      <c r="AY19" s="234">
        <v>-9264.75</v>
      </c>
      <c r="AZ19" s="234"/>
      <c r="BA19" s="234"/>
      <c r="BB19" s="237">
        <f t="shared" ref="BB19:BB20" si="97">SUM(AX19:AZ19)</f>
        <v>-37059</v>
      </c>
      <c r="BC19" s="235" t="s">
        <v>580</v>
      </c>
      <c r="BD19" s="234">
        <v>-10759.158182754074</v>
      </c>
      <c r="BE19" s="234">
        <v>-2086.476430948182</v>
      </c>
      <c r="BF19" s="234">
        <v>-2594.9281028075375</v>
      </c>
      <c r="BG19" s="234">
        <v>-0.11814137450445612</v>
      </c>
      <c r="BH19" s="237">
        <f t="shared" ref="BH19:BH20" si="98">SUM(BD19:BF19)</f>
        <v>-15440.562716509794</v>
      </c>
      <c r="BJ19" s="234"/>
      <c r="BK19" s="234"/>
      <c r="BL19" s="234"/>
      <c r="BM19" s="234"/>
      <c r="BN19" s="237">
        <f t="shared" ref="BN19:BN20" si="99">SUM(BJ19:BL19)</f>
        <v>0</v>
      </c>
      <c r="BO19" s="235" t="s">
        <v>580</v>
      </c>
      <c r="BP19" s="234"/>
      <c r="BQ19" s="234"/>
      <c r="BR19" s="234"/>
      <c r="BS19" s="234"/>
      <c r="BT19" s="237">
        <f t="shared" ref="BT19:BT20" si="100">SUM(BP19:BR19)</f>
        <v>0</v>
      </c>
      <c r="BV19" s="234"/>
      <c r="BW19" s="234"/>
      <c r="BX19" s="234"/>
      <c r="BY19" s="234"/>
      <c r="BZ19" s="237">
        <f t="shared" ref="BZ19:BZ20" si="101">SUM(BV19:BX19)</f>
        <v>0</v>
      </c>
      <c r="CA19" s="235" t="s">
        <v>580</v>
      </c>
      <c r="CB19" s="234"/>
      <c r="CC19" s="234"/>
      <c r="CD19" s="234"/>
      <c r="CE19" s="234"/>
      <c r="CF19" s="237">
        <f t="shared" ref="CF19:CF20" si="102">SUM(CB19:CD19)</f>
        <v>0</v>
      </c>
      <c r="CH19" s="234"/>
      <c r="CI19" s="234"/>
      <c r="CJ19" s="234"/>
      <c r="CK19" s="234"/>
      <c r="CL19" s="237">
        <f t="shared" ref="CL19:CL20" si="103">SUM(CH19:CJ19)</f>
        <v>0</v>
      </c>
      <c r="CM19" s="235" t="s">
        <v>580</v>
      </c>
      <c r="CN19" s="234"/>
      <c r="CO19" s="234"/>
      <c r="CP19" s="234"/>
      <c r="CQ19" s="234"/>
      <c r="CR19" s="237">
        <f t="shared" ref="CR19:CR20" si="104">SUM(CN19:CP19)</f>
        <v>0</v>
      </c>
      <c r="CT19" s="234"/>
      <c r="CU19" s="234"/>
      <c r="CV19" s="234"/>
      <c r="CW19" s="234"/>
      <c r="CX19" s="237">
        <f t="shared" ref="CX19:CX20" si="105">SUM(CT19:CV19)</f>
        <v>0</v>
      </c>
      <c r="CY19" s="235" t="s">
        <v>580</v>
      </c>
      <c r="CZ19" s="234"/>
      <c r="DA19" s="234"/>
      <c r="DB19" s="234"/>
      <c r="DC19" s="234"/>
      <c r="DD19" s="237">
        <f t="shared" ref="DD19:DD20" si="106">SUM(CZ19:DB19)</f>
        <v>0</v>
      </c>
      <c r="DF19" s="234"/>
      <c r="DG19" s="234"/>
      <c r="DH19" s="234"/>
      <c r="DI19" s="234"/>
      <c r="DJ19" s="237">
        <f t="shared" ref="DJ19:DJ20" si="107">SUM(DF19:DH19)</f>
        <v>0</v>
      </c>
      <c r="DK19" s="235" t="s">
        <v>580</v>
      </c>
      <c r="DL19" s="234"/>
      <c r="DM19" s="234"/>
      <c r="DN19" s="234"/>
      <c r="DO19" s="234"/>
      <c r="DP19" s="237">
        <f t="shared" ref="DP19:DP20" si="108">SUM(DL19:DN19)</f>
        <v>0</v>
      </c>
      <c r="DR19" s="234"/>
      <c r="DS19" s="234"/>
      <c r="DT19" s="234"/>
      <c r="DU19" s="234"/>
      <c r="DV19" s="237">
        <f t="shared" ref="DV19:DV20" si="109">SUM(DR19:DT19)</f>
        <v>0</v>
      </c>
      <c r="DW19" s="235" t="s">
        <v>580</v>
      </c>
      <c r="DX19" s="234"/>
      <c r="DY19" s="234"/>
      <c r="DZ19" s="234"/>
      <c r="EA19" s="234"/>
      <c r="EB19" s="237">
        <f t="shared" ref="EB19:EB20" si="110">SUM(DX19:DZ19)</f>
        <v>0</v>
      </c>
      <c r="ED19" s="234"/>
      <c r="EE19" s="234"/>
      <c r="EF19" s="234"/>
      <c r="EG19" s="234"/>
      <c r="EH19" s="237">
        <f t="shared" ref="EH19:EH20" si="111">SUM(ED19:EF19)</f>
        <v>0</v>
      </c>
      <c r="EI19" s="235" t="s">
        <v>580</v>
      </c>
      <c r="EJ19" s="234"/>
      <c r="EK19" s="234"/>
      <c r="EL19" s="234"/>
      <c r="EM19" s="234"/>
      <c r="EN19" s="237">
        <f t="shared" ref="EN19:EN20" si="112">SUM(EJ19:EL19)</f>
        <v>0</v>
      </c>
      <c r="EP19" s="234">
        <f t="shared" si="88"/>
        <v>-147657.5</v>
      </c>
      <c r="EQ19" s="234">
        <f t="shared" si="88"/>
        <v>-53667.5</v>
      </c>
      <c r="ER19" s="234">
        <f t="shared" si="88"/>
        <v>0</v>
      </c>
      <c r="ES19" s="234">
        <f t="shared" si="88"/>
        <v>0</v>
      </c>
      <c r="ET19" s="234">
        <f t="shared" si="88"/>
        <v>-201325</v>
      </c>
      <c r="EU19" s="235" t="s">
        <v>580</v>
      </c>
      <c r="EV19" s="234">
        <f t="shared" si="89"/>
        <v>-129109.8981930489</v>
      </c>
      <c r="EW19" s="234">
        <f t="shared" si="89"/>
        <v>-25037.717171378186</v>
      </c>
      <c r="EX19" s="234">
        <f t="shared" si="89"/>
        <v>-31139.13723369045</v>
      </c>
      <c r="EY19" s="234">
        <f t="shared" si="89"/>
        <v>-1417.696494053472</v>
      </c>
      <c r="EZ19" s="237">
        <f t="shared" ref="EZ19:EZ20" si="113">SUM(EV19:EX19)</f>
        <v>-185286.75259811754</v>
      </c>
    </row>
    <row r="20" spans="1:156" x14ac:dyDescent="0.3">
      <c r="B20" s="234">
        <v>-543798</v>
      </c>
      <c r="C20" s="234">
        <v>479017</v>
      </c>
      <c r="D20" s="234"/>
      <c r="E20" s="234"/>
      <c r="F20" s="237">
        <f t="shared" si="90"/>
        <v>-64781</v>
      </c>
      <c r="G20" s="235" t="s">
        <v>581</v>
      </c>
      <c r="H20" s="234"/>
      <c r="I20" s="234"/>
      <c r="J20" s="234"/>
      <c r="K20" s="234"/>
      <c r="L20" s="237">
        <f t="shared" ref="L20" si="114">SUM(H20:K20)</f>
        <v>0</v>
      </c>
      <c r="N20" s="234">
        <v>74434</v>
      </c>
      <c r="O20" s="234">
        <v>30418</v>
      </c>
      <c r="P20" s="234"/>
      <c r="Q20" s="234"/>
      <c r="R20" s="237">
        <f t="shared" si="91"/>
        <v>104852</v>
      </c>
      <c r="S20" s="235" t="s">
        <v>581</v>
      </c>
      <c r="T20" s="234"/>
      <c r="U20" s="234"/>
      <c r="V20" s="234"/>
      <c r="W20" s="234"/>
      <c r="X20" s="237">
        <f t="shared" si="92"/>
        <v>0</v>
      </c>
      <c r="Z20" s="234">
        <v>34761</v>
      </c>
      <c r="AA20" s="234">
        <v>21607</v>
      </c>
      <c r="AB20" s="234"/>
      <c r="AC20" s="234"/>
      <c r="AD20" s="237">
        <f t="shared" si="93"/>
        <v>56368</v>
      </c>
      <c r="AE20" s="235" t="s">
        <v>581</v>
      </c>
      <c r="AF20" s="234"/>
      <c r="AG20" s="234"/>
      <c r="AH20" s="234"/>
      <c r="AI20" s="234"/>
      <c r="AJ20" s="237">
        <f t="shared" si="94"/>
        <v>0</v>
      </c>
      <c r="AL20" s="236">
        <v>4756</v>
      </c>
      <c r="AM20" s="236">
        <v>7433.96</v>
      </c>
      <c r="AN20" s="234"/>
      <c r="AO20" s="234"/>
      <c r="AP20" s="237">
        <f t="shared" si="95"/>
        <v>12189.96</v>
      </c>
      <c r="AQ20" s="235" t="s">
        <v>581</v>
      </c>
      <c r="AR20" s="234"/>
      <c r="AS20" s="234"/>
      <c r="AT20" s="234"/>
      <c r="AU20" s="234"/>
      <c r="AV20" s="237">
        <f t="shared" si="96"/>
        <v>0</v>
      </c>
      <c r="AX20" s="234">
        <f>-514115+164425</f>
        <v>-349690</v>
      </c>
      <c r="AY20" s="234">
        <f>-85613+424066</f>
        <v>338453</v>
      </c>
      <c r="AZ20" s="234"/>
      <c r="BA20" s="234"/>
      <c r="BB20" s="237">
        <f t="shared" si="97"/>
        <v>-11237</v>
      </c>
      <c r="BC20" s="235" t="s">
        <v>581</v>
      </c>
      <c r="BD20" s="234"/>
      <c r="BE20" s="234"/>
      <c r="BF20" s="234"/>
      <c r="BG20" s="234"/>
      <c r="BH20" s="237">
        <f t="shared" si="98"/>
        <v>0</v>
      </c>
      <c r="BJ20" s="234"/>
      <c r="BK20" s="234"/>
      <c r="BL20" s="234"/>
      <c r="BM20" s="234"/>
      <c r="BN20" s="237">
        <f t="shared" si="99"/>
        <v>0</v>
      </c>
      <c r="BO20" s="235" t="s">
        <v>581</v>
      </c>
      <c r="BP20" s="234"/>
      <c r="BQ20" s="234"/>
      <c r="BR20" s="234"/>
      <c r="BS20" s="234"/>
      <c r="BT20" s="237">
        <f t="shared" si="100"/>
        <v>0</v>
      </c>
      <c r="BV20" s="234"/>
      <c r="BW20" s="234"/>
      <c r="BX20" s="234"/>
      <c r="BY20" s="234"/>
      <c r="BZ20" s="237">
        <f t="shared" si="101"/>
        <v>0</v>
      </c>
      <c r="CA20" s="235" t="s">
        <v>581</v>
      </c>
      <c r="CB20" s="234"/>
      <c r="CC20" s="234"/>
      <c r="CD20" s="234"/>
      <c r="CE20" s="234"/>
      <c r="CF20" s="237">
        <f t="shared" si="102"/>
        <v>0</v>
      </c>
      <c r="CH20" s="234"/>
      <c r="CI20" s="234"/>
      <c r="CJ20" s="234"/>
      <c r="CK20" s="234"/>
      <c r="CL20" s="237">
        <f t="shared" si="103"/>
        <v>0</v>
      </c>
      <c r="CM20" s="235" t="s">
        <v>581</v>
      </c>
      <c r="CN20" s="234"/>
      <c r="CO20" s="234"/>
      <c r="CP20" s="234"/>
      <c r="CQ20" s="234"/>
      <c r="CR20" s="237">
        <f t="shared" si="104"/>
        <v>0</v>
      </c>
      <c r="CT20" s="234"/>
      <c r="CU20" s="234"/>
      <c r="CV20" s="234"/>
      <c r="CW20" s="234"/>
      <c r="CX20" s="237">
        <f t="shared" si="105"/>
        <v>0</v>
      </c>
      <c r="CY20" s="235" t="s">
        <v>581</v>
      </c>
      <c r="CZ20" s="234"/>
      <c r="DA20" s="234"/>
      <c r="DB20" s="234"/>
      <c r="DC20" s="234"/>
      <c r="DD20" s="237">
        <f t="shared" si="106"/>
        <v>0</v>
      </c>
      <c r="DF20" s="234"/>
      <c r="DG20" s="234"/>
      <c r="DH20" s="234"/>
      <c r="DI20" s="234"/>
      <c r="DJ20" s="237">
        <f t="shared" si="107"/>
        <v>0</v>
      </c>
      <c r="DK20" s="235" t="s">
        <v>581</v>
      </c>
      <c r="DL20" s="234"/>
      <c r="DM20" s="234"/>
      <c r="DN20" s="234"/>
      <c r="DO20" s="234"/>
      <c r="DP20" s="237">
        <f t="shared" si="108"/>
        <v>0</v>
      </c>
      <c r="DR20" s="234"/>
      <c r="DS20" s="234"/>
      <c r="DT20" s="234"/>
      <c r="DU20" s="234"/>
      <c r="DV20" s="237">
        <f t="shared" si="109"/>
        <v>0</v>
      </c>
      <c r="DW20" s="235" t="s">
        <v>581</v>
      </c>
      <c r="DX20" s="234"/>
      <c r="DY20" s="234"/>
      <c r="DZ20" s="234"/>
      <c r="EA20" s="234"/>
      <c r="EB20" s="237">
        <f t="shared" si="110"/>
        <v>0</v>
      </c>
      <c r="ED20" s="234"/>
      <c r="EE20" s="234"/>
      <c r="EF20" s="234"/>
      <c r="EG20" s="234"/>
      <c r="EH20" s="237">
        <f t="shared" si="111"/>
        <v>0</v>
      </c>
      <c r="EI20" s="235" t="s">
        <v>581</v>
      </c>
      <c r="EJ20" s="234"/>
      <c r="EK20" s="234"/>
      <c r="EL20" s="234"/>
      <c r="EM20" s="234"/>
      <c r="EN20" s="237">
        <f t="shared" si="112"/>
        <v>0</v>
      </c>
      <c r="EP20" s="234">
        <f t="shared" si="88"/>
        <v>-779537</v>
      </c>
      <c r="EQ20" s="234">
        <f t="shared" si="88"/>
        <v>876928.96</v>
      </c>
      <c r="ER20" s="234">
        <f t="shared" si="88"/>
        <v>0</v>
      </c>
      <c r="ES20" s="234">
        <f t="shared" si="88"/>
        <v>0</v>
      </c>
      <c r="ET20" s="234">
        <f t="shared" si="88"/>
        <v>97391.959999999992</v>
      </c>
      <c r="EU20" s="235" t="s">
        <v>581</v>
      </c>
      <c r="EV20" s="234">
        <f t="shared" si="89"/>
        <v>0</v>
      </c>
      <c r="EW20" s="234">
        <f t="shared" si="89"/>
        <v>0</v>
      </c>
      <c r="EX20" s="234">
        <f t="shared" si="89"/>
        <v>0</v>
      </c>
      <c r="EY20" s="234">
        <f t="shared" si="89"/>
        <v>0</v>
      </c>
      <c r="EZ20" s="237">
        <f t="shared" si="113"/>
        <v>0</v>
      </c>
    </row>
    <row r="21" spans="1:156" x14ac:dyDescent="0.3">
      <c r="A21" s="217" t="s">
        <v>569</v>
      </c>
      <c r="B21" s="245">
        <f>B10+B17</f>
        <v>-620488.25</v>
      </c>
      <c r="C21" s="245">
        <f t="shared" ref="C21:D21" si="115">C10+C17</f>
        <v>459654.25</v>
      </c>
      <c r="D21" s="245">
        <f t="shared" si="115"/>
        <v>0</v>
      </c>
      <c r="E21" s="245">
        <f>E10+E17</f>
        <v>0</v>
      </c>
      <c r="F21" s="245">
        <f>F10+F17</f>
        <v>-160834</v>
      </c>
      <c r="G21" s="226" t="s">
        <v>582</v>
      </c>
      <c r="H21" s="245">
        <f>H10+H17</f>
        <v>42416.043579150668</v>
      </c>
      <c r="I21" s="245">
        <f t="shared" ref="I21:J21" si="116">I10+I17</f>
        <v>6680.956561908959</v>
      </c>
      <c r="J21" s="245">
        <f t="shared" si="116"/>
        <v>13019.567809097234</v>
      </c>
      <c r="K21" s="245">
        <f>K10+K17</f>
        <v>243.30862549554399</v>
      </c>
      <c r="L21" s="245">
        <f>L10+L17</f>
        <v>62359.876575652386</v>
      </c>
      <c r="N21" s="245">
        <f>N10+N17</f>
        <v>86113</v>
      </c>
      <c r="O21" s="245">
        <f t="shared" ref="O21:P21" si="117">O10+O17</f>
        <v>24759</v>
      </c>
      <c r="P21" s="245">
        <f t="shared" si="117"/>
        <v>0</v>
      </c>
      <c r="Q21" s="245">
        <f>Q10+Q17</f>
        <v>0</v>
      </c>
      <c r="R21" s="245">
        <f>R10+R17</f>
        <v>110872</v>
      </c>
      <c r="S21" s="226" t="s">
        <v>582</v>
      </c>
      <c r="T21" s="245">
        <f>T10+T17</f>
        <v>39720.837947522974</v>
      </c>
      <c r="U21" s="245">
        <f t="shared" ref="U21:V21" si="118">U10+U17</f>
        <v>8033.7141478275826</v>
      </c>
      <c r="V21" s="245">
        <f t="shared" si="118"/>
        <v>13055.690634320192</v>
      </c>
      <c r="W21" s="245">
        <f>W10+W17</f>
        <v>-80.478804221733682</v>
      </c>
      <c r="X21" s="245">
        <f>X10+X17</f>
        <v>60810.242729670732</v>
      </c>
      <c r="Z21" s="245">
        <f>Z10+Z17</f>
        <v>-17173</v>
      </c>
      <c r="AA21" s="245">
        <f t="shared" ref="AA21:AB21" si="119">AA10+AA17</f>
        <v>9600</v>
      </c>
      <c r="AB21" s="245">
        <f t="shared" si="119"/>
        <v>0</v>
      </c>
      <c r="AC21" s="245">
        <f>AC10+AC17</f>
        <v>0</v>
      </c>
      <c r="AD21" s="245">
        <f>AD10+AD17</f>
        <v>-7573</v>
      </c>
      <c r="AE21" s="226" t="s">
        <v>582</v>
      </c>
      <c r="AF21" s="245">
        <f>AF10+AF17</f>
        <v>39720.837947522974</v>
      </c>
      <c r="AG21" s="245">
        <f t="shared" ref="AG21:AH21" si="120">AG10+AG17</f>
        <v>8033.7141478275826</v>
      </c>
      <c r="AH21" s="245">
        <f t="shared" si="120"/>
        <v>13055.690634320192</v>
      </c>
      <c r="AI21" s="245">
        <f>AI10+AI17</f>
        <v>-80.478804221733682</v>
      </c>
      <c r="AJ21" s="245">
        <f>AJ10+AJ17</f>
        <v>60810.242729670732</v>
      </c>
      <c r="AL21" s="245">
        <f>AL10+AL17</f>
        <v>-149582</v>
      </c>
      <c r="AM21" s="245">
        <f t="shared" ref="AM21:AN21" si="121">AM10+AM17</f>
        <v>-13933.04</v>
      </c>
      <c r="AN21" s="245">
        <f t="shared" si="121"/>
        <v>0</v>
      </c>
      <c r="AO21" s="245">
        <f>AO10+AO17</f>
        <v>0</v>
      </c>
      <c r="AP21" s="245">
        <f>AP10+AP17</f>
        <v>-163515.04</v>
      </c>
      <c r="AQ21" s="226" t="s">
        <v>582</v>
      </c>
      <c r="AR21" s="245">
        <f>AR10+AR17</f>
        <v>39720.837947522974</v>
      </c>
      <c r="AS21" s="245">
        <f t="shared" ref="AS21:AT21" si="122">AS10+AS17</f>
        <v>8033.7141478275826</v>
      </c>
      <c r="AT21" s="245">
        <f t="shared" si="122"/>
        <v>13055.690634320192</v>
      </c>
      <c r="AU21" s="245">
        <f>AU10+AU17</f>
        <v>-80.478804221733682</v>
      </c>
      <c r="AV21" s="245">
        <f>AV10+AV17</f>
        <v>60810.242729670732</v>
      </c>
      <c r="AX21" s="245">
        <f>AX10+AX17</f>
        <v>-398810.25</v>
      </c>
      <c r="AY21" s="245">
        <f t="shared" ref="AY21:AZ21" si="123">AY10+AY17</f>
        <v>338289.25</v>
      </c>
      <c r="AZ21" s="245">
        <f t="shared" si="123"/>
        <v>0</v>
      </c>
      <c r="BA21" s="245">
        <f>BA10+BA17</f>
        <v>0</v>
      </c>
      <c r="BB21" s="245">
        <f>BB10+BB17</f>
        <v>-60521</v>
      </c>
      <c r="BC21" s="226" t="s">
        <v>582</v>
      </c>
      <c r="BD21" s="245">
        <f>BD10+BD17</f>
        <v>39720.837947522974</v>
      </c>
      <c r="BE21" s="245">
        <f t="shared" ref="BE21:BF21" si="124">BE10+BE17</f>
        <v>8033.7141478275826</v>
      </c>
      <c r="BF21" s="245">
        <f t="shared" si="124"/>
        <v>13055.690634320192</v>
      </c>
      <c r="BG21" s="245">
        <f>BG10+BG17</f>
        <v>-80.478804221733682</v>
      </c>
      <c r="BH21" s="245">
        <f>BH10+BH17</f>
        <v>60810.242729670732</v>
      </c>
      <c r="BJ21" s="245">
        <f>BJ10+BJ17</f>
        <v>0</v>
      </c>
      <c r="BK21" s="245">
        <f t="shared" ref="BK21:BL21" si="125">BK10+BK17</f>
        <v>0</v>
      </c>
      <c r="BL21" s="245">
        <f t="shared" si="125"/>
        <v>0</v>
      </c>
      <c r="BM21" s="245">
        <f>BM10+BM17</f>
        <v>0</v>
      </c>
      <c r="BN21" s="245">
        <f>BN10+BN17</f>
        <v>0</v>
      </c>
      <c r="BO21" s="226" t="s">
        <v>582</v>
      </c>
      <c r="BP21" s="245">
        <f>BP10+BP17</f>
        <v>0</v>
      </c>
      <c r="BQ21" s="245">
        <f t="shared" ref="BQ21:BR21" si="126">BQ10+BQ17</f>
        <v>0</v>
      </c>
      <c r="BR21" s="245">
        <f t="shared" si="126"/>
        <v>0</v>
      </c>
      <c r="BS21" s="245">
        <f>BS10+BS17</f>
        <v>0</v>
      </c>
      <c r="BT21" s="245">
        <f>BT10+BT17</f>
        <v>0</v>
      </c>
      <c r="BV21" s="245">
        <f>BV10+BV17</f>
        <v>0</v>
      </c>
      <c r="BW21" s="245">
        <f t="shared" ref="BW21:BX21" si="127">BW10+BW17</f>
        <v>0</v>
      </c>
      <c r="BX21" s="245">
        <f t="shared" si="127"/>
        <v>0</v>
      </c>
      <c r="BY21" s="245">
        <f>BY10+BY17</f>
        <v>0</v>
      </c>
      <c r="BZ21" s="245">
        <f>BZ10+BZ17</f>
        <v>0</v>
      </c>
      <c r="CA21" s="226" t="s">
        <v>582</v>
      </c>
      <c r="CB21" s="245">
        <f>CB10+CB17</f>
        <v>0</v>
      </c>
      <c r="CC21" s="245">
        <f t="shared" ref="CC21:CD21" si="128">CC10+CC17</f>
        <v>0</v>
      </c>
      <c r="CD21" s="245">
        <f t="shared" si="128"/>
        <v>0</v>
      </c>
      <c r="CE21" s="245">
        <f>CE10+CE17</f>
        <v>0</v>
      </c>
      <c r="CF21" s="245">
        <f>CF10+CF17</f>
        <v>0</v>
      </c>
      <c r="CH21" s="245">
        <f>CH10+CH17</f>
        <v>0</v>
      </c>
      <c r="CI21" s="245">
        <f t="shared" ref="CI21:CJ21" si="129">CI10+CI17</f>
        <v>0</v>
      </c>
      <c r="CJ21" s="245">
        <f t="shared" si="129"/>
        <v>0</v>
      </c>
      <c r="CK21" s="245">
        <f>CK10+CK17</f>
        <v>0</v>
      </c>
      <c r="CL21" s="245">
        <f>CL10+CL17</f>
        <v>0</v>
      </c>
      <c r="CM21" s="226" t="s">
        <v>582</v>
      </c>
      <c r="CN21" s="245">
        <f>CN10+CN17</f>
        <v>0</v>
      </c>
      <c r="CO21" s="245">
        <f t="shared" ref="CO21:CP21" si="130">CO10+CO17</f>
        <v>0</v>
      </c>
      <c r="CP21" s="245">
        <f t="shared" si="130"/>
        <v>0</v>
      </c>
      <c r="CQ21" s="245">
        <f>CQ10+CQ17</f>
        <v>0</v>
      </c>
      <c r="CR21" s="245">
        <f>CR10+CR17</f>
        <v>0</v>
      </c>
      <c r="CT21" s="245">
        <f>CT10+CT17</f>
        <v>0</v>
      </c>
      <c r="CU21" s="245">
        <f t="shared" ref="CU21:CV21" si="131">CU10+CU17</f>
        <v>0</v>
      </c>
      <c r="CV21" s="245">
        <f t="shared" si="131"/>
        <v>0</v>
      </c>
      <c r="CW21" s="245">
        <f>CW10+CW17</f>
        <v>0</v>
      </c>
      <c r="CX21" s="245">
        <f>CX10+CX17</f>
        <v>0</v>
      </c>
      <c r="CY21" s="226" t="s">
        <v>582</v>
      </c>
      <c r="CZ21" s="245">
        <f>CZ10+CZ17</f>
        <v>0</v>
      </c>
      <c r="DA21" s="245">
        <f t="shared" ref="DA21:DB21" si="132">DA10+DA17</f>
        <v>0</v>
      </c>
      <c r="DB21" s="245">
        <f t="shared" si="132"/>
        <v>0</v>
      </c>
      <c r="DC21" s="245">
        <f>DC10+DC17</f>
        <v>0</v>
      </c>
      <c r="DD21" s="245">
        <f>DD10+DD17</f>
        <v>0</v>
      </c>
      <c r="DF21" s="245">
        <f>DF10+DF17</f>
        <v>0</v>
      </c>
      <c r="DG21" s="245">
        <f t="shared" ref="DG21:DH21" si="133">DG10+DG17</f>
        <v>0</v>
      </c>
      <c r="DH21" s="245">
        <f t="shared" si="133"/>
        <v>0</v>
      </c>
      <c r="DI21" s="245">
        <f>DI10+DI17</f>
        <v>0</v>
      </c>
      <c r="DJ21" s="245">
        <f>DJ10+DJ17</f>
        <v>0</v>
      </c>
      <c r="DK21" s="226" t="s">
        <v>582</v>
      </c>
      <c r="DL21" s="245">
        <f>DL10+DL17</f>
        <v>0</v>
      </c>
      <c r="DM21" s="245">
        <f t="shared" ref="DM21:DN21" si="134">DM10+DM17</f>
        <v>0</v>
      </c>
      <c r="DN21" s="245">
        <f t="shared" si="134"/>
        <v>0</v>
      </c>
      <c r="DO21" s="245">
        <f>DO10+DO17</f>
        <v>0</v>
      </c>
      <c r="DP21" s="245">
        <f>DP10+DP17</f>
        <v>0</v>
      </c>
      <c r="DR21" s="245">
        <f>DR10+DR17</f>
        <v>0</v>
      </c>
      <c r="DS21" s="245">
        <f t="shared" ref="DS21:DT21" si="135">DS10+DS17</f>
        <v>0</v>
      </c>
      <c r="DT21" s="245">
        <f t="shared" si="135"/>
        <v>0</v>
      </c>
      <c r="DU21" s="245">
        <f>DU10+DU17</f>
        <v>0</v>
      </c>
      <c r="DV21" s="245">
        <f>DV10+DV17</f>
        <v>0</v>
      </c>
      <c r="DW21" s="226" t="s">
        <v>582</v>
      </c>
      <c r="DX21" s="245">
        <f>DX10+DX17</f>
        <v>0</v>
      </c>
      <c r="DY21" s="245">
        <f t="shared" ref="DY21:DZ21" si="136">DY10+DY17</f>
        <v>0</v>
      </c>
      <c r="DZ21" s="245">
        <f t="shared" si="136"/>
        <v>0</v>
      </c>
      <c r="EA21" s="245">
        <f>EA10+EA17</f>
        <v>0</v>
      </c>
      <c r="EB21" s="245">
        <f>EB10+EB17</f>
        <v>0</v>
      </c>
      <c r="ED21" s="245">
        <f>ED10+ED17</f>
        <v>0</v>
      </c>
      <c r="EE21" s="245">
        <f t="shared" ref="EE21:EF21" si="137">EE10+EE17</f>
        <v>0</v>
      </c>
      <c r="EF21" s="245">
        <f t="shared" si="137"/>
        <v>0</v>
      </c>
      <c r="EG21" s="245">
        <f>EG10+EG17</f>
        <v>0</v>
      </c>
      <c r="EH21" s="245">
        <f>EH10+EH17</f>
        <v>0</v>
      </c>
      <c r="EI21" s="226" t="s">
        <v>582</v>
      </c>
      <c r="EJ21" s="245">
        <f>EJ10+EJ17</f>
        <v>0</v>
      </c>
      <c r="EK21" s="245">
        <f t="shared" ref="EK21:EL21" si="138">EK10+EK17</f>
        <v>0</v>
      </c>
      <c r="EL21" s="245">
        <f t="shared" si="138"/>
        <v>0</v>
      </c>
      <c r="EM21" s="245">
        <f>EM10+EM17</f>
        <v>0</v>
      </c>
      <c r="EN21" s="245">
        <f>EN10+EN17</f>
        <v>0</v>
      </c>
      <c r="EP21" s="245">
        <f>EP10+EP17</f>
        <v>-1099940.5</v>
      </c>
      <c r="EQ21" s="245">
        <f t="shared" ref="EQ21:ER21" si="139">EQ10+EQ17</f>
        <v>818369.46</v>
      </c>
      <c r="ER21" s="245">
        <f t="shared" si="139"/>
        <v>0</v>
      </c>
      <c r="ES21" s="245">
        <f>ES10+ES17</f>
        <v>0</v>
      </c>
      <c r="ET21" s="245">
        <f>ET10+ET17</f>
        <v>-281571.04000000004</v>
      </c>
      <c r="EU21" s="226" t="s">
        <v>582</v>
      </c>
      <c r="EV21" s="245">
        <f>EV10+EV17</f>
        <v>508992.5229498081</v>
      </c>
      <c r="EW21" s="245">
        <f t="shared" ref="EW21:EX21" si="140">EW10+EW17</f>
        <v>80171.478742907537</v>
      </c>
      <c r="EX21" s="245">
        <f t="shared" si="140"/>
        <v>156234.81370916683</v>
      </c>
      <c r="EY21" s="245">
        <f>EY10+EY17</f>
        <v>2919.7035059465279</v>
      </c>
      <c r="EZ21" s="245">
        <f>SUM(EV21:EY21)</f>
        <v>748318.51890782907</v>
      </c>
    </row>
    <row r="22" spans="1:156" x14ac:dyDescent="0.3">
      <c r="B22" s="246"/>
      <c r="C22" s="246"/>
      <c r="D22" s="246"/>
      <c r="E22" s="246"/>
      <c r="F22" s="237">
        <v>0</v>
      </c>
      <c r="G22" s="235" t="s">
        <v>583</v>
      </c>
      <c r="H22" s="246">
        <v>-17395.834631627691</v>
      </c>
      <c r="I22" s="246">
        <v>-7419.2334140813755</v>
      </c>
      <c r="J22" s="246">
        <v>-5675.7931747770426</v>
      </c>
      <c r="K22" s="246">
        <f>-80.7221128472292*1000</f>
        <v>-80722.112847229204</v>
      </c>
      <c r="L22" s="237">
        <f>SUM(H22:K22)</f>
        <v>-111212.97406771532</v>
      </c>
      <c r="N22" s="246"/>
      <c r="O22" s="246"/>
      <c r="P22" s="246"/>
      <c r="Q22" s="246"/>
      <c r="R22" s="237">
        <v>0</v>
      </c>
      <c r="S22" s="235" t="s">
        <v>583</v>
      </c>
      <c r="T22" s="246">
        <v>-17395.834631627691</v>
      </c>
      <c r="U22" s="246">
        <v>-7419.2334140813755</v>
      </c>
      <c r="V22" s="246">
        <v>-5675.7931747770426</v>
      </c>
      <c r="W22" s="246">
        <v>-80.722112847229226</v>
      </c>
      <c r="X22" s="237">
        <f>SUM(T22:W22)</f>
        <v>-30571.583333333339</v>
      </c>
      <c r="Z22" s="246"/>
      <c r="AA22" s="246"/>
      <c r="AB22" s="246"/>
      <c r="AC22" s="246"/>
      <c r="AD22" s="237">
        <v>0</v>
      </c>
      <c r="AE22" s="235" t="s">
        <v>583</v>
      </c>
      <c r="AF22" s="246">
        <v>-17395.834631627691</v>
      </c>
      <c r="AG22" s="246">
        <v>-7419.2334140813755</v>
      </c>
      <c r="AH22" s="246">
        <v>-5675.7931747770426</v>
      </c>
      <c r="AI22" s="246">
        <v>-80.722112847229226</v>
      </c>
      <c r="AJ22" s="237">
        <f>SUM(AF22:AI22)</f>
        <v>-30571.583333333339</v>
      </c>
      <c r="AL22" s="246"/>
      <c r="AM22" s="246"/>
      <c r="AN22" s="246"/>
      <c r="AO22" s="246"/>
      <c r="AP22" s="236">
        <v>0</v>
      </c>
      <c r="AQ22" s="235" t="s">
        <v>583</v>
      </c>
      <c r="AR22" s="246">
        <v>-17395.834631627691</v>
      </c>
      <c r="AS22" s="246">
        <v>-7419.2334140813755</v>
      </c>
      <c r="AT22" s="246">
        <v>-5675.7931747770426</v>
      </c>
      <c r="AU22" s="246">
        <v>-80.722112847229226</v>
      </c>
      <c r="AV22" s="237">
        <f>SUM(AR22:AU22)</f>
        <v>-30571.583333333339</v>
      </c>
      <c r="AX22" s="246"/>
      <c r="AY22" s="246"/>
      <c r="AZ22" s="246"/>
      <c r="BA22" s="246"/>
      <c r="BB22" s="237">
        <f>SUM(AX22:BA22)</f>
        <v>0</v>
      </c>
      <c r="BC22" s="235" t="s">
        <v>583</v>
      </c>
      <c r="BD22" s="246">
        <v>-17395.834631627691</v>
      </c>
      <c r="BE22" s="246">
        <v>-7419.2334140813755</v>
      </c>
      <c r="BF22" s="246">
        <v>-5675.7931747770426</v>
      </c>
      <c r="BG22" s="246">
        <v>-80.722112847229226</v>
      </c>
      <c r="BH22" s="237">
        <f>SUM(BD22:BG22)</f>
        <v>-30571.583333333339</v>
      </c>
      <c r="BJ22" s="246"/>
      <c r="BK22" s="246"/>
      <c r="BL22" s="246"/>
      <c r="BM22" s="246"/>
      <c r="BN22" s="237">
        <f>SUM(BJ22:BM22)</f>
        <v>0</v>
      </c>
      <c r="BO22" s="235" t="s">
        <v>583</v>
      </c>
      <c r="BP22" s="246"/>
      <c r="BQ22" s="246"/>
      <c r="BR22" s="246"/>
      <c r="BS22" s="246"/>
      <c r="BT22" s="237">
        <f>SUM(BP22:BS22)</f>
        <v>0</v>
      </c>
      <c r="BV22" s="246"/>
      <c r="BW22" s="246"/>
      <c r="BX22" s="246"/>
      <c r="BY22" s="246"/>
      <c r="BZ22" s="237">
        <f>SUM(BV22:BY22)</f>
        <v>0</v>
      </c>
      <c r="CA22" s="235" t="s">
        <v>583</v>
      </c>
      <c r="CB22" s="246"/>
      <c r="CC22" s="246"/>
      <c r="CD22" s="246"/>
      <c r="CE22" s="246"/>
      <c r="CF22" s="237">
        <f>SUM(CB22:CE22)</f>
        <v>0</v>
      </c>
      <c r="CH22" s="246"/>
      <c r="CI22" s="246"/>
      <c r="CJ22" s="246"/>
      <c r="CK22" s="246"/>
      <c r="CL22" s="237">
        <f>SUM(CH22:CK22)</f>
        <v>0</v>
      </c>
      <c r="CM22" s="235" t="s">
        <v>583</v>
      </c>
      <c r="CN22" s="246"/>
      <c r="CO22" s="246"/>
      <c r="CP22" s="246"/>
      <c r="CQ22" s="246"/>
      <c r="CR22" s="237">
        <f>SUM(CN22:CQ22)</f>
        <v>0</v>
      </c>
      <c r="CT22" s="246"/>
      <c r="CU22" s="246"/>
      <c r="CV22" s="246"/>
      <c r="CW22" s="246"/>
      <c r="CX22" s="237">
        <f>SUM(CT22:CW22)</f>
        <v>0</v>
      </c>
      <c r="CY22" s="235" t="s">
        <v>583</v>
      </c>
      <c r="CZ22" s="246"/>
      <c r="DA22" s="246"/>
      <c r="DB22" s="246"/>
      <c r="DC22" s="246"/>
      <c r="DD22" s="237">
        <f>SUM(CZ22:DC22)</f>
        <v>0</v>
      </c>
      <c r="DF22" s="246"/>
      <c r="DG22" s="246"/>
      <c r="DH22" s="246"/>
      <c r="DI22" s="246"/>
      <c r="DJ22" s="237">
        <f>SUM(DF22:DI22)</f>
        <v>0</v>
      </c>
      <c r="DK22" s="235" t="s">
        <v>583</v>
      </c>
      <c r="DL22" s="246"/>
      <c r="DM22" s="246"/>
      <c r="DN22" s="246"/>
      <c r="DO22" s="246"/>
      <c r="DP22" s="237">
        <f>SUM(DL22:DO22)</f>
        <v>0</v>
      </c>
      <c r="DR22" s="246"/>
      <c r="DS22" s="246"/>
      <c r="DT22" s="246"/>
      <c r="DU22" s="246"/>
      <c r="DV22" s="237">
        <f>SUM(DR22:DU22)</f>
        <v>0</v>
      </c>
      <c r="DW22" s="235" t="s">
        <v>583</v>
      </c>
      <c r="DX22" s="246"/>
      <c r="DY22" s="246"/>
      <c r="DZ22" s="246"/>
      <c r="EA22" s="246"/>
      <c r="EB22" s="237">
        <f>SUM(DX22:EA22)</f>
        <v>0</v>
      </c>
      <c r="ED22" s="246"/>
      <c r="EE22" s="246"/>
      <c r="EF22" s="246"/>
      <c r="EG22" s="246"/>
      <c r="EH22" s="237">
        <f>SUM(ED22:EG22)</f>
        <v>0</v>
      </c>
      <c r="EI22" s="235" t="s">
        <v>583</v>
      </c>
      <c r="EJ22" s="246"/>
      <c r="EK22" s="246"/>
      <c r="EL22" s="246"/>
      <c r="EM22" s="246"/>
      <c r="EN22" s="237">
        <f>SUM(EJ22:EM22)</f>
        <v>0</v>
      </c>
      <c r="EP22" s="234">
        <f t="shared" ref="EP22:ET25" si="141">+B22+N22+Z22+AL22+AX22+BJ22+BV22+CH22+CT22+DF22+DR22+ED22</f>
        <v>0</v>
      </c>
      <c r="EQ22" s="234">
        <f t="shared" si="141"/>
        <v>0</v>
      </c>
      <c r="ER22" s="234">
        <f t="shared" si="141"/>
        <v>0</v>
      </c>
      <c r="ES22" s="234">
        <f t="shared" si="141"/>
        <v>0</v>
      </c>
      <c r="ET22" s="234">
        <f t="shared" si="141"/>
        <v>0</v>
      </c>
      <c r="EU22" s="235" t="s">
        <v>583</v>
      </c>
      <c r="EV22" s="234">
        <f t="shared" ref="EV22:EY25" si="142">+H22*12</f>
        <v>-208750.01557953231</v>
      </c>
      <c r="EW22" s="234">
        <f t="shared" si="142"/>
        <v>-89030.800968976502</v>
      </c>
      <c r="EX22" s="234">
        <f t="shared" si="142"/>
        <v>-68109.518097324515</v>
      </c>
      <c r="EY22" s="234">
        <f t="shared" si="142"/>
        <v>-968665.35416675045</v>
      </c>
      <c r="EZ22" s="237">
        <f>SUM(EV22:EY22)</f>
        <v>-1334555.6888125837</v>
      </c>
    </row>
    <row r="23" spans="1:156" x14ac:dyDescent="0.3">
      <c r="A23" s="217" t="s">
        <v>584</v>
      </c>
      <c r="B23" s="246"/>
      <c r="C23" s="246"/>
      <c r="D23" s="246"/>
      <c r="E23" s="246"/>
      <c r="F23" s="237">
        <v>0</v>
      </c>
      <c r="G23" s="235" t="s">
        <v>585</v>
      </c>
      <c r="H23" s="246">
        <v>-9275.08682061119</v>
      </c>
      <c r="I23" s="246">
        <v>-3955.7765128941987</v>
      </c>
      <c r="J23" s="246">
        <v>-3026.2114803147997</v>
      </c>
      <c r="K23" s="246">
        <f>-43.0393034226706*1000</f>
        <v>-43039.3034226706</v>
      </c>
      <c r="L23" s="237">
        <f>SUM(H23:K23)</f>
        <v>-59296.378236490789</v>
      </c>
      <c r="N23" s="246"/>
      <c r="O23" s="246"/>
      <c r="P23" s="246"/>
      <c r="Q23" s="246"/>
      <c r="R23" s="237">
        <v>0</v>
      </c>
      <c r="S23" s="235" t="s">
        <v>585</v>
      </c>
      <c r="T23" s="246">
        <v>-9275.08682061119</v>
      </c>
      <c r="U23" s="246">
        <v>-3955.7765128941987</v>
      </c>
      <c r="V23" s="246">
        <v>-3026.2114803147997</v>
      </c>
      <c r="W23" s="246">
        <v>-43.039303422670578</v>
      </c>
      <c r="X23" s="237">
        <f t="shared" ref="X23:X25" si="143">SUM(T23:W23)</f>
        <v>-16300.11411724286</v>
      </c>
      <c r="Z23" s="246"/>
      <c r="AA23" s="246"/>
      <c r="AB23" s="246"/>
      <c r="AC23" s="246"/>
      <c r="AD23" s="237">
        <v>0</v>
      </c>
      <c r="AE23" s="235" t="s">
        <v>585</v>
      </c>
      <c r="AF23" s="246">
        <v>-9275.08682061119</v>
      </c>
      <c r="AG23" s="246">
        <v>-3955.7765128941987</v>
      </c>
      <c r="AH23" s="246">
        <v>-3026.2114803147997</v>
      </c>
      <c r="AI23" s="246">
        <v>-43.039303422670578</v>
      </c>
      <c r="AJ23" s="237">
        <f t="shared" ref="AJ23:AJ25" si="144">SUM(AF23:AI23)</f>
        <v>-16300.11411724286</v>
      </c>
      <c r="AL23" s="246"/>
      <c r="AM23" s="246"/>
      <c r="AN23" s="246"/>
      <c r="AO23" s="246"/>
      <c r="AP23" s="236">
        <v>0</v>
      </c>
      <c r="AQ23" s="235" t="s">
        <v>585</v>
      </c>
      <c r="AR23" s="246">
        <v>-9275.08682061119</v>
      </c>
      <c r="AS23" s="246">
        <v>-3955.7765128941987</v>
      </c>
      <c r="AT23" s="246">
        <v>-3026.2114803147997</v>
      </c>
      <c r="AU23" s="246">
        <v>-43.039303422670578</v>
      </c>
      <c r="AV23" s="237">
        <f t="shared" ref="AV23:AV25" si="145">SUM(AR23:AU23)</f>
        <v>-16300.11411724286</v>
      </c>
      <c r="AX23" s="246"/>
      <c r="AY23" s="246"/>
      <c r="AZ23" s="246"/>
      <c r="BA23" s="246"/>
      <c r="BB23" s="237">
        <v>0</v>
      </c>
      <c r="BC23" s="235" t="s">
        <v>585</v>
      </c>
      <c r="BD23" s="246">
        <v>-9275.08682061119</v>
      </c>
      <c r="BE23" s="246">
        <v>-3955.7765128941987</v>
      </c>
      <c r="BF23" s="246">
        <v>-3026.2114803147997</v>
      </c>
      <c r="BG23" s="246">
        <v>-43.039303422670578</v>
      </c>
      <c r="BH23" s="237">
        <f t="shared" ref="BH23:BH25" si="146">SUM(BD23:BG23)</f>
        <v>-16300.11411724286</v>
      </c>
      <c r="BJ23" s="246"/>
      <c r="BK23" s="246"/>
      <c r="BL23" s="246"/>
      <c r="BM23" s="246"/>
      <c r="BN23" s="237">
        <f t="shared" ref="BN23:BN25" si="147">SUM(BJ23:BM23)</f>
        <v>0</v>
      </c>
      <c r="BO23" s="235" t="s">
        <v>585</v>
      </c>
      <c r="BP23" s="246"/>
      <c r="BQ23" s="246"/>
      <c r="BR23" s="246"/>
      <c r="BS23" s="246"/>
      <c r="BT23" s="237">
        <f t="shared" ref="BT23:BT25" si="148">SUM(BP23:BS23)</f>
        <v>0</v>
      </c>
      <c r="BV23" s="246"/>
      <c r="BW23" s="246"/>
      <c r="BX23" s="246"/>
      <c r="BY23" s="246"/>
      <c r="BZ23" s="237">
        <f t="shared" ref="BZ23:BZ25" si="149">SUM(BV23:BY23)</f>
        <v>0</v>
      </c>
      <c r="CA23" s="235" t="s">
        <v>585</v>
      </c>
      <c r="CB23" s="246"/>
      <c r="CC23" s="246"/>
      <c r="CD23" s="246"/>
      <c r="CE23" s="246"/>
      <c r="CF23" s="237">
        <f t="shared" ref="CF23:CF25" si="150">SUM(CB23:CE23)</f>
        <v>0</v>
      </c>
      <c r="CH23" s="246"/>
      <c r="CI23" s="246"/>
      <c r="CJ23" s="246"/>
      <c r="CK23" s="246"/>
      <c r="CL23" s="237">
        <f t="shared" ref="CL23:CL25" si="151">SUM(CH23:CK23)</f>
        <v>0</v>
      </c>
      <c r="CM23" s="235" t="s">
        <v>585</v>
      </c>
      <c r="CN23" s="246"/>
      <c r="CO23" s="246"/>
      <c r="CP23" s="246"/>
      <c r="CQ23" s="246"/>
      <c r="CR23" s="237">
        <f t="shared" ref="CR23:CR25" si="152">SUM(CN23:CQ23)</f>
        <v>0</v>
      </c>
      <c r="CT23" s="246"/>
      <c r="CU23" s="246"/>
      <c r="CV23" s="246"/>
      <c r="CW23" s="246"/>
      <c r="CX23" s="237">
        <f t="shared" ref="CX23:CX25" si="153">SUM(CT23:CW23)</f>
        <v>0</v>
      </c>
      <c r="CY23" s="235" t="s">
        <v>585</v>
      </c>
      <c r="CZ23" s="246"/>
      <c r="DA23" s="246"/>
      <c r="DB23" s="246"/>
      <c r="DC23" s="246"/>
      <c r="DD23" s="237">
        <f t="shared" ref="DD23:DD25" si="154">SUM(CZ23:DC23)</f>
        <v>0</v>
      </c>
      <c r="DF23" s="246"/>
      <c r="DG23" s="246"/>
      <c r="DH23" s="246"/>
      <c r="DI23" s="246"/>
      <c r="DJ23" s="237">
        <f t="shared" ref="DJ23:DJ25" si="155">SUM(DF23:DI23)</f>
        <v>0</v>
      </c>
      <c r="DK23" s="235" t="s">
        <v>585</v>
      </c>
      <c r="DL23" s="246"/>
      <c r="DM23" s="246"/>
      <c r="DN23" s="246"/>
      <c r="DO23" s="246"/>
      <c r="DP23" s="237">
        <f t="shared" ref="DP23:DP25" si="156">SUM(DL23:DO23)</f>
        <v>0</v>
      </c>
      <c r="DR23" s="246"/>
      <c r="DS23" s="246"/>
      <c r="DT23" s="246"/>
      <c r="DU23" s="246"/>
      <c r="DV23" s="237">
        <f t="shared" ref="DV23:DV25" si="157">SUM(DR23:DU23)</f>
        <v>0</v>
      </c>
      <c r="DW23" s="235" t="s">
        <v>585</v>
      </c>
      <c r="DX23" s="246"/>
      <c r="DY23" s="246"/>
      <c r="DZ23" s="246"/>
      <c r="EA23" s="246"/>
      <c r="EB23" s="237">
        <f t="shared" ref="EB23:EB25" si="158">SUM(DX23:EA23)</f>
        <v>0</v>
      </c>
      <c r="ED23" s="246"/>
      <c r="EE23" s="246"/>
      <c r="EF23" s="246"/>
      <c r="EG23" s="246"/>
      <c r="EH23" s="237">
        <f t="shared" ref="EH23:EH25" si="159">SUM(ED23:EG23)</f>
        <v>0</v>
      </c>
      <c r="EI23" s="235" t="s">
        <v>585</v>
      </c>
      <c r="EJ23" s="246"/>
      <c r="EK23" s="246"/>
      <c r="EL23" s="246"/>
      <c r="EM23" s="246"/>
      <c r="EN23" s="237">
        <f t="shared" ref="EN23:EN25" si="160">SUM(EJ23:EM23)</f>
        <v>0</v>
      </c>
      <c r="EP23" s="234">
        <f t="shared" si="141"/>
        <v>0</v>
      </c>
      <c r="EQ23" s="234">
        <f t="shared" si="141"/>
        <v>0</v>
      </c>
      <c r="ER23" s="234">
        <f t="shared" si="141"/>
        <v>0</v>
      </c>
      <c r="ES23" s="234">
        <f t="shared" si="141"/>
        <v>0</v>
      </c>
      <c r="ET23" s="234">
        <f t="shared" si="141"/>
        <v>0</v>
      </c>
      <c r="EU23" s="235" t="s">
        <v>585</v>
      </c>
      <c r="EV23" s="234">
        <f t="shared" si="142"/>
        <v>-111301.04184733427</v>
      </c>
      <c r="EW23" s="234">
        <f t="shared" si="142"/>
        <v>-47469.318154730383</v>
      </c>
      <c r="EX23" s="234">
        <f t="shared" si="142"/>
        <v>-36314.537763777596</v>
      </c>
      <c r="EY23" s="234">
        <f t="shared" si="142"/>
        <v>-516471.64107204718</v>
      </c>
      <c r="EZ23" s="237">
        <f t="shared" ref="EZ23:EZ25" si="161">SUM(EV23:EY23)</f>
        <v>-711556.53883788944</v>
      </c>
    </row>
    <row r="24" spans="1:156" x14ac:dyDescent="0.3">
      <c r="A24" s="217" t="s">
        <v>584</v>
      </c>
      <c r="B24" s="247"/>
      <c r="C24" s="247"/>
      <c r="D24" s="247"/>
      <c r="E24" s="247"/>
      <c r="F24" s="237">
        <f t="shared" ref="F24:F25" si="162">SUM(B24:E24)</f>
        <v>0</v>
      </c>
      <c r="G24" s="235" t="s">
        <v>586</v>
      </c>
      <c r="H24" s="247"/>
      <c r="I24" s="247"/>
      <c r="J24" s="247"/>
      <c r="K24" s="247"/>
      <c r="L24" s="237">
        <f t="shared" ref="L24:L25" si="163">SUM(H24:K24)</f>
        <v>0</v>
      </c>
      <c r="N24" s="247"/>
      <c r="O24" s="247"/>
      <c r="P24" s="247"/>
      <c r="Q24" s="247"/>
      <c r="R24" s="237">
        <f t="shared" ref="R24:R25" si="164">SUM(N24:Q24)</f>
        <v>0</v>
      </c>
      <c r="S24" s="235" t="s">
        <v>586</v>
      </c>
      <c r="T24" s="247"/>
      <c r="U24" s="247"/>
      <c r="V24" s="247"/>
      <c r="W24" s="247"/>
      <c r="X24" s="237">
        <f t="shared" si="143"/>
        <v>0</v>
      </c>
      <c r="Z24" s="247"/>
      <c r="AA24" s="247"/>
      <c r="AB24" s="247"/>
      <c r="AC24" s="247"/>
      <c r="AD24" s="237">
        <f t="shared" ref="AD24:AD25" si="165">SUM(Z24:AC24)</f>
        <v>0</v>
      </c>
      <c r="AE24" s="235" t="s">
        <v>586</v>
      </c>
      <c r="AF24" s="247"/>
      <c r="AG24" s="247"/>
      <c r="AH24" s="247"/>
      <c r="AI24" s="247"/>
      <c r="AJ24" s="237">
        <f t="shared" si="144"/>
        <v>0</v>
      </c>
      <c r="AL24" s="247"/>
      <c r="AM24" s="247"/>
      <c r="AN24" s="247"/>
      <c r="AO24" s="247"/>
      <c r="AP24" s="237">
        <f t="shared" ref="AP24:AP25" si="166">SUM(AL24:AO24)</f>
        <v>0</v>
      </c>
      <c r="AQ24" s="235" t="s">
        <v>586</v>
      </c>
      <c r="AR24" s="247"/>
      <c r="AS24" s="247"/>
      <c r="AT24" s="247"/>
      <c r="AU24" s="247"/>
      <c r="AV24" s="237">
        <f t="shared" si="145"/>
        <v>0</v>
      </c>
      <c r="AX24" s="247"/>
      <c r="AY24" s="247"/>
      <c r="AZ24" s="247"/>
      <c r="BA24" s="247"/>
      <c r="BB24" s="237">
        <f t="shared" ref="BB24:BB25" si="167">SUM(AX24:BA24)</f>
        <v>0</v>
      </c>
      <c r="BC24" s="235" t="s">
        <v>586</v>
      </c>
      <c r="BD24" s="247"/>
      <c r="BE24" s="247"/>
      <c r="BF24" s="247"/>
      <c r="BG24" s="247"/>
      <c r="BH24" s="237">
        <f t="shared" si="146"/>
        <v>0</v>
      </c>
      <c r="BJ24" s="247"/>
      <c r="BK24" s="247"/>
      <c r="BL24" s="247"/>
      <c r="BM24" s="247"/>
      <c r="BN24" s="237">
        <f t="shared" si="147"/>
        <v>0</v>
      </c>
      <c r="BO24" s="235" t="s">
        <v>586</v>
      </c>
      <c r="BP24" s="247"/>
      <c r="BQ24" s="247"/>
      <c r="BR24" s="247"/>
      <c r="BS24" s="247"/>
      <c r="BT24" s="237">
        <f t="shared" si="148"/>
        <v>0</v>
      </c>
      <c r="BV24" s="247"/>
      <c r="BW24" s="247"/>
      <c r="BX24" s="247"/>
      <c r="BY24" s="247"/>
      <c r="BZ24" s="237">
        <f t="shared" si="149"/>
        <v>0</v>
      </c>
      <c r="CA24" s="235" t="s">
        <v>586</v>
      </c>
      <c r="CB24" s="247"/>
      <c r="CC24" s="247"/>
      <c r="CD24" s="247"/>
      <c r="CE24" s="247"/>
      <c r="CF24" s="237">
        <f t="shared" si="150"/>
        <v>0</v>
      </c>
      <c r="CH24" s="247"/>
      <c r="CI24" s="247"/>
      <c r="CJ24" s="247"/>
      <c r="CK24" s="247"/>
      <c r="CL24" s="237">
        <f t="shared" si="151"/>
        <v>0</v>
      </c>
      <c r="CM24" s="235" t="s">
        <v>586</v>
      </c>
      <c r="CN24" s="247"/>
      <c r="CO24" s="247"/>
      <c r="CP24" s="247"/>
      <c r="CQ24" s="247"/>
      <c r="CR24" s="237">
        <f t="shared" si="152"/>
        <v>0</v>
      </c>
      <c r="CT24" s="247"/>
      <c r="CU24" s="247"/>
      <c r="CV24" s="247"/>
      <c r="CW24" s="247"/>
      <c r="CX24" s="237">
        <f t="shared" si="153"/>
        <v>0</v>
      </c>
      <c r="CY24" s="235" t="s">
        <v>586</v>
      </c>
      <c r="CZ24" s="247"/>
      <c r="DA24" s="247"/>
      <c r="DB24" s="247"/>
      <c r="DC24" s="247"/>
      <c r="DD24" s="237">
        <f t="shared" si="154"/>
        <v>0</v>
      </c>
      <c r="DF24" s="247"/>
      <c r="DG24" s="247"/>
      <c r="DH24" s="247"/>
      <c r="DI24" s="247"/>
      <c r="DJ24" s="237">
        <f t="shared" si="155"/>
        <v>0</v>
      </c>
      <c r="DK24" s="235" t="s">
        <v>586</v>
      </c>
      <c r="DL24" s="247"/>
      <c r="DM24" s="247"/>
      <c r="DN24" s="247"/>
      <c r="DO24" s="247"/>
      <c r="DP24" s="237">
        <f t="shared" si="156"/>
        <v>0</v>
      </c>
      <c r="DR24" s="247"/>
      <c r="DS24" s="247"/>
      <c r="DT24" s="247"/>
      <c r="DU24" s="247"/>
      <c r="DV24" s="237">
        <f t="shared" si="157"/>
        <v>0</v>
      </c>
      <c r="DW24" s="235" t="s">
        <v>586</v>
      </c>
      <c r="DX24" s="247"/>
      <c r="DY24" s="247"/>
      <c r="DZ24" s="247"/>
      <c r="EA24" s="247"/>
      <c r="EB24" s="237">
        <f t="shared" si="158"/>
        <v>0</v>
      </c>
      <c r="ED24" s="247"/>
      <c r="EE24" s="247"/>
      <c r="EF24" s="247"/>
      <c r="EG24" s="247"/>
      <c r="EH24" s="237">
        <f t="shared" si="159"/>
        <v>0</v>
      </c>
      <c r="EI24" s="235" t="s">
        <v>586</v>
      </c>
      <c r="EJ24" s="247"/>
      <c r="EK24" s="247"/>
      <c r="EL24" s="247"/>
      <c r="EM24" s="247"/>
      <c r="EN24" s="237">
        <f t="shared" si="160"/>
        <v>0</v>
      </c>
      <c r="EP24" s="234">
        <f t="shared" si="141"/>
        <v>0</v>
      </c>
      <c r="EQ24" s="234">
        <f t="shared" si="141"/>
        <v>0</v>
      </c>
      <c r="ER24" s="234">
        <f t="shared" si="141"/>
        <v>0</v>
      </c>
      <c r="ES24" s="234">
        <f t="shared" si="141"/>
        <v>0</v>
      </c>
      <c r="ET24" s="234">
        <f t="shared" si="141"/>
        <v>0</v>
      </c>
      <c r="EU24" s="235" t="s">
        <v>586</v>
      </c>
      <c r="EV24" s="234">
        <f t="shared" si="142"/>
        <v>0</v>
      </c>
      <c r="EW24" s="234">
        <f t="shared" si="142"/>
        <v>0</v>
      </c>
      <c r="EX24" s="234">
        <f t="shared" si="142"/>
        <v>0</v>
      </c>
      <c r="EY24" s="234">
        <f t="shared" si="142"/>
        <v>0</v>
      </c>
      <c r="EZ24" s="237">
        <f t="shared" si="161"/>
        <v>0</v>
      </c>
    </row>
    <row r="25" spans="1:156" x14ac:dyDescent="0.3">
      <c r="A25" s="217" t="s">
        <v>584</v>
      </c>
      <c r="B25" s="247"/>
      <c r="C25" s="247"/>
      <c r="D25" s="247"/>
      <c r="E25" s="247"/>
      <c r="F25" s="237">
        <f t="shared" si="162"/>
        <v>0</v>
      </c>
      <c r="G25" s="235" t="s">
        <v>587</v>
      </c>
      <c r="H25" s="247"/>
      <c r="I25" s="247"/>
      <c r="J25" s="247"/>
      <c r="K25" s="247"/>
      <c r="L25" s="237">
        <f t="shared" si="163"/>
        <v>0</v>
      </c>
      <c r="N25" s="247"/>
      <c r="O25" s="247"/>
      <c r="P25" s="247"/>
      <c r="Q25" s="247"/>
      <c r="R25" s="237">
        <f t="shared" si="164"/>
        <v>0</v>
      </c>
      <c r="S25" s="235" t="s">
        <v>587</v>
      </c>
      <c r="T25" s="247"/>
      <c r="U25" s="247"/>
      <c r="V25" s="247"/>
      <c r="W25" s="247"/>
      <c r="X25" s="237">
        <f t="shared" si="143"/>
        <v>0</v>
      </c>
      <c r="Z25" s="247"/>
      <c r="AA25" s="247"/>
      <c r="AB25" s="247"/>
      <c r="AC25" s="247"/>
      <c r="AD25" s="237">
        <f t="shared" si="165"/>
        <v>0</v>
      </c>
      <c r="AE25" s="235" t="s">
        <v>587</v>
      </c>
      <c r="AF25" s="247"/>
      <c r="AG25" s="247"/>
      <c r="AH25" s="247"/>
      <c r="AI25" s="247"/>
      <c r="AJ25" s="237">
        <f t="shared" si="144"/>
        <v>0</v>
      </c>
      <c r="AL25" s="247"/>
      <c r="AM25" s="247"/>
      <c r="AN25" s="247"/>
      <c r="AO25" s="247"/>
      <c r="AP25" s="237">
        <f t="shared" si="166"/>
        <v>0</v>
      </c>
      <c r="AQ25" s="235" t="s">
        <v>587</v>
      </c>
      <c r="AR25" s="247"/>
      <c r="AS25" s="247"/>
      <c r="AT25" s="247"/>
      <c r="AU25" s="247"/>
      <c r="AV25" s="237">
        <f t="shared" si="145"/>
        <v>0</v>
      </c>
      <c r="AX25" s="247"/>
      <c r="AY25" s="247"/>
      <c r="AZ25" s="247"/>
      <c r="BA25" s="247"/>
      <c r="BB25" s="237">
        <f t="shared" si="167"/>
        <v>0</v>
      </c>
      <c r="BC25" s="235" t="s">
        <v>587</v>
      </c>
      <c r="BD25" s="247"/>
      <c r="BE25" s="247"/>
      <c r="BF25" s="247"/>
      <c r="BG25" s="247"/>
      <c r="BH25" s="237">
        <f t="shared" si="146"/>
        <v>0</v>
      </c>
      <c r="BJ25" s="247"/>
      <c r="BK25" s="247"/>
      <c r="BL25" s="247"/>
      <c r="BM25" s="247"/>
      <c r="BN25" s="237">
        <f t="shared" si="147"/>
        <v>0</v>
      </c>
      <c r="BO25" s="235" t="s">
        <v>587</v>
      </c>
      <c r="BP25" s="247"/>
      <c r="BQ25" s="247"/>
      <c r="BR25" s="247"/>
      <c r="BS25" s="247"/>
      <c r="BT25" s="237">
        <f t="shared" si="148"/>
        <v>0</v>
      </c>
      <c r="BV25" s="247"/>
      <c r="BW25" s="247"/>
      <c r="BX25" s="247"/>
      <c r="BY25" s="247"/>
      <c r="BZ25" s="237">
        <f t="shared" si="149"/>
        <v>0</v>
      </c>
      <c r="CA25" s="235" t="s">
        <v>587</v>
      </c>
      <c r="CB25" s="247"/>
      <c r="CC25" s="247"/>
      <c r="CD25" s="247"/>
      <c r="CE25" s="247"/>
      <c r="CF25" s="237">
        <f t="shared" si="150"/>
        <v>0</v>
      </c>
      <c r="CH25" s="247"/>
      <c r="CI25" s="247"/>
      <c r="CJ25" s="247"/>
      <c r="CK25" s="247"/>
      <c r="CL25" s="237">
        <f t="shared" si="151"/>
        <v>0</v>
      </c>
      <c r="CM25" s="235" t="s">
        <v>587</v>
      </c>
      <c r="CN25" s="247"/>
      <c r="CO25" s="247"/>
      <c r="CP25" s="247"/>
      <c r="CQ25" s="247"/>
      <c r="CR25" s="237">
        <f t="shared" si="152"/>
        <v>0</v>
      </c>
      <c r="CT25" s="247"/>
      <c r="CU25" s="247"/>
      <c r="CV25" s="247"/>
      <c r="CW25" s="247"/>
      <c r="CX25" s="237">
        <f t="shared" si="153"/>
        <v>0</v>
      </c>
      <c r="CY25" s="235" t="s">
        <v>587</v>
      </c>
      <c r="CZ25" s="247"/>
      <c r="DA25" s="247"/>
      <c r="DB25" s="247"/>
      <c r="DC25" s="247"/>
      <c r="DD25" s="237">
        <f t="shared" si="154"/>
        <v>0</v>
      </c>
      <c r="DF25" s="247"/>
      <c r="DG25" s="247"/>
      <c r="DH25" s="247"/>
      <c r="DI25" s="247"/>
      <c r="DJ25" s="237">
        <f t="shared" si="155"/>
        <v>0</v>
      </c>
      <c r="DK25" s="235" t="s">
        <v>587</v>
      </c>
      <c r="DL25" s="247"/>
      <c r="DM25" s="247"/>
      <c r="DN25" s="247"/>
      <c r="DO25" s="247"/>
      <c r="DP25" s="237">
        <f t="shared" si="156"/>
        <v>0</v>
      </c>
      <c r="DR25" s="247"/>
      <c r="DS25" s="247"/>
      <c r="DT25" s="247"/>
      <c r="DU25" s="247"/>
      <c r="DV25" s="237">
        <f t="shared" si="157"/>
        <v>0</v>
      </c>
      <c r="DW25" s="235" t="s">
        <v>587</v>
      </c>
      <c r="DX25" s="247"/>
      <c r="DY25" s="247"/>
      <c r="DZ25" s="247"/>
      <c r="EA25" s="247"/>
      <c r="EB25" s="237">
        <f t="shared" si="158"/>
        <v>0</v>
      </c>
      <c r="ED25" s="247"/>
      <c r="EE25" s="247"/>
      <c r="EF25" s="247"/>
      <c r="EG25" s="247"/>
      <c r="EH25" s="237">
        <f t="shared" si="159"/>
        <v>0</v>
      </c>
      <c r="EI25" s="235" t="s">
        <v>587</v>
      </c>
      <c r="EJ25" s="247"/>
      <c r="EK25" s="247"/>
      <c r="EL25" s="247"/>
      <c r="EM25" s="247"/>
      <c r="EN25" s="237">
        <f t="shared" si="160"/>
        <v>0</v>
      </c>
      <c r="EP25" s="234">
        <f t="shared" si="141"/>
        <v>0</v>
      </c>
      <c r="EQ25" s="234">
        <f t="shared" si="141"/>
        <v>0</v>
      </c>
      <c r="ER25" s="234">
        <f t="shared" si="141"/>
        <v>0</v>
      </c>
      <c r="ES25" s="234">
        <f t="shared" si="141"/>
        <v>0</v>
      </c>
      <c r="ET25" s="234">
        <f t="shared" si="141"/>
        <v>0</v>
      </c>
      <c r="EU25" s="235" t="s">
        <v>587</v>
      </c>
      <c r="EV25" s="234">
        <f t="shared" si="142"/>
        <v>0</v>
      </c>
      <c r="EW25" s="234">
        <f t="shared" si="142"/>
        <v>0</v>
      </c>
      <c r="EX25" s="234">
        <f t="shared" si="142"/>
        <v>0</v>
      </c>
      <c r="EY25" s="234">
        <f t="shared" si="142"/>
        <v>0</v>
      </c>
      <c r="EZ25" s="237">
        <f t="shared" si="161"/>
        <v>0</v>
      </c>
    </row>
    <row r="26" spans="1:156" x14ac:dyDescent="0.3">
      <c r="A26" s="217" t="s">
        <v>569</v>
      </c>
      <c r="B26" s="245">
        <f>B21+B22+B23</f>
        <v>-620488.25</v>
      </c>
      <c r="C26" s="245">
        <f>C21+C22+C23</f>
        <v>459654.25</v>
      </c>
      <c r="D26" s="245">
        <f>D21+D22+D23</f>
        <v>0</v>
      </c>
      <c r="E26" s="245">
        <f>E21+E22+E23</f>
        <v>0</v>
      </c>
      <c r="F26" s="245">
        <f>F21+F22+F23+F24+F25</f>
        <v>-160834</v>
      </c>
      <c r="G26" s="226" t="s">
        <v>588</v>
      </c>
      <c r="H26" s="245">
        <f>H21+H22+H23</f>
        <v>15745.122126911787</v>
      </c>
      <c r="I26" s="245">
        <f>I21+I22+I23</f>
        <v>-4694.0533650666148</v>
      </c>
      <c r="J26" s="245">
        <f>J21+J22+J23</f>
        <v>4317.5631540053919</v>
      </c>
      <c r="K26" s="245">
        <f>K21+K22+K23</f>
        <v>-123518.10764440426</v>
      </c>
      <c r="L26" s="245">
        <f>L21+L22+L23+L24+L25</f>
        <v>-108149.47572855372</v>
      </c>
      <c r="N26" s="245">
        <f>N21+N22+N23</f>
        <v>86113</v>
      </c>
      <c r="O26" s="245">
        <f>O21+O22+O23</f>
        <v>24759</v>
      </c>
      <c r="P26" s="245">
        <f>P21+P22+P23</f>
        <v>0</v>
      </c>
      <c r="Q26" s="245">
        <f>Q21+Q22+Q23</f>
        <v>0</v>
      </c>
      <c r="R26" s="245">
        <f>R21+R22+R23+R24+R25</f>
        <v>110872</v>
      </c>
      <c r="S26" s="226" t="s">
        <v>588</v>
      </c>
      <c r="T26" s="245">
        <f>T21+T22+T23</f>
        <v>13049.916495284093</v>
      </c>
      <c r="U26" s="245">
        <f>U21+U22+U23</f>
        <v>-3341.2957791479917</v>
      </c>
      <c r="V26" s="245">
        <f>V21+V22+V23</f>
        <v>4353.6859792283494</v>
      </c>
      <c r="W26" s="245">
        <f>W21+W22+W23</f>
        <v>-204.24022049163347</v>
      </c>
      <c r="X26" s="245">
        <f>X21+X22+X23+X24+X25</f>
        <v>13938.545279094533</v>
      </c>
      <c r="Z26" s="245">
        <f>Z21+Z22+Z23</f>
        <v>-17173</v>
      </c>
      <c r="AA26" s="245">
        <f>AA21+AA22+AA23</f>
        <v>9600</v>
      </c>
      <c r="AB26" s="245">
        <f>AB21+AB22+AB23</f>
        <v>0</v>
      </c>
      <c r="AC26" s="245">
        <f>AC21+AC22+AC23</f>
        <v>0</v>
      </c>
      <c r="AD26" s="245">
        <f>AD21+AD22+AD23+AD24+AD25</f>
        <v>-7573</v>
      </c>
      <c r="AE26" s="226" t="s">
        <v>588</v>
      </c>
      <c r="AF26" s="245">
        <f>AF21+AF22+AF23</f>
        <v>13049.916495284093</v>
      </c>
      <c r="AG26" s="245">
        <f>AG21+AG22+AG23</f>
        <v>-3341.2957791479917</v>
      </c>
      <c r="AH26" s="245">
        <f>AH21+AH22+AH23</f>
        <v>4353.6859792283494</v>
      </c>
      <c r="AI26" s="245">
        <f>AI21+AI22+AI23</f>
        <v>-204.24022049163347</v>
      </c>
      <c r="AJ26" s="245">
        <f>AJ21+AJ22+AJ23+AJ24+AJ25</f>
        <v>13938.545279094533</v>
      </c>
      <c r="AL26" s="245">
        <f>AL21+AL22+AL23</f>
        <v>-149582</v>
      </c>
      <c r="AM26" s="245">
        <f>AM21+AM22+AM23</f>
        <v>-13933.04</v>
      </c>
      <c r="AN26" s="245">
        <f>AN21+AN22+AN23</f>
        <v>0</v>
      </c>
      <c r="AO26" s="245">
        <f>AO21+AO22+AO23</f>
        <v>0</v>
      </c>
      <c r="AP26" s="245">
        <f>AP21+AP22+AP23+AP24+AP25</f>
        <v>-163515.04</v>
      </c>
      <c r="AQ26" s="226" t="s">
        <v>588</v>
      </c>
      <c r="AR26" s="245">
        <f>AR21+AR22+AR23</f>
        <v>13049.916495284093</v>
      </c>
      <c r="AS26" s="245">
        <f>AS21+AS22+AS23</f>
        <v>-3341.2957791479917</v>
      </c>
      <c r="AT26" s="245">
        <f>AT21+AT22+AT23</f>
        <v>4353.6859792283494</v>
      </c>
      <c r="AU26" s="245">
        <f>AU21+AU22+AU23</f>
        <v>-204.24022049163347</v>
      </c>
      <c r="AV26" s="245">
        <f>AV21+AV22+AV23+AV24+AV25</f>
        <v>13938.545279094533</v>
      </c>
      <c r="AX26" s="245">
        <f>AX21+AX22+AX23</f>
        <v>-398810.25</v>
      </c>
      <c r="AY26" s="245">
        <f>AY21+AY22+AY23</f>
        <v>338289.25</v>
      </c>
      <c r="AZ26" s="245">
        <f>AZ21+AZ22+AZ23</f>
        <v>0</v>
      </c>
      <c r="BA26" s="245">
        <f>BA21+BA22+BA23</f>
        <v>0</v>
      </c>
      <c r="BB26" s="245">
        <f>BB21+BB22+BB23+BB24+BB25</f>
        <v>-60521</v>
      </c>
      <c r="BC26" s="226" t="s">
        <v>588</v>
      </c>
      <c r="BD26" s="245">
        <f>BD21+BD22+BD23</f>
        <v>13049.916495284093</v>
      </c>
      <c r="BE26" s="245">
        <f>BE21+BE22+BE23</f>
        <v>-3341.2957791479917</v>
      </c>
      <c r="BF26" s="245">
        <f>BF21+BF22+BF23</f>
        <v>4353.6859792283494</v>
      </c>
      <c r="BG26" s="245">
        <f>BG21+BG22+BG23</f>
        <v>-204.24022049163347</v>
      </c>
      <c r="BH26" s="245">
        <f>BH21+BH22+BH23+BH24+BH25</f>
        <v>13938.545279094533</v>
      </c>
      <c r="BJ26" s="245">
        <f>BJ21+BJ22+BJ23</f>
        <v>0</v>
      </c>
      <c r="BK26" s="245">
        <f>BK21+BK22+BK23</f>
        <v>0</v>
      </c>
      <c r="BL26" s="245">
        <f>BL21+BL22+BL23</f>
        <v>0</v>
      </c>
      <c r="BM26" s="245">
        <f>BM21+BM22+BM23</f>
        <v>0</v>
      </c>
      <c r="BN26" s="245">
        <f>BN21+BN22+BN23+BN24+BN25</f>
        <v>0</v>
      </c>
      <c r="BO26" s="226" t="s">
        <v>588</v>
      </c>
      <c r="BP26" s="245">
        <f>BP21+BP22+BP23</f>
        <v>0</v>
      </c>
      <c r="BQ26" s="245">
        <f>BQ21+BQ22+BQ23</f>
        <v>0</v>
      </c>
      <c r="BR26" s="245">
        <f>BR21+BR22+BR23</f>
        <v>0</v>
      </c>
      <c r="BS26" s="245">
        <f>BS21+BS22+BS23</f>
        <v>0</v>
      </c>
      <c r="BT26" s="245">
        <f>BT21+BT22+BT23+BT24+BT25</f>
        <v>0</v>
      </c>
      <c r="BV26" s="245">
        <f>BV21+BV22+BV23</f>
        <v>0</v>
      </c>
      <c r="BW26" s="245">
        <f>BW21+BW22+BW23</f>
        <v>0</v>
      </c>
      <c r="BX26" s="245">
        <f>BX21+BX22+BX23</f>
        <v>0</v>
      </c>
      <c r="BY26" s="245">
        <f>BY21+BY22+BY23</f>
        <v>0</v>
      </c>
      <c r="BZ26" s="245">
        <f>BZ21+BZ22+BZ23+BZ24+BZ25</f>
        <v>0</v>
      </c>
      <c r="CA26" s="226" t="s">
        <v>588</v>
      </c>
      <c r="CB26" s="245">
        <f>CB21+CB22+CB23</f>
        <v>0</v>
      </c>
      <c r="CC26" s="245">
        <f>CC21+CC22+CC23</f>
        <v>0</v>
      </c>
      <c r="CD26" s="245">
        <f>CD21+CD22+CD23</f>
        <v>0</v>
      </c>
      <c r="CE26" s="245">
        <f>CE21+CE22+CE23</f>
        <v>0</v>
      </c>
      <c r="CF26" s="245">
        <f>CF21+CF22+CF23+CF24+CF25</f>
        <v>0</v>
      </c>
      <c r="CH26" s="245">
        <f>CH21+CH22+CH23</f>
        <v>0</v>
      </c>
      <c r="CI26" s="245">
        <f>CI21+CI22+CI23</f>
        <v>0</v>
      </c>
      <c r="CJ26" s="245">
        <f>CJ21+CJ22+CJ23</f>
        <v>0</v>
      </c>
      <c r="CK26" s="245">
        <f>CK21+CK22+CK23</f>
        <v>0</v>
      </c>
      <c r="CL26" s="245">
        <f>CL21+CL22+CL23+CL24+CL25</f>
        <v>0</v>
      </c>
      <c r="CM26" s="226" t="s">
        <v>588</v>
      </c>
      <c r="CN26" s="245">
        <f>CN21+CN22+CN23</f>
        <v>0</v>
      </c>
      <c r="CO26" s="245">
        <f>CO21+CO22+CO23</f>
        <v>0</v>
      </c>
      <c r="CP26" s="245">
        <f>CP21+CP22+CP23</f>
        <v>0</v>
      </c>
      <c r="CQ26" s="245">
        <f>CQ21+CQ22+CQ23</f>
        <v>0</v>
      </c>
      <c r="CR26" s="245">
        <f>CR21+CR22+CR23+CR24+CR25</f>
        <v>0</v>
      </c>
      <c r="CT26" s="245">
        <f>CT21+CT22+CT23</f>
        <v>0</v>
      </c>
      <c r="CU26" s="245">
        <f>CU21+CU22+CU23</f>
        <v>0</v>
      </c>
      <c r="CV26" s="245">
        <f>CV21+CV22+CV23</f>
        <v>0</v>
      </c>
      <c r="CW26" s="245">
        <f>CW21+CW22+CW23</f>
        <v>0</v>
      </c>
      <c r="CX26" s="245">
        <f>CX21+CX22+CX23+CX24+CX25</f>
        <v>0</v>
      </c>
      <c r="CY26" s="226" t="s">
        <v>588</v>
      </c>
      <c r="CZ26" s="245">
        <f>CZ21+CZ22+CZ23</f>
        <v>0</v>
      </c>
      <c r="DA26" s="245">
        <f>DA21+DA22+DA23</f>
        <v>0</v>
      </c>
      <c r="DB26" s="245">
        <f>DB21+DB22+DB23</f>
        <v>0</v>
      </c>
      <c r="DC26" s="245">
        <f>DC21+DC22+DC23</f>
        <v>0</v>
      </c>
      <c r="DD26" s="245">
        <f>DD21+DD22+DD23+DD24+DD25</f>
        <v>0</v>
      </c>
      <c r="DF26" s="245">
        <f>DF21+DF22+DF23</f>
        <v>0</v>
      </c>
      <c r="DG26" s="245">
        <f>DG21+DG22+DG23</f>
        <v>0</v>
      </c>
      <c r="DH26" s="245">
        <f>DH21+DH22+DH23</f>
        <v>0</v>
      </c>
      <c r="DI26" s="245">
        <f>DI21+DI22+DI23</f>
        <v>0</v>
      </c>
      <c r="DJ26" s="245">
        <f>DJ21+DJ22+DJ23+DJ24+DJ25</f>
        <v>0</v>
      </c>
      <c r="DK26" s="226" t="s">
        <v>588</v>
      </c>
      <c r="DL26" s="245">
        <f>DL21+DL22+DL23</f>
        <v>0</v>
      </c>
      <c r="DM26" s="245">
        <f>DM21+DM22+DM23</f>
        <v>0</v>
      </c>
      <c r="DN26" s="245">
        <f>DN21+DN22+DN23</f>
        <v>0</v>
      </c>
      <c r="DO26" s="245">
        <f>DO21+DO22+DO23</f>
        <v>0</v>
      </c>
      <c r="DP26" s="245">
        <f>DP21+DP22+DP23+DP24+DP25</f>
        <v>0</v>
      </c>
      <c r="DR26" s="245">
        <f>DR21+DR22+DR23</f>
        <v>0</v>
      </c>
      <c r="DS26" s="245">
        <f>DS21+DS22+DS23</f>
        <v>0</v>
      </c>
      <c r="DT26" s="245">
        <f>DT21+DT22+DT23</f>
        <v>0</v>
      </c>
      <c r="DU26" s="245">
        <f>DU21+DU22+DU23</f>
        <v>0</v>
      </c>
      <c r="DV26" s="245">
        <f>DV21+DV22+DV23+DV24+DV25</f>
        <v>0</v>
      </c>
      <c r="DW26" s="226" t="s">
        <v>588</v>
      </c>
      <c r="DX26" s="245">
        <f>DX21+DX22+DX23</f>
        <v>0</v>
      </c>
      <c r="DY26" s="245">
        <f>DY21+DY22+DY23</f>
        <v>0</v>
      </c>
      <c r="DZ26" s="245">
        <f>DZ21+DZ22+DZ23</f>
        <v>0</v>
      </c>
      <c r="EA26" s="245">
        <f>EA21+EA22+EA23</f>
        <v>0</v>
      </c>
      <c r="EB26" s="245">
        <f>EB21+EB22+EB23+EB24+EB25</f>
        <v>0</v>
      </c>
      <c r="ED26" s="245">
        <f>ED21+ED22+ED23</f>
        <v>0</v>
      </c>
      <c r="EE26" s="245">
        <f>EE21+EE22+EE23</f>
        <v>0</v>
      </c>
      <c r="EF26" s="245">
        <f>EF21+EF22+EF23</f>
        <v>0</v>
      </c>
      <c r="EG26" s="245">
        <f>EG21+EG22+EG23</f>
        <v>0</v>
      </c>
      <c r="EH26" s="245">
        <f>EH21+EH22+EH23+EH24+EH25</f>
        <v>0</v>
      </c>
      <c r="EI26" s="226" t="s">
        <v>588</v>
      </c>
      <c r="EJ26" s="245">
        <f>EJ21+EJ22+EJ23</f>
        <v>0</v>
      </c>
      <c r="EK26" s="245">
        <f>EK21+EK22+EK23</f>
        <v>0</v>
      </c>
      <c r="EL26" s="245">
        <f>EL21+EL22+EL23</f>
        <v>0</v>
      </c>
      <c r="EM26" s="245">
        <f>EM21+EM22+EM23</f>
        <v>0</v>
      </c>
      <c r="EN26" s="245">
        <f>EN21+EN22+EN23+EN24+EN25</f>
        <v>0</v>
      </c>
      <c r="EP26" s="245">
        <f>EP21+EP22+EP23</f>
        <v>-1099940.5</v>
      </c>
      <c r="EQ26" s="245">
        <f>EQ21+EQ22+EQ23</f>
        <v>818369.46</v>
      </c>
      <c r="ER26" s="245">
        <f>ER21+ER22+ER23</f>
        <v>0</v>
      </c>
      <c r="ES26" s="245">
        <f>ES21+ES22+ES23</f>
        <v>0</v>
      </c>
      <c r="ET26" s="245">
        <f>ET21+ET22+ET23+ET24+ET25</f>
        <v>-281571.04000000004</v>
      </c>
      <c r="EU26" s="226" t="s">
        <v>588</v>
      </c>
      <c r="EV26" s="245">
        <f>EV21+EV22+EV23</f>
        <v>188941.46552294152</v>
      </c>
      <c r="EW26" s="245">
        <f>EW21+EW22+EW23</f>
        <v>-56328.640380799348</v>
      </c>
      <c r="EX26" s="245">
        <f>EX21+EX22+EX23</f>
        <v>51810.757848064721</v>
      </c>
      <c r="EY26" s="245">
        <f>EY21+EY22+EY23</f>
        <v>-1482217.291732851</v>
      </c>
      <c r="EZ26" s="245">
        <f>EZ21+EZ22+EZ23+EZ24+EZ25</f>
        <v>-1297793.7087426442</v>
      </c>
    </row>
    <row r="27" spans="1:156" x14ac:dyDescent="0.3">
      <c r="A27" s="217" t="s">
        <v>584</v>
      </c>
      <c r="B27" s="247"/>
      <c r="C27" s="247"/>
      <c r="D27" s="247"/>
      <c r="E27" s="247"/>
      <c r="F27" s="248"/>
      <c r="G27" s="249" t="s">
        <v>589</v>
      </c>
      <c r="H27" s="247"/>
      <c r="I27" s="247"/>
      <c r="J27" s="247"/>
      <c r="K27" s="247"/>
      <c r="L27" s="248"/>
      <c r="N27" s="247"/>
      <c r="O27" s="247"/>
      <c r="P27" s="247"/>
      <c r="Q27" s="247"/>
      <c r="R27" s="248"/>
      <c r="S27" s="249" t="s">
        <v>589</v>
      </c>
      <c r="T27" s="247"/>
      <c r="U27" s="247"/>
      <c r="V27" s="247"/>
      <c r="W27" s="247"/>
      <c r="X27" s="248"/>
      <c r="Z27" s="247"/>
      <c r="AA27" s="247"/>
      <c r="AB27" s="247"/>
      <c r="AC27" s="247"/>
      <c r="AD27" s="248"/>
      <c r="AE27" s="249" t="s">
        <v>589</v>
      </c>
      <c r="AF27" s="247"/>
      <c r="AG27" s="247"/>
      <c r="AH27" s="247"/>
      <c r="AI27" s="247"/>
      <c r="AJ27" s="248"/>
      <c r="AL27" s="247"/>
      <c r="AM27" s="247"/>
      <c r="AN27" s="247"/>
      <c r="AO27" s="247"/>
      <c r="AP27" s="248"/>
      <c r="AQ27" s="249" t="s">
        <v>589</v>
      </c>
      <c r="AR27" s="247"/>
      <c r="AS27" s="247"/>
      <c r="AT27" s="247"/>
      <c r="AU27" s="247"/>
      <c r="AV27" s="248"/>
      <c r="AX27" s="247"/>
      <c r="AY27" s="247"/>
      <c r="AZ27" s="247"/>
      <c r="BA27" s="247"/>
      <c r="BB27" s="248"/>
      <c r="BC27" s="249" t="s">
        <v>589</v>
      </c>
      <c r="BD27" s="247"/>
      <c r="BE27" s="247"/>
      <c r="BF27" s="247"/>
      <c r="BG27" s="247"/>
      <c r="BH27" s="248"/>
      <c r="BJ27" s="247"/>
      <c r="BK27" s="247"/>
      <c r="BL27" s="247"/>
      <c r="BM27" s="247"/>
      <c r="BN27" s="248"/>
      <c r="BO27" s="249" t="s">
        <v>589</v>
      </c>
      <c r="BP27" s="247"/>
      <c r="BQ27" s="247"/>
      <c r="BR27" s="247"/>
      <c r="BS27" s="247"/>
      <c r="BT27" s="248"/>
      <c r="BV27" s="247"/>
      <c r="BW27" s="247"/>
      <c r="BX27" s="247"/>
      <c r="BY27" s="247"/>
      <c r="BZ27" s="248"/>
      <c r="CA27" s="249" t="s">
        <v>589</v>
      </c>
      <c r="CB27" s="247"/>
      <c r="CC27" s="247"/>
      <c r="CD27" s="247"/>
      <c r="CE27" s="247"/>
      <c r="CF27" s="248"/>
      <c r="CH27" s="247"/>
      <c r="CI27" s="247"/>
      <c r="CJ27" s="247"/>
      <c r="CK27" s="247"/>
      <c r="CL27" s="248"/>
      <c r="CM27" s="249" t="s">
        <v>589</v>
      </c>
      <c r="CN27" s="247"/>
      <c r="CO27" s="247"/>
      <c r="CP27" s="247"/>
      <c r="CQ27" s="247"/>
      <c r="CR27" s="248"/>
      <c r="CT27" s="247"/>
      <c r="CU27" s="247"/>
      <c r="CV27" s="247"/>
      <c r="CW27" s="247"/>
      <c r="CX27" s="248"/>
      <c r="CY27" s="249" t="s">
        <v>589</v>
      </c>
      <c r="CZ27" s="247"/>
      <c r="DA27" s="247"/>
      <c r="DB27" s="247"/>
      <c r="DC27" s="247"/>
      <c r="DD27" s="248"/>
      <c r="DF27" s="247"/>
      <c r="DG27" s="247"/>
      <c r="DH27" s="247"/>
      <c r="DI27" s="247"/>
      <c r="DJ27" s="248"/>
      <c r="DK27" s="249" t="s">
        <v>589</v>
      </c>
      <c r="DL27" s="247"/>
      <c r="DM27" s="247"/>
      <c r="DN27" s="247"/>
      <c r="DO27" s="247"/>
      <c r="DP27" s="248"/>
      <c r="DR27" s="247"/>
      <c r="DS27" s="247"/>
      <c r="DT27" s="247"/>
      <c r="DU27" s="247"/>
      <c r="DV27" s="248"/>
      <c r="DW27" s="249" t="s">
        <v>589</v>
      </c>
      <c r="DX27" s="247"/>
      <c r="DY27" s="247"/>
      <c r="DZ27" s="247"/>
      <c r="EA27" s="247"/>
      <c r="EB27" s="248"/>
      <c r="ED27" s="247"/>
      <c r="EE27" s="247"/>
      <c r="EF27" s="247"/>
      <c r="EG27" s="247"/>
      <c r="EH27" s="248"/>
      <c r="EI27" s="249" t="s">
        <v>589</v>
      </c>
      <c r="EJ27" s="247"/>
      <c r="EK27" s="247"/>
      <c r="EL27" s="247"/>
      <c r="EM27" s="247"/>
      <c r="EN27" s="248"/>
      <c r="EP27" s="247"/>
      <c r="EQ27" s="247"/>
      <c r="ER27" s="247"/>
      <c r="ES27" s="247"/>
      <c r="ET27" s="234">
        <f t="shared" ref="ET27:ET30" si="168">+F27+R27+AD27+AP27+BB27+BN27+BZ27+CL27+CX27+DJ27+DV27+EH27</f>
        <v>0</v>
      </c>
      <c r="EU27" s="249" t="s">
        <v>589</v>
      </c>
      <c r="EV27" s="247"/>
      <c r="EW27" s="247"/>
      <c r="EX27" s="247"/>
      <c r="EY27" s="247"/>
      <c r="EZ27" s="234">
        <f t="shared" ref="EZ27:EZ30" si="169">+L27*12</f>
        <v>0</v>
      </c>
    </row>
    <row r="28" spans="1:156" x14ac:dyDescent="0.3">
      <c r="A28" s="217" t="s">
        <v>584</v>
      </c>
      <c r="B28" s="247"/>
      <c r="C28" s="247"/>
      <c r="D28" s="247"/>
      <c r="E28" s="247"/>
      <c r="F28" s="250">
        <v>0</v>
      </c>
      <c r="G28" s="249" t="s">
        <v>590</v>
      </c>
      <c r="H28" s="247"/>
      <c r="I28" s="247"/>
      <c r="J28" s="247"/>
      <c r="K28" s="247"/>
      <c r="L28" s="248">
        <v>-352</v>
      </c>
      <c r="N28" s="247"/>
      <c r="O28" s="247"/>
      <c r="P28" s="247"/>
      <c r="Q28" s="247"/>
      <c r="R28" s="248">
        <v>-3282</v>
      </c>
      <c r="S28" s="249" t="s">
        <v>590</v>
      </c>
      <c r="T28" s="247"/>
      <c r="U28" s="247"/>
      <c r="V28" s="247"/>
      <c r="W28" s="247"/>
      <c r="X28" s="248">
        <v>-352</v>
      </c>
      <c r="Z28" s="247"/>
      <c r="AA28" s="247"/>
      <c r="AB28" s="247"/>
      <c r="AC28" s="247"/>
      <c r="AD28" s="248">
        <v>-1051</v>
      </c>
      <c r="AE28" s="249" t="s">
        <v>590</v>
      </c>
      <c r="AF28" s="247"/>
      <c r="AG28" s="247"/>
      <c r="AH28" s="247"/>
      <c r="AI28" s="247"/>
      <c r="AJ28" s="248">
        <v>-352</v>
      </c>
      <c r="AL28" s="247"/>
      <c r="AM28" s="247"/>
      <c r="AN28" s="247"/>
      <c r="AO28" s="247"/>
      <c r="AP28" s="236">
        <v>0</v>
      </c>
      <c r="AQ28" s="249" t="s">
        <v>590</v>
      </c>
      <c r="AR28" s="247"/>
      <c r="AS28" s="247"/>
      <c r="AT28" s="247"/>
      <c r="AU28" s="247"/>
      <c r="AV28" s="248">
        <v>-352</v>
      </c>
      <c r="AX28" s="247"/>
      <c r="AY28" s="247"/>
      <c r="AZ28" s="247"/>
      <c r="BA28" s="247"/>
      <c r="BB28" s="248">
        <v>-6244</v>
      </c>
      <c r="BC28" s="249" t="s">
        <v>590</v>
      </c>
      <c r="BD28" s="247"/>
      <c r="BE28" s="247"/>
      <c r="BF28" s="247"/>
      <c r="BG28" s="247"/>
      <c r="BH28" s="248">
        <v>-352</v>
      </c>
      <c r="BJ28" s="247"/>
      <c r="BK28" s="247"/>
      <c r="BL28" s="247"/>
      <c r="BM28" s="247"/>
      <c r="BN28" s="248"/>
      <c r="BO28" s="249" t="s">
        <v>590</v>
      </c>
      <c r="BP28" s="247"/>
      <c r="BQ28" s="247"/>
      <c r="BR28" s="247"/>
      <c r="BS28" s="247"/>
      <c r="BT28" s="248"/>
      <c r="BV28" s="247"/>
      <c r="BW28" s="247"/>
      <c r="BX28" s="247"/>
      <c r="BY28" s="247"/>
      <c r="BZ28" s="248"/>
      <c r="CA28" s="249" t="s">
        <v>590</v>
      </c>
      <c r="CB28" s="247"/>
      <c r="CC28" s="247"/>
      <c r="CD28" s="247"/>
      <c r="CE28" s="247"/>
      <c r="CF28" s="248"/>
      <c r="CH28" s="247"/>
      <c r="CI28" s="247"/>
      <c r="CJ28" s="247"/>
      <c r="CK28" s="247"/>
      <c r="CL28" s="248"/>
      <c r="CM28" s="249" t="s">
        <v>590</v>
      </c>
      <c r="CN28" s="247"/>
      <c r="CO28" s="247"/>
      <c r="CP28" s="247"/>
      <c r="CQ28" s="247"/>
      <c r="CR28" s="248"/>
      <c r="CT28" s="247"/>
      <c r="CU28" s="247"/>
      <c r="CV28" s="247"/>
      <c r="CW28" s="247"/>
      <c r="CX28" s="248"/>
      <c r="CY28" s="249" t="s">
        <v>590</v>
      </c>
      <c r="CZ28" s="247"/>
      <c r="DA28" s="247"/>
      <c r="DB28" s="247"/>
      <c r="DC28" s="247"/>
      <c r="DD28" s="248"/>
      <c r="DF28" s="247"/>
      <c r="DG28" s="247"/>
      <c r="DH28" s="247"/>
      <c r="DI28" s="247"/>
      <c r="DJ28" s="248"/>
      <c r="DK28" s="249" t="s">
        <v>590</v>
      </c>
      <c r="DL28" s="247"/>
      <c r="DM28" s="247"/>
      <c r="DN28" s="247"/>
      <c r="DO28" s="247"/>
      <c r="DP28" s="248"/>
      <c r="DR28" s="247"/>
      <c r="DS28" s="247"/>
      <c r="DT28" s="247"/>
      <c r="DU28" s="247"/>
      <c r="DV28" s="248"/>
      <c r="DW28" s="249" t="s">
        <v>590</v>
      </c>
      <c r="DX28" s="247"/>
      <c r="DY28" s="247"/>
      <c r="DZ28" s="247"/>
      <c r="EA28" s="247"/>
      <c r="EB28" s="248"/>
      <c r="ED28" s="247"/>
      <c r="EE28" s="247"/>
      <c r="EF28" s="247"/>
      <c r="EG28" s="247"/>
      <c r="EH28" s="248"/>
      <c r="EI28" s="249" t="s">
        <v>590</v>
      </c>
      <c r="EJ28" s="247"/>
      <c r="EK28" s="247"/>
      <c r="EL28" s="247"/>
      <c r="EM28" s="247"/>
      <c r="EN28" s="248"/>
      <c r="EP28" s="247"/>
      <c r="EQ28" s="247"/>
      <c r="ER28" s="247"/>
      <c r="ES28" s="247"/>
      <c r="ET28" s="234">
        <f t="shared" si="168"/>
        <v>-10577</v>
      </c>
      <c r="EU28" s="249" t="s">
        <v>590</v>
      </c>
      <c r="EV28" s="247"/>
      <c r="EW28" s="247"/>
      <c r="EX28" s="247"/>
      <c r="EY28" s="247"/>
      <c r="EZ28" s="234">
        <f t="shared" si="169"/>
        <v>-4224</v>
      </c>
    </row>
    <row r="29" spans="1:156" x14ac:dyDescent="0.3">
      <c r="A29" s="217" t="s">
        <v>584</v>
      </c>
      <c r="B29" s="247"/>
      <c r="C29" s="247"/>
      <c r="D29" s="247"/>
      <c r="E29" s="247"/>
      <c r="F29" s="250">
        <v>-7000</v>
      </c>
      <c r="G29" s="249" t="s">
        <v>591</v>
      </c>
      <c r="H29" s="247"/>
      <c r="I29" s="247"/>
      <c r="J29" s="247"/>
      <c r="K29" s="247"/>
      <c r="L29" s="248">
        <f>-L7*1%</f>
        <v>-2975.0867499999999</v>
      </c>
      <c r="N29" s="247"/>
      <c r="O29" s="247"/>
      <c r="P29" s="247"/>
      <c r="Q29" s="247"/>
      <c r="R29" s="248">
        <v>-4090</v>
      </c>
      <c r="S29" s="249" t="s">
        <v>591</v>
      </c>
      <c r="T29" s="247"/>
      <c r="U29" s="247"/>
      <c r="V29" s="247"/>
      <c r="W29" s="247"/>
      <c r="X29" s="248">
        <f>-X7*1%</f>
        <v>-2957.0142499999997</v>
      </c>
      <c r="Z29" s="247"/>
      <c r="AA29" s="247"/>
      <c r="AB29" s="247"/>
      <c r="AC29" s="247"/>
      <c r="AD29" s="248">
        <v>-673</v>
      </c>
      <c r="AE29" s="249" t="s">
        <v>591</v>
      </c>
      <c r="AF29" s="247"/>
      <c r="AG29" s="247"/>
      <c r="AH29" s="247"/>
      <c r="AI29" s="247"/>
      <c r="AJ29" s="248">
        <f>-AJ7*1%</f>
        <v>-2957.0142499999997</v>
      </c>
      <c r="AL29" s="247"/>
      <c r="AM29" s="247"/>
      <c r="AN29" s="247"/>
      <c r="AO29" s="247"/>
      <c r="AP29" s="236">
        <v>-1529</v>
      </c>
      <c r="AQ29" s="249" t="s">
        <v>591</v>
      </c>
      <c r="AR29" s="247"/>
      <c r="AS29" s="247"/>
      <c r="AT29" s="247"/>
      <c r="AU29" s="247"/>
      <c r="AV29" s="248">
        <f>-AV7*1%</f>
        <v>-2957.0142499999997</v>
      </c>
      <c r="AX29" s="247"/>
      <c r="AY29" s="247"/>
      <c r="AZ29" s="247"/>
      <c r="BA29" s="247"/>
      <c r="BB29" s="248">
        <v>-12223</v>
      </c>
      <c r="BC29" s="249" t="s">
        <v>591</v>
      </c>
      <c r="BD29" s="247"/>
      <c r="BE29" s="247"/>
      <c r="BF29" s="247"/>
      <c r="BG29" s="247"/>
      <c r="BH29" s="248">
        <f>-BH7*1%</f>
        <v>-2957.0142499999997</v>
      </c>
      <c r="BJ29" s="247"/>
      <c r="BK29" s="247"/>
      <c r="BL29" s="247"/>
      <c r="BM29" s="247"/>
      <c r="BN29" s="248"/>
      <c r="BO29" s="249" t="s">
        <v>591</v>
      </c>
      <c r="BP29" s="247"/>
      <c r="BQ29" s="247"/>
      <c r="BR29" s="247"/>
      <c r="BS29" s="247"/>
      <c r="BT29" s="248"/>
      <c r="BV29" s="247"/>
      <c r="BW29" s="247"/>
      <c r="BX29" s="247"/>
      <c r="BY29" s="247"/>
      <c r="BZ29" s="248"/>
      <c r="CA29" s="249" t="s">
        <v>591</v>
      </c>
      <c r="CB29" s="247"/>
      <c r="CC29" s="247"/>
      <c r="CD29" s="247"/>
      <c r="CE29" s="247"/>
      <c r="CF29" s="248"/>
      <c r="CH29" s="247"/>
      <c r="CI29" s="247"/>
      <c r="CJ29" s="247"/>
      <c r="CK29" s="247"/>
      <c r="CL29" s="248"/>
      <c r="CM29" s="249" t="s">
        <v>591</v>
      </c>
      <c r="CN29" s="247"/>
      <c r="CO29" s="247"/>
      <c r="CP29" s="247"/>
      <c r="CQ29" s="247"/>
      <c r="CR29" s="248"/>
      <c r="CT29" s="247"/>
      <c r="CU29" s="247"/>
      <c r="CV29" s="247"/>
      <c r="CW29" s="247"/>
      <c r="CX29" s="248"/>
      <c r="CY29" s="249" t="s">
        <v>591</v>
      </c>
      <c r="CZ29" s="247"/>
      <c r="DA29" s="247"/>
      <c r="DB29" s="247"/>
      <c r="DC29" s="247"/>
      <c r="DD29" s="248"/>
      <c r="DF29" s="247"/>
      <c r="DG29" s="247"/>
      <c r="DH29" s="247"/>
      <c r="DI29" s="247"/>
      <c r="DJ29" s="248"/>
      <c r="DK29" s="249" t="s">
        <v>591</v>
      </c>
      <c r="DL29" s="247"/>
      <c r="DM29" s="247"/>
      <c r="DN29" s="247"/>
      <c r="DO29" s="247"/>
      <c r="DP29" s="248"/>
      <c r="DR29" s="247"/>
      <c r="DS29" s="247"/>
      <c r="DT29" s="247"/>
      <c r="DU29" s="247"/>
      <c r="DV29" s="248"/>
      <c r="DW29" s="249" t="s">
        <v>591</v>
      </c>
      <c r="DX29" s="247"/>
      <c r="DY29" s="247"/>
      <c r="DZ29" s="247"/>
      <c r="EA29" s="247"/>
      <c r="EB29" s="248"/>
      <c r="ED29" s="247"/>
      <c r="EE29" s="247"/>
      <c r="EF29" s="247"/>
      <c r="EG29" s="247"/>
      <c r="EH29" s="248"/>
      <c r="EI29" s="249" t="s">
        <v>591</v>
      </c>
      <c r="EJ29" s="247"/>
      <c r="EK29" s="247"/>
      <c r="EL29" s="247"/>
      <c r="EM29" s="247"/>
      <c r="EN29" s="248"/>
      <c r="EP29" s="247"/>
      <c r="EQ29" s="247"/>
      <c r="ER29" s="247"/>
      <c r="ES29" s="247"/>
      <c r="ET29" s="234">
        <f t="shared" si="168"/>
        <v>-25515</v>
      </c>
      <c r="EU29" s="249" t="s">
        <v>591</v>
      </c>
      <c r="EV29" s="247"/>
      <c r="EW29" s="247"/>
      <c r="EX29" s="247"/>
      <c r="EY29" s="247"/>
      <c r="EZ29" s="234">
        <f t="shared" si="169"/>
        <v>-35701.040999999997</v>
      </c>
    </row>
    <row r="30" spans="1:156" x14ac:dyDescent="0.3">
      <c r="A30" s="217" t="s">
        <v>584</v>
      </c>
      <c r="B30" s="247"/>
      <c r="C30" s="247"/>
      <c r="D30" s="247"/>
      <c r="E30" s="247"/>
      <c r="F30" s="248"/>
      <c r="G30" s="249" t="s">
        <v>592</v>
      </c>
      <c r="H30" s="247"/>
      <c r="I30" s="247"/>
      <c r="J30" s="247"/>
      <c r="K30" s="247"/>
      <c r="L30" s="248"/>
      <c r="N30" s="247"/>
      <c r="O30" s="247"/>
      <c r="P30" s="247"/>
      <c r="Q30" s="247"/>
      <c r="R30" s="248"/>
      <c r="S30" s="249" t="s">
        <v>592</v>
      </c>
      <c r="T30" s="247"/>
      <c r="U30" s="247"/>
      <c r="V30" s="247"/>
      <c r="W30" s="247"/>
      <c r="X30" s="248"/>
      <c r="Z30" s="247"/>
      <c r="AA30" s="247"/>
      <c r="AB30" s="247"/>
      <c r="AC30" s="247"/>
      <c r="AD30" s="248"/>
      <c r="AE30" s="249" t="s">
        <v>592</v>
      </c>
      <c r="AF30" s="247"/>
      <c r="AG30" s="247"/>
      <c r="AH30" s="247"/>
      <c r="AI30" s="247"/>
      <c r="AJ30" s="248"/>
      <c r="AL30" s="247"/>
      <c r="AM30" s="247"/>
      <c r="AN30" s="247"/>
      <c r="AO30" s="247"/>
      <c r="AP30" s="248"/>
      <c r="AQ30" s="249" t="s">
        <v>592</v>
      </c>
      <c r="AR30" s="247"/>
      <c r="AS30" s="247"/>
      <c r="AT30" s="247"/>
      <c r="AU30" s="247"/>
      <c r="AV30" s="248"/>
      <c r="AX30" s="247"/>
      <c r="AY30" s="247"/>
      <c r="AZ30" s="247"/>
      <c r="BA30" s="247"/>
      <c r="BB30" s="248"/>
      <c r="BC30" s="249" t="s">
        <v>592</v>
      </c>
      <c r="BD30" s="247"/>
      <c r="BE30" s="247"/>
      <c r="BF30" s="247"/>
      <c r="BG30" s="247"/>
      <c r="BH30" s="248"/>
      <c r="BJ30" s="247"/>
      <c r="BK30" s="247"/>
      <c r="BL30" s="247"/>
      <c r="BM30" s="247"/>
      <c r="BN30" s="248"/>
      <c r="BO30" s="249" t="s">
        <v>592</v>
      </c>
      <c r="BP30" s="247"/>
      <c r="BQ30" s="247"/>
      <c r="BR30" s="247"/>
      <c r="BS30" s="247"/>
      <c r="BT30" s="248"/>
      <c r="BV30" s="247"/>
      <c r="BW30" s="247"/>
      <c r="BX30" s="247"/>
      <c r="BY30" s="247"/>
      <c r="BZ30" s="248"/>
      <c r="CA30" s="249" t="s">
        <v>592</v>
      </c>
      <c r="CB30" s="247"/>
      <c r="CC30" s="247"/>
      <c r="CD30" s="247"/>
      <c r="CE30" s="247"/>
      <c r="CF30" s="248"/>
      <c r="CH30" s="247"/>
      <c r="CI30" s="247"/>
      <c r="CJ30" s="247"/>
      <c r="CK30" s="247"/>
      <c r="CL30" s="248"/>
      <c r="CM30" s="249" t="s">
        <v>592</v>
      </c>
      <c r="CN30" s="247"/>
      <c r="CO30" s="247"/>
      <c r="CP30" s="247"/>
      <c r="CQ30" s="247"/>
      <c r="CR30" s="248"/>
      <c r="CT30" s="247"/>
      <c r="CU30" s="247"/>
      <c r="CV30" s="247"/>
      <c r="CW30" s="247"/>
      <c r="CX30" s="248"/>
      <c r="CY30" s="249" t="s">
        <v>592</v>
      </c>
      <c r="CZ30" s="247"/>
      <c r="DA30" s="247"/>
      <c r="DB30" s="247"/>
      <c r="DC30" s="247"/>
      <c r="DD30" s="248"/>
      <c r="DF30" s="247"/>
      <c r="DG30" s="247"/>
      <c r="DH30" s="247"/>
      <c r="DI30" s="247"/>
      <c r="DJ30" s="248"/>
      <c r="DK30" s="249" t="s">
        <v>592</v>
      </c>
      <c r="DL30" s="247"/>
      <c r="DM30" s="247"/>
      <c r="DN30" s="247"/>
      <c r="DO30" s="247"/>
      <c r="DP30" s="248"/>
      <c r="DR30" s="247"/>
      <c r="DS30" s="247"/>
      <c r="DT30" s="247"/>
      <c r="DU30" s="247"/>
      <c r="DV30" s="248"/>
      <c r="DW30" s="249" t="s">
        <v>592</v>
      </c>
      <c r="DX30" s="247"/>
      <c r="DY30" s="247"/>
      <c r="DZ30" s="247"/>
      <c r="EA30" s="247"/>
      <c r="EB30" s="248"/>
      <c r="ED30" s="247"/>
      <c r="EE30" s="247"/>
      <c r="EF30" s="247"/>
      <c r="EG30" s="247"/>
      <c r="EH30" s="248"/>
      <c r="EI30" s="249" t="s">
        <v>592</v>
      </c>
      <c r="EJ30" s="247"/>
      <c r="EK30" s="247"/>
      <c r="EL30" s="247"/>
      <c r="EM30" s="247"/>
      <c r="EN30" s="248"/>
      <c r="EP30" s="247"/>
      <c r="EQ30" s="247"/>
      <c r="ER30" s="247"/>
      <c r="ES30" s="247"/>
      <c r="ET30" s="234">
        <f t="shared" si="168"/>
        <v>0</v>
      </c>
      <c r="EU30" s="249" t="s">
        <v>592</v>
      </c>
      <c r="EV30" s="247"/>
      <c r="EW30" s="247"/>
      <c r="EX30" s="247"/>
      <c r="EY30" s="247"/>
      <c r="EZ30" s="234">
        <f t="shared" si="169"/>
        <v>0</v>
      </c>
    </row>
    <row r="31" spans="1:156" ht="15.6" x14ac:dyDescent="0.3">
      <c r="A31" s="217" t="s">
        <v>569</v>
      </c>
      <c r="B31" s="251">
        <f>B26+B27+B28+B29+B30</f>
        <v>-620488.25</v>
      </c>
      <c r="C31" s="251">
        <f>C26+C27+C28+C29+C30</f>
        <v>459654.25</v>
      </c>
      <c r="D31" s="251">
        <f>D26+D27+D28+D29+D30</f>
        <v>0</v>
      </c>
      <c r="E31" s="251">
        <f>E26+E27+E28+E29+E30</f>
        <v>0</v>
      </c>
      <c r="F31" s="251">
        <f>F26+F27+F28+F29+F30</f>
        <v>-167834</v>
      </c>
      <c r="G31" s="252" t="s">
        <v>593</v>
      </c>
      <c r="H31" s="251">
        <f>H26+H27+H28+H29+H30</f>
        <v>15745.122126911787</v>
      </c>
      <c r="I31" s="251">
        <f>I26+I27+I28+I29+I30</f>
        <v>-4694.0533650666148</v>
      </c>
      <c r="J31" s="251">
        <f>J26+J27+J28+J29+J30</f>
        <v>4317.5631540053919</v>
      </c>
      <c r="K31" s="251">
        <f>K26+K27+K28+K29+K30</f>
        <v>-123518.10764440426</v>
      </c>
      <c r="L31" s="251">
        <f>L26+L27+L28+L29+L30</f>
        <v>-111476.56247855372</v>
      </c>
      <c r="N31" s="251">
        <f>N26+N27+N28+N29+N30</f>
        <v>86113</v>
      </c>
      <c r="O31" s="251">
        <f>O26+O27+O28+O29+O30</f>
        <v>24759</v>
      </c>
      <c r="P31" s="251">
        <f>P26+P27+P28+P29+P30</f>
        <v>0</v>
      </c>
      <c r="Q31" s="251">
        <f>Q26+Q27+Q28+Q29+Q30</f>
        <v>0</v>
      </c>
      <c r="R31" s="251">
        <f>R26+R27+R28+R29+R30</f>
        <v>103500</v>
      </c>
      <c r="S31" s="252" t="s">
        <v>593</v>
      </c>
      <c r="T31" s="251">
        <f>T26+T27+T28+T29+T30</f>
        <v>13049.916495284093</v>
      </c>
      <c r="U31" s="251">
        <f>U26+U27+U28+U29+U30</f>
        <v>-3341.2957791479917</v>
      </c>
      <c r="V31" s="251">
        <f>V26+V27+V28+V29+V30</f>
        <v>4353.6859792283494</v>
      </c>
      <c r="W31" s="251">
        <f>W26+W27+W28+W29+W30</f>
        <v>-204.24022049163347</v>
      </c>
      <c r="X31" s="251">
        <f>X26+X27+X28+X29+X30</f>
        <v>10629.531029094533</v>
      </c>
      <c r="Z31" s="251">
        <f>Z26+Z27+Z28+Z29+Z30</f>
        <v>-17173</v>
      </c>
      <c r="AA31" s="251">
        <f>AA26+AA27+AA28+AA29+AA30</f>
        <v>9600</v>
      </c>
      <c r="AB31" s="251">
        <f>AB26+AB27+AB28+AB29+AB30</f>
        <v>0</v>
      </c>
      <c r="AC31" s="251">
        <f>AC26+AC27+AC28+AC29+AC30</f>
        <v>0</v>
      </c>
      <c r="AD31" s="251">
        <f>AD26+AD27+AD28+AD29+AD30</f>
        <v>-9297</v>
      </c>
      <c r="AE31" s="252" t="s">
        <v>593</v>
      </c>
      <c r="AF31" s="251">
        <f>AF26+AF27+AF28+AF29+AF30</f>
        <v>13049.916495284093</v>
      </c>
      <c r="AG31" s="251">
        <f>AG26+AG27+AG28+AG29+AG30</f>
        <v>-3341.2957791479917</v>
      </c>
      <c r="AH31" s="251">
        <f>AH26+AH27+AH28+AH29+AH30</f>
        <v>4353.6859792283494</v>
      </c>
      <c r="AI31" s="251">
        <f>AI26+AI27+AI28+AI29+AI30</f>
        <v>-204.24022049163347</v>
      </c>
      <c r="AJ31" s="251">
        <f>AJ26+AJ27+AJ28+AJ29+AJ30</f>
        <v>10629.531029094533</v>
      </c>
      <c r="AL31" s="251">
        <f>AL26+AL27+AL28+AL29+AL30</f>
        <v>-149582</v>
      </c>
      <c r="AM31" s="251">
        <f>AM26+AM27+AM28+AM29+AM30</f>
        <v>-13933.04</v>
      </c>
      <c r="AN31" s="251">
        <f>AN26+AN27+AN28+AN29+AN30</f>
        <v>0</v>
      </c>
      <c r="AO31" s="251">
        <f>AO26+AO27+AO28+AO29+AO30</f>
        <v>0</v>
      </c>
      <c r="AP31" s="251">
        <f>AP26+AP27+AP28+AP29+AP30</f>
        <v>-165044.04</v>
      </c>
      <c r="AQ31" s="252" t="s">
        <v>593</v>
      </c>
      <c r="AR31" s="251">
        <f>AR26+AR27+AR28+AR29+AR30</f>
        <v>13049.916495284093</v>
      </c>
      <c r="AS31" s="251">
        <f>AS26+AS27+AS28+AS29+AS30</f>
        <v>-3341.2957791479917</v>
      </c>
      <c r="AT31" s="251">
        <f>AT26+AT27+AT28+AT29+AT30</f>
        <v>4353.6859792283494</v>
      </c>
      <c r="AU31" s="251">
        <f>AU26+AU27+AU28+AU29+AU30</f>
        <v>-204.24022049163347</v>
      </c>
      <c r="AV31" s="251">
        <f>AV26+AV27+AV28+AV29+AV30</f>
        <v>10629.531029094533</v>
      </c>
      <c r="AX31" s="251">
        <f>AX26+AX27+AX28+AX29+AX30</f>
        <v>-398810.25</v>
      </c>
      <c r="AY31" s="251">
        <f>AY26+AY27+AY28+AY29+AY30</f>
        <v>338289.25</v>
      </c>
      <c r="AZ31" s="251">
        <f>AZ26+AZ27+AZ28+AZ29+AZ30</f>
        <v>0</v>
      </c>
      <c r="BA31" s="251">
        <f>BA26+BA27+BA28+BA29+BA30</f>
        <v>0</v>
      </c>
      <c r="BB31" s="251">
        <f>BB26+BB27+BB28+BB29+BB30</f>
        <v>-78988</v>
      </c>
      <c r="BC31" s="252" t="s">
        <v>593</v>
      </c>
      <c r="BD31" s="251">
        <f>BD26+BD27+BD28+BD29+BD30</f>
        <v>13049.916495284093</v>
      </c>
      <c r="BE31" s="251">
        <f>BE26+BE27+BE28+BE29+BE30</f>
        <v>-3341.2957791479917</v>
      </c>
      <c r="BF31" s="251">
        <f>BF26+BF27+BF28+BF29+BF30</f>
        <v>4353.6859792283494</v>
      </c>
      <c r="BG31" s="251">
        <f>BG26+BG27+BG28+BG29+BG30</f>
        <v>-204.24022049163347</v>
      </c>
      <c r="BH31" s="251">
        <f>BH26+BH27+BH28+BH29+BH30</f>
        <v>10629.531029094533</v>
      </c>
      <c r="BJ31" s="251">
        <f>BJ26+BJ27+BJ28+BJ29+BJ30</f>
        <v>0</v>
      </c>
      <c r="BK31" s="251">
        <f>BK26+BK27+BK28+BK29+BK30</f>
        <v>0</v>
      </c>
      <c r="BL31" s="251">
        <f>BL26+BL27+BL28+BL29+BL30</f>
        <v>0</v>
      </c>
      <c r="BM31" s="251">
        <f>BM26+BM27+BM28+BM29+BM30</f>
        <v>0</v>
      </c>
      <c r="BN31" s="251">
        <f>BN26+BN27+BN28+BN29+BN30</f>
        <v>0</v>
      </c>
      <c r="BO31" s="252" t="s">
        <v>593</v>
      </c>
      <c r="BP31" s="251">
        <f>BP26+BP27+BP28+BP29+BP30</f>
        <v>0</v>
      </c>
      <c r="BQ31" s="251">
        <f>BQ26+BQ27+BQ28+BQ29+BQ30</f>
        <v>0</v>
      </c>
      <c r="BR31" s="251">
        <f>BR26+BR27+BR28+BR29+BR30</f>
        <v>0</v>
      </c>
      <c r="BS31" s="251">
        <f>BS26+BS27+BS28+BS29+BS30</f>
        <v>0</v>
      </c>
      <c r="BT31" s="251">
        <f>BT26+BT27+BT28+BT29+BT30</f>
        <v>0</v>
      </c>
      <c r="BV31" s="251">
        <f>BV26+BV27+BV28+BV29+BV30</f>
        <v>0</v>
      </c>
      <c r="BW31" s="251">
        <f>BW26+BW27+BW28+BW29+BW30</f>
        <v>0</v>
      </c>
      <c r="BX31" s="251">
        <f>BX26+BX27+BX28+BX29+BX30</f>
        <v>0</v>
      </c>
      <c r="BY31" s="251">
        <f>BY26+BY27+BY28+BY29+BY30</f>
        <v>0</v>
      </c>
      <c r="BZ31" s="251">
        <f>BZ26+BZ27+BZ28+BZ29+BZ30</f>
        <v>0</v>
      </c>
      <c r="CA31" s="252" t="s">
        <v>593</v>
      </c>
      <c r="CB31" s="251">
        <f>CB26+CB27+CB28+CB29+CB30</f>
        <v>0</v>
      </c>
      <c r="CC31" s="251">
        <f>CC26+CC27+CC28+CC29+CC30</f>
        <v>0</v>
      </c>
      <c r="CD31" s="251">
        <f>CD26+CD27+CD28+CD29+CD30</f>
        <v>0</v>
      </c>
      <c r="CE31" s="251">
        <f>CE26+CE27+CE28+CE29+CE30</f>
        <v>0</v>
      </c>
      <c r="CF31" s="251">
        <f>CF26+CF27+CF28+CF29+CF30</f>
        <v>0</v>
      </c>
      <c r="CH31" s="251">
        <f>CH26+CH27+CH28+CH29+CH30</f>
        <v>0</v>
      </c>
      <c r="CI31" s="251">
        <f>CI26+CI27+CI28+CI29+CI30</f>
        <v>0</v>
      </c>
      <c r="CJ31" s="251">
        <f>CJ26+CJ27+CJ28+CJ29+CJ30</f>
        <v>0</v>
      </c>
      <c r="CK31" s="251">
        <f>CK26+CK27+CK28+CK29+CK30</f>
        <v>0</v>
      </c>
      <c r="CL31" s="251">
        <f>CL26+CL27+CL28+CL29+CL30</f>
        <v>0</v>
      </c>
      <c r="CM31" s="252" t="s">
        <v>593</v>
      </c>
      <c r="CN31" s="251">
        <f>CN26+CN27+CN28+CN29+CN30</f>
        <v>0</v>
      </c>
      <c r="CO31" s="251">
        <f>CO26+CO27+CO28+CO29+CO30</f>
        <v>0</v>
      </c>
      <c r="CP31" s="251">
        <f>CP26+CP27+CP28+CP29+CP30</f>
        <v>0</v>
      </c>
      <c r="CQ31" s="251">
        <f>CQ26+CQ27+CQ28+CQ29+CQ30</f>
        <v>0</v>
      </c>
      <c r="CR31" s="251">
        <f>CR26+CR27+CR28+CR29+CR30</f>
        <v>0</v>
      </c>
      <c r="CT31" s="251">
        <f>CT26+CT27+CT28+CT29+CT30</f>
        <v>0</v>
      </c>
      <c r="CU31" s="251">
        <f>CU26+CU27+CU28+CU29+CU30</f>
        <v>0</v>
      </c>
      <c r="CV31" s="251">
        <f>CV26+CV27+CV28+CV29+CV30</f>
        <v>0</v>
      </c>
      <c r="CW31" s="251">
        <f>CW26+CW27+CW28+CW29+CW30</f>
        <v>0</v>
      </c>
      <c r="CX31" s="251">
        <f>CX26+CX27+CX28+CX29+CX30</f>
        <v>0</v>
      </c>
      <c r="CY31" s="252" t="s">
        <v>593</v>
      </c>
      <c r="CZ31" s="251">
        <f>CZ26+CZ27+CZ28+CZ29+CZ30</f>
        <v>0</v>
      </c>
      <c r="DA31" s="251">
        <f>DA26+DA27+DA28+DA29+DA30</f>
        <v>0</v>
      </c>
      <c r="DB31" s="251">
        <f>DB26+DB27+DB28+DB29+DB30</f>
        <v>0</v>
      </c>
      <c r="DC31" s="251">
        <f>DC26+DC27+DC28+DC29+DC30</f>
        <v>0</v>
      </c>
      <c r="DD31" s="251">
        <f>DD26+DD27+DD28+DD29+DD30</f>
        <v>0</v>
      </c>
      <c r="DF31" s="251">
        <f>DF26+DF27+DF28+DF29+DF30</f>
        <v>0</v>
      </c>
      <c r="DG31" s="251">
        <f>DG26+DG27+DG28+DG29+DG30</f>
        <v>0</v>
      </c>
      <c r="DH31" s="251">
        <f>DH26+DH27+DH28+DH29+DH30</f>
        <v>0</v>
      </c>
      <c r="DI31" s="251">
        <f>DI26+DI27+DI28+DI29+DI30</f>
        <v>0</v>
      </c>
      <c r="DJ31" s="251">
        <f>DJ26+DJ27+DJ28+DJ29+DJ30</f>
        <v>0</v>
      </c>
      <c r="DK31" s="252" t="s">
        <v>593</v>
      </c>
      <c r="DL31" s="251">
        <f>DL26+DL27+DL28+DL29+DL30</f>
        <v>0</v>
      </c>
      <c r="DM31" s="251">
        <f>DM26+DM27+DM28+DM29+DM30</f>
        <v>0</v>
      </c>
      <c r="DN31" s="251">
        <f>DN26+DN27+DN28+DN29+DN30</f>
        <v>0</v>
      </c>
      <c r="DO31" s="251">
        <f>DO26+DO27+DO28+DO29+DO30</f>
        <v>0</v>
      </c>
      <c r="DP31" s="251">
        <f>DP26+DP27+DP28+DP29+DP30</f>
        <v>0</v>
      </c>
      <c r="DR31" s="251">
        <f>DR26+DR27+DR28+DR29+DR30</f>
        <v>0</v>
      </c>
      <c r="DS31" s="251">
        <f>DS26+DS27+DS28+DS29+DS30</f>
        <v>0</v>
      </c>
      <c r="DT31" s="251">
        <f>DT26+DT27+DT28+DT29+DT30</f>
        <v>0</v>
      </c>
      <c r="DU31" s="251">
        <f>DU26+DU27+DU28+DU29+DU30</f>
        <v>0</v>
      </c>
      <c r="DV31" s="251">
        <f>DV26+DV27+DV28+DV29+DV30</f>
        <v>0</v>
      </c>
      <c r="DW31" s="252" t="s">
        <v>593</v>
      </c>
      <c r="DX31" s="251">
        <f>DX26+DX27+DX28+DX29+DX30</f>
        <v>0</v>
      </c>
      <c r="DY31" s="251">
        <f>DY26+DY27+DY28+DY29+DY30</f>
        <v>0</v>
      </c>
      <c r="DZ31" s="251">
        <f>DZ26+DZ27+DZ28+DZ29+DZ30</f>
        <v>0</v>
      </c>
      <c r="EA31" s="251">
        <f>EA26+EA27+EA28+EA29+EA30</f>
        <v>0</v>
      </c>
      <c r="EB31" s="251">
        <f>EB26+EB27+EB28+EB29+EB30</f>
        <v>0</v>
      </c>
      <c r="ED31" s="251">
        <f>ED26+ED27+ED28+ED29+ED30</f>
        <v>0</v>
      </c>
      <c r="EE31" s="251">
        <f>EE26+EE27+EE28+EE29+EE30</f>
        <v>0</v>
      </c>
      <c r="EF31" s="251">
        <f>EF26+EF27+EF28+EF29+EF30</f>
        <v>0</v>
      </c>
      <c r="EG31" s="251">
        <f>EG26+EG27+EG28+EG29+EG30</f>
        <v>0</v>
      </c>
      <c r="EH31" s="251">
        <f>EH26+EH27+EH28+EH29+EH30</f>
        <v>0</v>
      </c>
      <c r="EI31" s="252" t="s">
        <v>593</v>
      </c>
      <c r="EJ31" s="251">
        <f>EJ26+EJ27+EJ28+EJ29+EJ30</f>
        <v>0</v>
      </c>
      <c r="EK31" s="251">
        <f>EK26+EK27+EK28+EK29+EK30</f>
        <v>0</v>
      </c>
      <c r="EL31" s="251">
        <f>EL26+EL27+EL28+EL29+EL30</f>
        <v>0</v>
      </c>
      <c r="EM31" s="251">
        <f>EM26+EM27+EM28+EM29+EM30</f>
        <v>0</v>
      </c>
      <c r="EN31" s="251">
        <f>EN26+EN27+EN28+EN29+EN30</f>
        <v>0</v>
      </c>
      <c r="EP31" s="251">
        <f>EP26+EP27+EP28+EP29+EP30</f>
        <v>-1099940.5</v>
      </c>
      <c r="EQ31" s="251">
        <f>EQ26+EQ27+EQ28+EQ29+EQ30</f>
        <v>818369.46</v>
      </c>
      <c r="ER31" s="251">
        <f>ER26+ER27+ER28+ER29+ER30</f>
        <v>0</v>
      </c>
      <c r="ES31" s="251">
        <f>ES26+ES27+ES28+ES29+ES30</f>
        <v>0</v>
      </c>
      <c r="ET31" s="251">
        <f>ET26+ET27+ET28+ET29+ET30</f>
        <v>-317663.04000000004</v>
      </c>
      <c r="EU31" s="252" t="s">
        <v>593</v>
      </c>
      <c r="EV31" s="253">
        <f>EV26+EV27+EV28+EV29+EV30</f>
        <v>188941.46552294152</v>
      </c>
      <c r="EW31" s="253">
        <f>EW26+EW27+EW28+EW29+EW30</f>
        <v>-56328.640380799348</v>
      </c>
      <c r="EX31" s="253">
        <f>EX26+EX27+EX28+EX29+EX30</f>
        <v>51810.757848064721</v>
      </c>
      <c r="EY31" s="253"/>
      <c r="EZ31" s="253">
        <f>EZ26+EZ27+EZ28+EZ29+EZ30</f>
        <v>-1337718.7497426441</v>
      </c>
    </row>
    <row r="32" spans="1:156" x14ac:dyDescent="0.3">
      <c r="B32" s="254"/>
      <c r="C32" s="254"/>
      <c r="D32" s="254"/>
      <c r="E32" s="254"/>
      <c r="F32" s="255">
        <f>IF(F7=0,"",F31/F7)</f>
        <v>-6.327866380122912</v>
      </c>
      <c r="G32" s="256" t="s">
        <v>594</v>
      </c>
      <c r="H32" s="257"/>
      <c r="I32" s="257"/>
      <c r="J32" s="257"/>
      <c r="K32" s="257"/>
      <c r="L32" s="255">
        <f>IF(L7=0,"",L31/L7)</f>
        <v>-0.37470020824957029</v>
      </c>
      <c r="N32" s="254"/>
      <c r="O32" s="254"/>
      <c r="P32" s="254"/>
      <c r="Q32" s="254"/>
      <c r="R32" s="255">
        <f>IF(R7=0,"",R31/R7)</f>
        <v>0.40808923551283216</v>
      </c>
      <c r="S32" s="256" t="s">
        <v>594</v>
      </c>
      <c r="T32" s="257"/>
      <c r="U32" s="257"/>
      <c r="V32" s="257"/>
      <c r="W32" s="257"/>
      <c r="X32" s="255">
        <f>IF(X7=0,"",X31/X7)</f>
        <v>3.5946837351543144E-2</v>
      </c>
      <c r="Z32" s="254"/>
      <c r="AA32" s="254"/>
      <c r="AB32" s="254"/>
      <c r="AC32" s="254"/>
      <c r="AD32" s="255">
        <f>IF(AD7=0,"",AD31/AD7)</f>
        <v>-0.13830000068279769</v>
      </c>
      <c r="AE32" s="256" t="s">
        <v>594</v>
      </c>
      <c r="AF32" s="257"/>
      <c r="AG32" s="257"/>
      <c r="AH32" s="257"/>
      <c r="AI32" s="257"/>
      <c r="AJ32" s="255">
        <f>IF(AJ7=0,"",AJ31/AJ7)</f>
        <v>3.5946837351543144E-2</v>
      </c>
      <c r="AL32" s="254"/>
      <c r="AM32" s="254"/>
      <c r="AN32" s="254"/>
      <c r="AO32" s="254"/>
      <c r="AP32" s="255">
        <f>IF(AP7=0,"",AP31/AP7)</f>
        <v>-2.9585738101640229</v>
      </c>
      <c r="AQ32" s="256" t="s">
        <v>594</v>
      </c>
      <c r="AR32" s="257"/>
      <c r="AS32" s="257"/>
      <c r="AT32" s="257"/>
      <c r="AU32" s="257"/>
      <c r="AV32" s="255">
        <f>IF(AV7=0,"",AV31/AV7)</f>
        <v>3.5946837351543144E-2</v>
      </c>
      <c r="AX32" s="254"/>
      <c r="AY32" s="254"/>
      <c r="AZ32" s="254"/>
      <c r="BA32" s="254"/>
      <c r="BB32" s="255">
        <f>IF(BB7=0,"",BB31/BB7)</f>
        <v>-0.4586139625621255</v>
      </c>
      <c r="BC32" s="256" t="s">
        <v>594</v>
      </c>
      <c r="BD32" s="257"/>
      <c r="BE32" s="257"/>
      <c r="BF32" s="257"/>
      <c r="BG32" s="257"/>
      <c r="BH32" s="255">
        <f>IF(BH7=0,"",BH31/BH7)</f>
        <v>3.5946837351543144E-2</v>
      </c>
      <c r="BJ32" s="254"/>
      <c r="BK32" s="254"/>
      <c r="BL32" s="254"/>
      <c r="BM32" s="254"/>
      <c r="BN32" s="255" t="str">
        <f>IF(BN7=0,"",BN31/BN7)</f>
        <v/>
      </c>
      <c r="BO32" s="256" t="s">
        <v>594</v>
      </c>
      <c r="BP32" s="257"/>
      <c r="BQ32" s="257"/>
      <c r="BR32" s="257"/>
      <c r="BS32" s="257"/>
      <c r="BT32" s="255" t="str">
        <f>IF(BT7=0,"",BT31/BT7)</f>
        <v/>
      </c>
      <c r="BV32" s="254"/>
      <c r="BW32" s="254"/>
      <c r="BX32" s="254"/>
      <c r="BY32" s="254"/>
      <c r="BZ32" s="255" t="str">
        <f>IF(BZ7=0,"",BZ31/BZ7)</f>
        <v/>
      </c>
      <c r="CA32" s="256" t="s">
        <v>594</v>
      </c>
      <c r="CB32" s="257"/>
      <c r="CC32" s="257"/>
      <c r="CD32" s="257"/>
      <c r="CE32" s="257"/>
      <c r="CF32" s="255" t="str">
        <f>IF(CF7=0,"",CF31/CF7)</f>
        <v/>
      </c>
      <c r="CH32" s="254"/>
      <c r="CI32" s="254"/>
      <c r="CJ32" s="254"/>
      <c r="CK32" s="254"/>
      <c r="CL32" s="255" t="str">
        <f>IF(CL7=0,"",CL31/CL7)</f>
        <v/>
      </c>
      <c r="CM32" s="256" t="s">
        <v>594</v>
      </c>
      <c r="CN32" s="257"/>
      <c r="CO32" s="257"/>
      <c r="CP32" s="257"/>
      <c r="CQ32" s="257"/>
      <c r="CR32" s="255" t="str">
        <f>IF(CR7=0,"",CR31/CR7)</f>
        <v/>
      </c>
      <c r="CT32" s="254"/>
      <c r="CU32" s="254"/>
      <c r="CV32" s="254"/>
      <c r="CW32" s="254"/>
      <c r="CX32" s="255" t="str">
        <f>IF(CX7=0,"",CX31/CX7)</f>
        <v/>
      </c>
      <c r="CY32" s="256" t="s">
        <v>594</v>
      </c>
      <c r="CZ32" s="257"/>
      <c r="DA32" s="257"/>
      <c r="DB32" s="257"/>
      <c r="DC32" s="257"/>
      <c r="DD32" s="255" t="str">
        <f>IF(DD7=0,"",DD31/DD7)</f>
        <v/>
      </c>
      <c r="DF32" s="254"/>
      <c r="DG32" s="254"/>
      <c r="DH32" s="254"/>
      <c r="DI32" s="254"/>
      <c r="DJ32" s="255" t="str">
        <f>IF(DJ7=0,"",DJ31/DJ7)</f>
        <v/>
      </c>
      <c r="DK32" s="256" t="s">
        <v>594</v>
      </c>
      <c r="DL32" s="257"/>
      <c r="DM32" s="257"/>
      <c r="DN32" s="257"/>
      <c r="DO32" s="257"/>
      <c r="DP32" s="255" t="str">
        <f>IF(DP7=0,"",DP31/DP7)</f>
        <v/>
      </c>
      <c r="DR32" s="254"/>
      <c r="DS32" s="254"/>
      <c r="DT32" s="254"/>
      <c r="DU32" s="254"/>
      <c r="DV32" s="255" t="str">
        <f>IF(DV7=0,"",DV31/DV7)</f>
        <v/>
      </c>
      <c r="DW32" s="256" t="s">
        <v>594</v>
      </c>
      <c r="DX32" s="257"/>
      <c r="DY32" s="257"/>
      <c r="DZ32" s="257"/>
      <c r="EA32" s="257"/>
      <c r="EB32" s="255" t="str">
        <f>IF(EB7=0,"",EB31/EB7)</f>
        <v/>
      </c>
      <c r="ED32" s="254"/>
      <c r="EE32" s="254"/>
      <c r="EF32" s="254"/>
      <c r="EG32" s="254"/>
      <c r="EH32" s="255" t="str">
        <f>IF(EH7=0,"",EH31/EH7)</f>
        <v/>
      </c>
      <c r="EI32" s="256" t="s">
        <v>594</v>
      </c>
      <c r="EJ32" s="257"/>
      <c r="EK32" s="257"/>
      <c r="EL32" s="257"/>
      <c r="EM32" s="257"/>
      <c r="EN32" s="255" t="str">
        <f>IF(EN7=0,"",EN31/EN7)</f>
        <v/>
      </c>
      <c r="EP32" s="247"/>
      <c r="EQ32" s="247"/>
      <c r="ER32" s="247"/>
      <c r="ES32" s="247"/>
      <c r="ET32" s="248"/>
      <c r="EU32" s="256" t="s">
        <v>594</v>
      </c>
      <c r="EV32" s="257"/>
      <c r="EW32" s="257"/>
      <c r="EX32" s="257"/>
      <c r="EY32" s="257"/>
      <c r="EZ32" s="255">
        <f>IF(EZ7=0,"",EZ31/EZ7)</f>
        <v>-0.37470020824957012</v>
      </c>
    </row>
    <row r="33" spans="5:153" x14ac:dyDescent="0.3">
      <c r="EW33" s="236"/>
    </row>
    <row r="34" spans="5:153" x14ac:dyDescent="0.3">
      <c r="E34" s="218" t="s">
        <v>595</v>
      </c>
      <c r="F34" s="236">
        <f>-167779</f>
        <v>-167779</v>
      </c>
      <c r="N34" s="218" t="s">
        <v>596</v>
      </c>
      <c r="O34" s="236">
        <v>103500</v>
      </c>
      <c r="Z34" s="218" t="s">
        <v>596</v>
      </c>
      <c r="AA34" s="236">
        <f>-8932.74</f>
        <v>-8932.74</v>
      </c>
      <c r="AK34" s="218" t="s">
        <v>597</v>
      </c>
      <c r="AL34" s="236">
        <v>-165044</v>
      </c>
      <c r="AX34" s="218" t="s">
        <v>597</v>
      </c>
      <c r="AY34" s="236">
        <v>-78989</v>
      </c>
      <c r="EP34" s="218">
        <v>-317578.38799999992</v>
      </c>
      <c r="EU34" s="258"/>
      <c r="EV34" s="258"/>
      <c r="EW34" s="236"/>
    </row>
    <row r="35" spans="5:153" x14ac:dyDescent="0.3">
      <c r="N35" s="218">
        <f>N15/N9</f>
        <v>0.37973246627306695</v>
      </c>
      <c r="O35" s="258">
        <f>+R31-O34</f>
        <v>0</v>
      </c>
      <c r="AA35" s="258">
        <f>+AD31-AA34</f>
        <v>-364.26000000000022</v>
      </c>
      <c r="AL35" s="258">
        <f>AP31-AL34</f>
        <v>-4.0000000008149073E-2</v>
      </c>
      <c r="AY35" s="258">
        <f>BB31-AY34</f>
        <v>1</v>
      </c>
      <c r="EP35" s="258">
        <f>ET31-EP34</f>
        <v>-84.652000000118278</v>
      </c>
    </row>
    <row r="36" spans="5:153" x14ac:dyDescent="0.3">
      <c r="EP36" s="258"/>
    </row>
    <row r="37" spans="5:153" x14ac:dyDescent="0.3">
      <c r="F37" s="258">
        <f>+F31-F34</f>
        <v>-55</v>
      </c>
      <c r="AM37" s="218">
        <v>1000</v>
      </c>
    </row>
  </sheetData>
  <mergeCells count="26">
    <mergeCell ref="EP4:ET4"/>
    <mergeCell ref="EV4:EZ4"/>
    <mergeCell ref="DF4:DJ4"/>
    <mergeCell ref="DL4:DP4"/>
    <mergeCell ref="DR4:DV4"/>
    <mergeCell ref="DX4:EB4"/>
    <mergeCell ref="ED4:EH4"/>
    <mergeCell ref="EJ4:EN4"/>
    <mergeCell ref="CZ4:DD4"/>
    <mergeCell ref="AL4:AP4"/>
    <mergeCell ref="AR4:AV4"/>
    <mergeCell ref="AX4:BB4"/>
    <mergeCell ref="BD4:BH4"/>
    <mergeCell ref="BJ4:BN4"/>
    <mergeCell ref="BP4:BT4"/>
    <mergeCell ref="BV4:BZ4"/>
    <mergeCell ref="CB4:CF4"/>
    <mergeCell ref="CH4:CL4"/>
    <mergeCell ref="CN4:CR4"/>
    <mergeCell ref="CT4:CX4"/>
    <mergeCell ref="AF4:AJ4"/>
    <mergeCell ref="B4:F4"/>
    <mergeCell ref="H4:L4"/>
    <mergeCell ref="N4:R4"/>
    <mergeCell ref="T4:X4"/>
    <mergeCell ref="Z4:AD4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showGridLines="0" topLeftCell="A7" zoomScaleNormal="100" workbookViewId="0">
      <selection activeCell="F35" sqref="F35"/>
    </sheetView>
  </sheetViews>
  <sheetFormatPr baseColWidth="10" defaultRowHeight="16.95" customHeight="1" x14ac:dyDescent="0.3"/>
  <cols>
    <col min="1" max="1" width="15.109375" style="485" customWidth="1"/>
    <col min="2" max="2" width="30.5546875" style="485" customWidth="1"/>
    <col min="3" max="3" width="19.33203125" style="495" customWidth="1"/>
    <col min="4" max="4" width="14.44140625" style="485" customWidth="1"/>
    <col min="5" max="5" width="10.33203125" style="485" customWidth="1"/>
    <col min="6" max="6" width="11.6640625" style="485" customWidth="1"/>
    <col min="7" max="7" width="13.5546875" style="485" customWidth="1"/>
    <col min="8" max="8" width="11.5546875" style="485"/>
    <col min="9" max="9" width="19.88671875" style="485" customWidth="1"/>
    <col min="10" max="10" width="22.109375" style="485" customWidth="1"/>
    <col min="11" max="11" width="30.33203125" style="485" customWidth="1"/>
    <col min="12" max="16384" width="11.5546875" style="485"/>
  </cols>
  <sheetData>
    <row r="1" spans="1:7" ht="15.75" customHeight="1" x14ac:dyDescent="0.35">
      <c r="B1" s="486"/>
      <c r="C1" s="487"/>
      <c r="D1" s="488"/>
      <c r="E1" s="488"/>
      <c r="F1" s="488"/>
    </row>
    <row r="3" spans="1:7" s="491" customFormat="1" ht="36" customHeight="1" x14ac:dyDescent="0.25">
      <c r="A3" s="489" t="s">
        <v>605</v>
      </c>
      <c r="B3" s="489" t="s">
        <v>718</v>
      </c>
      <c r="C3" s="490" t="s">
        <v>607</v>
      </c>
      <c r="D3" s="490" t="s">
        <v>608</v>
      </c>
      <c r="E3" s="489" t="s">
        <v>719</v>
      </c>
      <c r="F3" s="489" t="s">
        <v>610</v>
      </c>
      <c r="G3" s="489" t="s">
        <v>611</v>
      </c>
    </row>
    <row r="4" spans="1:7" s="496" customFormat="1" ht="13.2" x14ac:dyDescent="0.3">
      <c r="A4" s="503" t="s">
        <v>114</v>
      </c>
      <c r="B4" s="503" t="s">
        <v>720</v>
      </c>
      <c r="C4" s="504" t="s">
        <v>721</v>
      </c>
      <c r="D4" s="505">
        <v>11985</v>
      </c>
      <c r="E4" s="506">
        <v>0.3053476620286526</v>
      </c>
      <c r="F4" s="505">
        <v>11383</v>
      </c>
      <c r="G4" s="507">
        <v>44864</v>
      </c>
    </row>
    <row r="5" spans="1:7" s="496" customFormat="1" ht="13.2" x14ac:dyDescent="0.3">
      <c r="A5" s="503" t="s">
        <v>210</v>
      </c>
      <c r="B5" s="503" t="s">
        <v>722</v>
      </c>
      <c r="C5" s="504" t="s">
        <v>614</v>
      </c>
      <c r="D5" s="505">
        <v>91601</v>
      </c>
      <c r="E5" s="506">
        <v>0.13</v>
      </c>
      <c r="F5" s="505">
        <f>D5*20%</f>
        <v>18320.2</v>
      </c>
      <c r="G5" s="507">
        <v>44834</v>
      </c>
    </row>
    <row r="6" spans="1:7" s="496" customFormat="1" ht="13.2" x14ac:dyDescent="0.3">
      <c r="A6" s="503" t="s">
        <v>114</v>
      </c>
      <c r="B6" s="503" t="s">
        <v>115</v>
      </c>
      <c r="C6" s="504" t="s">
        <v>723</v>
      </c>
      <c r="D6" s="505">
        <v>543433</v>
      </c>
      <c r="E6" s="506">
        <f t="shared" ref="E6:E8" si="0">F6/D6</f>
        <v>0.20677250001380115</v>
      </c>
      <c r="F6" s="505">
        <v>112367</v>
      </c>
      <c r="G6" s="507">
        <v>44895</v>
      </c>
    </row>
    <row r="7" spans="1:7" s="496" customFormat="1" ht="13.2" x14ac:dyDescent="0.3">
      <c r="A7" s="503" t="s">
        <v>114</v>
      </c>
      <c r="B7" s="503" t="s">
        <v>116</v>
      </c>
      <c r="C7" s="504" t="s">
        <v>723</v>
      </c>
      <c r="D7" s="505">
        <v>855933</v>
      </c>
      <c r="E7" s="506">
        <f t="shared" si="0"/>
        <v>0.22396379155845142</v>
      </c>
      <c r="F7" s="505">
        <v>191698</v>
      </c>
      <c r="G7" s="507">
        <v>44895</v>
      </c>
    </row>
    <row r="8" spans="1:7" s="496" customFormat="1" ht="13.2" x14ac:dyDescent="0.3">
      <c r="A8" s="503" t="s">
        <v>114</v>
      </c>
      <c r="B8" s="503" t="s">
        <v>117</v>
      </c>
      <c r="C8" s="504" t="s">
        <v>723</v>
      </c>
      <c r="D8" s="505">
        <v>261902</v>
      </c>
      <c r="E8" s="506">
        <f t="shared" si="0"/>
        <v>0.23959343571259478</v>
      </c>
      <c r="F8" s="505">
        <v>62750</v>
      </c>
      <c r="G8" s="507">
        <v>44895</v>
      </c>
    </row>
    <row r="9" spans="1:7" s="496" customFormat="1" ht="13.2" x14ac:dyDescent="0.3">
      <c r="A9" s="503" t="s">
        <v>87</v>
      </c>
      <c r="B9" s="503" t="s">
        <v>724</v>
      </c>
      <c r="C9" s="504" t="s">
        <v>725</v>
      </c>
      <c r="D9" s="505">
        <v>1803793</v>
      </c>
      <c r="E9" s="506">
        <v>0.22064024728956325</v>
      </c>
      <c r="F9" s="505">
        <v>397989</v>
      </c>
      <c r="G9" s="507">
        <v>44921</v>
      </c>
    </row>
    <row r="10" spans="1:7" s="496" customFormat="1" ht="13.2" x14ac:dyDescent="0.3">
      <c r="A10" s="503" t="s">
        <v>87</v>
      </c>
      <c r="B10" s="503" t="s">
        <v>726</v>
      </c>
      <c r="C10" s="504" t="s">
        <v>725</v>
      </c>
      <c r="D10" s="505">
        <v>1466918</v>
      </c>
      <c r="E10" s="506">
        <v>0.2</v>
      </c>
      <c r="F10" s="505">
        <f>D10*20%</f>
        <v>293383.60000000003</v>
      </c>
      <c r="G10" s="507">
        <v>44921</v>
      </c>
    </row>
    <row r="11" spans="1:7" s="496" customFormat="1" ht="13.2" x14ac:dyDescent="0.3">
      <c r="A11" s="503" t="s">
        <v>87</v>
      </c>
      <c r="B11" s="503" t="s">
        <v>727</v>
      </c>
      <c r="C11" s="504" t="s">
        <v>721</v>
      </c>
      <c r="D11" s="505">
        <v>73274</v>
      </c>
      <c r="E11" s="506">
        <v>0.25</v>
      </c>
      <c r="F11" s="505">
        <v>18318</v>
      </c>
      <c r="G11" s="507">
        <v>44921</v>
      </c>
    </row>
    <row r="12" spans="1:7" s="496" customFormat="1" ht="13.2" x14ac:dyDescent="0.3">
      <c r="A12" s="503" t="s">
        <v>87</v>
      </c>
      <c r="B12" s="503" t="s">
        <v>287</v>
      </c>
      <c r="C12" s="504" t="s">
        <v>725</v>
      </c>
      <c r="D12" s="505">
        <v>91665</v>
      </c>
      <c r="E12" s="506">
        <f>F12/D12</f>
        <v>0.20821469481263297</v>
      </c>
      <c r="F12" s="505">
        <v>19086</v>
      </c>
      <c r="G12" s="507">
        <v>44921</v>
      </c>
    </row>
    <row r="13" spans="1:7" s="496" customFormat="1" ht="13.2" x14ac:dyDescent="0.3">
      <c r="A13" s="503" t="s">
        <v>114</v>
      </c>
      <c r="B13" s="503" t="s">
        <v>115</v>
      </c>
      <c r="C13" s="504" t="s">
        <v>723</v>
      </c>
      <c r="D13" s="505">
        <v>543433</v>
      </c>
      <c r="E13" s="506">
        <f t="shared" ref="E13:E33" si="1">F13/D13</f>
        <v>0.20677250001380115</v>
      </c>
      <c r="F13" s="505">
        <v>112367</v>
      </c>
      <c r="G13" s="507">
        <v>44895</v>
      </c>
    </row>
    <row r="14" spans="1:7" s="496" customFormat="1" ht="13.2" x14ac:dyDescent="0.3">
      <c r="A14" s="503" t="s">
        <v>114</v>
      </c>
      <c r="B14" s="503" t="s">
        <v>116</v>
      </c>
      <c r="C14" s="504" t="s">
        <v>723</v>
      </c>
      <c r="D14" s="505">
        <v>855933</v>
      </c>
      <c r="E14" s="506">
        <f t="shared" si="1"/>
        <v>0.22396379155845142</v>
      </c>
      <c r="F14" s="505">
        <v>191698</v>
      </c>
      <c r="G14" s="507">
        <v>44895</v>
      </c>
    </row>
    <row r="15" spans="1:7" s="496" customFormat="1" ht="13.2" x14ac:dyDescent="0.3">
      <c r="A15" s="503" t="s">
        <v>114</v>
      </c>
      <c r="B15" s="503" t="s">
        <v>117</v>
      </c>
      <c r="C15" s="504" t="s">
        <v>723</v>
      </c>
      <c r="D15" s="505">
        <v>261902</v>
      </c>
      <c r="E15" s="506">
        <f t="shared" si="1"/>
        <v>0.23959343571259478</v>
      </c>
      <c r="F15" s="505">
        <v>62750</v>
      </c>
      <c r="G15" s="507">
        <v>44895</v>
      </c>
    </row>
    <row r="16" spans="1:7" s="496" customFormat="1" ht="13.2" x14ac:dyDescent="0.3">
      <c r="A16" s="503" t="s">
        <v>728</v>
      </c>
      <c r="B16" s="503" t="s">
        <v>729</v>
      </c>
      <c r="C16" s="504"/>
      <c r="D16" s="505">
        <v>1400</v>
      </c>
      <c r="E16" s="506">
        <v>0.2</v>
      </c>
      <c r="F16" s="505">
        <v>280</v>
      </c>
      <c r="G16" s="507">
        <v>44805</v>
      </c>
    </row>
    <row r="17" spans="1:7" s="496" customFormat="1" ht="13.2" x14ac:dyDescent="0.3">
      <c r="A17" s="503" t="s">
        <v>141</v>
      </c>
      <c r="B17" s="503" t="s">
        <v>730</v>
      </c>
      <c r="C17" s="504"/>
      <c r="D17" s="505">
        <v>37150</v>
      </c>
      <c r="E17" s="506">
        <v>0.06</v>
      </c>
      <c r="F17" s="505">
        <v>2229</v>
      </c>
      <c r="G17" s="507">
        <v>44805</v>
      </c>
    </row>
    <row r="18" spans="1:7" s="496" customFormat="1" ht="13.2" x14ac:dyDescent="0.3">
      <c r="A18" s="503" t="s">
        <v>153</v>
      </c>
      <c r="B18" s="503" t="s">
        <v>731</v>
      </c>
      <c r="C18" s="504"/>
      <c r="D18" s="505">
        <v>700</v>
      </c>
      <c r="E18" s="506">
        <v>0.2</v>
      </c>
      <c r="F18" s="505">
        <v>140</v>
      </c>
      <c r="G18" s="507">
        <v>44805</v>
      </c>
    </row>
    <row r="19" spans="1:7" s="496" customFormat="1" ht="13.2" x14ac:dyDescent="0.3">
      <c r="A19" s="503" t="s">
        <v>153</v>
      </c>
      <c r="B19" s="503" t="s">
        <v>732</v>
      </c>
      <c r="C19" s="504"/>
      <c r="D19" s="505">
        <v>4000</v>
      </c>
      <c r="E19" s="506">
        <v>0.2</v>
      </c>
      <c r="F19" s="505">
        <v>800</v>
      </c>
      <c r="G19" s="507">
        <v>44835</v>
      </c>
    </row>
    <row r="20" spans="1:7" s="496" customFormat="1" ht="13.2" x14ac:dyDescent="0.3">
      <c r="A20" s="503" t="s">
        <v>85</v>
      </c>
      <c r="B20" s="503" t="s">
        <v>733</v>
      </c>
      <c r="C20" s="504"/>
      <c r="D20" s="505">
        <v>5000</v>
      </c>
      <c r="E20" s="506">
        <v>0.2</v>
      </c>
      <c r="F20" s="505">
        <v>1000</v>
      </c>
      <c r="G20" s="507">
        <v>44835</v>
      </c>
    </row>
    <row r="21" spans="1:7" s="496" customFormat="1" ht="13.2" x14ac:dyDescent="0.3">
      <c r="A21" s="503" t="s">
        <v>93</v>
      </c>
      <c r="B21" s="503" t="s">
        <v>145</v>
      </c>
      <c r="C21" s="504"/>
      <c r="D21" s="505">
        <v>300000</v>
      </c>
      <c r="E21" s="506">
        <v>0.18</v>
      </c>
      <c r="F21" s="505">
        <v>53999</v>
      </c>
      <c r="G21" s="507">
        <v>44866</v>
      </c>
    </row>
    <row r="22" spans="1:7" s="496" customFormat="1" ht="13.2" x14ac:dyDescent="0.3">
      <c r="A22" s="503" t="s">
        <v>139</v>
      </c>
      <c r="B22" s="503" t="s">
        <v>138</v>
      </c>
      <c r="C22" s="504"/>
      <c r="D22" s="505">
        <v>49306</v>
      </c>
      <c r="E22" s="506">
        <v>0.3</v>
      </c>
      <c r="F22" s="505">
        <v>15012</v>
      </c>
      <c r="G22" s="507">
        <v>44896</v>
      </c>
    </row>
    <row r="23" spans="1:7" s="496" customFormat="1" ht="13.2" x14ac:dyDescent="0.3">
      <c r="A23" s="503" t="s">
        <v>139</v>
      </c>
      <c r="B23" s="503" t="s">
        <v>140</v>
      </c>
      <c r="C23" s="504"/>
      <c r="D23" s="505">
        <v>56679</v>
      </c>
      <c r="E23" s="506">
        <v>0.22</v>
      </c>
      <c r="F23" s="505">
        <v>12469</v>
      </c>
      <c r="G23" s="507">
        <v>44896</v>
      </c>
    </row>
    <row r="24" spans="1:7" s="496" customFormat="1" ht="13.2" x14ac:dyDescent="0.3">
      <c r="A24" s="503" t="s">
        <v>151</v>
      </c>
      <c r="B24" s="503" t="s">
        <v>150</v>
      </c>
      <c r="C24" s="504"/>
      <c r="D24" s="505">
        <v>36802</v>
      </c>
      <c r="E24" s="506">
        <v>0.2</v>
      </c>
      <c r="F24" s="505">
        <v>7350</v>
      </c>
      <c r="G24" s="507">
        <v>44896</v>
      </c>
    </row>
    <row r="25" spans="1:7" s="496" customFormat="1" ht="13.2" x14ac:dyDescent="0.3">
      <c r="A25" s="503" t="s">
        <v>151</v>
      </c>
      <c r="B25" s="503" t="s">
        <v>152</v>
      </c>
      <c r="C25" s="504"/>
      <c r="D25" s="505">
        <v>225209</v>
      </c>
      <c r="E25" s="506">
        <v>0.35</v>
      </c>
      <c r="F25" s="505">
        <v>79773</v>
      </c>
      <c r="G25" s="507">
        <v>44896</v>
      </c>
    </row>
    <row r="26" spans="1:7" s="496" customFormat="1" ht="13.2" x14ac:dyDescent="0.3">
      <c r="A26" s="503" t="s">
        <v>93</v>
      </c>
      <c r="B26" s="503" t="s">
        <v>144</v>
      </c>
      <c r="C26" s="504"/>
      <c r="D26" s="505">
        <v>45421</v>
      </c>
      <c r="E26" s="506">
        <v>0.37</v>
      </c>
      <c r="F26" s="505">
        <v>16805</v>
      </c>
      <c r="G26" s="507">
        <v>44896</v>
      </c>
    </row>
    <row r="27" spans="1:7" s="496" customFormat="1" ht="13.2" x14ac:dyDescent="0.3">
      <c r="A27" s="503" t="s">
        <v>139</v>
      </c>
      <c r="B27" s="503" t="s">
        <v>734</v>
      </c>
      <c r="C27" s="504"/>
      <c r="D27" s="505">
        <v>26191</v>
      </c>
      <c r="E27" s="506">
        <v>0.21</v>
      </c>
      <c r="F27" s="505">
        <v>5500</v>
      </c>
      <c r="G27" s="507">
        <v>44927</v>
      </c>
    </row>
    <row r="28" spans="1:7" s="496" customFormat="1" ht="13.2" x14ac:dyDescent="0.3">
      <c r="A28" s="503" t="s">
        <v>93</v>
      </c>
      <c r="B28" s="503" t="s">
        <v>735</v>
      </c>
      <c r="C28" s="504"/>
      <c r="D28" s="505">
        <v>30000</v>
      </c>
      <c r="E28" s="506">
        <v>0.3</v>
      </c>
      <c r="F28" s="505">
        <v>9000</v>
      </c>
      <c r="G28" s="507">
        <v>44593</v>
      </c>
    </row>
    <row r="29" spans="1:7" s="496" customFormat="1" ht="13.2" x14ac:dyDescent="0.3">
      <c r="A29" s="503" t="s">
        <v>736</v>
      </c>
      <c r="B29" s="503" t="s">
        <v>737</v>
      </c>
      <c r="C29" s="504"/>
      <c r="D29" s="505">
        <v>25000</v>
      </c>
      <c r="E29" s="506">
        <v>0.21</v>
      </c>
      <c r="F29" s="505">
        <v>5250</v>
      </c>
      <c r="G29" s="507">
        <v>44958</v>
      </c>
    </row>
    <row r="30" spans="1:7" s="496" customFormat="1" ht="13.2" x14ac:dyDescent="0.3">
      <c r="A30" s="503" t="s">
        <v>85</v>
      </c>
      <c r="B30" s="503" t="s">
        <v>738</v>
      </c>
      <c r="C30" s="504"/>
      <c r="D30" s="505">
        <v>1100000</v>
      </c>
      <c r="E30" s="506">
        <v>0.2</v>
      </c>
      <c r="F30" s="505">
        <v>220000</v>
      </c>
      <c r="G30" s="507">
        <v>44986</v>
      </c>
    </row>
    <row r="31" spans="1:7" s="496" customFormat="1" ht="13.2" x14ac:dyDescent="0.3">
      <c r="A31" s="503" t="s">
        <v>120</v>
      </c>
      <c r="B31" s="503" t="s">
        <v>119</v>
      </c>
      <c r="C31" s="504" t="s">
        <v>725</v>
      </c>
      <c r="D31" s="505">
        <v>87200</v>
      </c>
      <c r="E31" s="506">
        <f t="shared" si="1"/>
        <v>0.15</v>
      </c>
      <c r="F31" s="505">
        <f>D31*15%</f>
        <v>13080</v>
      </c>
      <c r="G31" s="507">
        <v>44955</v>
      </c>
    </row>
    <row r="32" spans="1:7" s="496" customFormat="1" ht="13.2" x14ac:dyDescent="0.3">
      <c r="A32" s="503" t="s">
        <v>120</v>
      </c>
      <c r="B32" s="503" t="s">
        <v>121</v>
      </c>
      <c r="C32" s="504" t="s">
        <v>725</v>
      </c>
      <c r="D32" s="505">
        <v>27731</v>
      </c>
      <c r="E32" s="506">
        <f t="shared" si="1"/>
        <v>0.22985106920053369</v>
      </c>
      <c r="F32" s="505">
        <v>6374</v>
      </c>
      <c r="G32" s="507">
        <v>44956</v>
      </c>
    </row>
    <row r="33" spans="1:11" s="496" customFormat="1" ht="13.2" x14ac:dyDescent="0.3">
      <c r="A33" s="508" t="s">
        <v>123</v>
      </c>
      <c r="B33" s="503" t="s">
        <v>122</v>
      </c>
      <c r="C33" s="504" t="s">
        <v>725</v>
      </c>
      <c r="D33" s="505">
        <v>203654</v>
      </c>
      <c r="E33" s="506">
        <f t="shared" si="1"/>
        <v>0.34960275761831339</v>
      </c>
      <c r="F33" s="505">
        <v>71198</v>
      </c>
      <c r="G33" s="507">
        <v>44985</v>
      </c>
    </row>
    <row r="34" spans="1:11" ht="16.95" customHeight="1" x14ac:dyDescent="0.3">
      <c r="C34" s="492"/>
      <c r="I34" s="493"/>
      <c r="J34" s="494"/>
      <c r="K34" s="493"/>
    </row>
    <row r="35" spans="1:11" s="496" customFormat="1" ht="16.95" customHeight="1" x14ac:dyDescent="0.3">
      <c r="C35" s="497"/>
      <c r="D35" s="498">
        <f>SUM(D9:D34)</f>
        <v>7358361</v>
      </c>
      <c r="E35" s="499"/>
      <c r="F35" s="500">
        <f>SUM(F9:F34)</f>
        <v>1615850.6</v>
      </c>
      <c r="I35" s="501"/>
      <c r="J35" s="502"/>
      <c r="K35" s="501"/>
    </row>
    <row r="36" spans="1:11" ht="16.95" customHeight="1" x14ac:dyDescent="0.3">
      <c r="I36" s="493"/>
      <c r="J36" s="494"/>
      <c r="K36" s="49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J22"/>
  <sheetViews>
    <sheetView showGridLines="0" topLeftCell="B1" zoomScale="85" zoomScaleNormal="85" workbookViewId="0">
      <selection activeCell="M16" sqref="M16"/>
    </sheetView>
  </sheetViews>
  <sheetFormatPr baseColWidth="10" defaultColWidth="11.44140625" defaultRowHeight="16.95" customHeight="1" x14ac:dyDescent="0.3"/>
  <cols>
    <col min="1" max="1" width="11.44140625" style="218"/>
    <col min="2" max="2" width="25.109375" style="266" customWidth="1"/>
    <col min="3" max="3" width="37.44140625" style="267" bestFit="1" customWidth="1"/>
    <col min="4" max="4" width="14.6640625" style="266" bestFit="1" customWidth="1"/>
    <col min="5" max="5" width="13.6640625" style="266" bestFit="1" customWidth="1"/>
    <col min="6" max="7" width="17" style="284" customWidth="1"/>
    <col min="8" max="9" width="18.88671875" style="270" customWidth="1"/>
    <col min="10" max="16384" width="11.44140625" style="218"/>
  </cols>
  <sheetData>
    <row r="1" spans="2:10" ht="16.95" customHeight="1" x14ac:dyDescent="0.3">
      <c r="D1" s="268"/>
      <c r="E1" s="268"/>
      <c r="F1" s="268"/>
      <c r="G1" s="268"/>
      <c r="H1" s="269"/>
    </row>
    <row r="3" spans="2:10" s="273" customFormat="1" ht="36" x14ac:dyDescent="0.25">
      <c r="B3" s="271" t="s">
        <v>605</v>
      </c>
      <c r="C3" s="272" t="s">
        <v>606</v>
      </c>
      <c r="D3" s="271" t="s">
        <v>196</v>
      </c>
      <c r="E3" s="271" t="s">
        <v>607</v>
      </c>
      <c r="F3" s="271" t="s">
        <v>608</v>
      </c>
      <c r="G3" s="271" t="s">
        <v>609</v>
      </c>
      <c r="H3" s="271" t="s">
        <v>610</v>
      </c>
      <c r="I3" s="271" t="s">
        <v>611</v>
      </c>
      <c r="J3" s="273" t="s">
        <v>626</v>
      </c>
    </row>
    <row r="4" spans="2:10" s="462" customFormat="1" ht="24.9" customHeight="1" x14ac:dyDescent="0.25">
      <c r="B4" s="456" t="s">
        <v>164</v>
      </c>
      <c r="C4" s="457" t="s">
        <v>612</v>
      </c>
      <c r="D4" s="458" t="s">
        <v>613</v>
      </c>
      <c r="E4" s="458" t="s">
        <v>464</v>
      </c>
      <c r="F4" s="459">
        <v>11674.476000000001</v>
      </c>
      <c r="G4" s="460">
        <v>0.25</v>
      </c>
      <c r="H4" s="459">
        <f>F4*G4</f>
        <v>2918.6190000000001</v>
      </c>
      <c r="I4" s="461">
        <v>44834</v>
      </c>
      <c r="J4" s="459">
        <f>F4/12*5</f>
        <v>4864.3649999999998</v>
      </c>
    </row>
    <row r="5" spans="2:10" s="462" customFormat="1" ht="24.9" customHeight="1" x14ac:dyDescent="0.25">
      <c r="B5" s="456" t="s">
        <v>615</v>
      </c>
      <c r="C5" s="457" t="s">
        <v>616</v>
      </c>
      <c r="D5" s="458" t="s">
        <v>613</v>
      </c>
      <c r="E5" s="458" t="s">
        <v>617</v>
      </c>
      <c r="F5" s="459">
        <v>6000</v>
      </c>
      <c r="G5" s="460">
        <f t="shared" ref="G5:G8" si="0">+H5/F5</f>
        <v>0.4</v>
      </c>
      <c r="H5" s="459">
        <v>2400</v>
      </c>
      <c r="I5" s="461">
        <v>44925</v>
      </c>
      <c r="J5" s="459">
        <f>F5/12*3</f>
        <v>1500</v>
      </c>
    </row>
    <row r="6" spans="2:10" s="462" customFormat="1" ht="24.9" customHeight="1" x14ac:dyDescent="0.25">
      <c r="B6" s="456" t="s">
        <v>618</v>
      </c>
      <c r="C6" s="457" t="s">
        <v>619</v>
      </c>
      <c r="D6" s="458" t="s">
        <v>613</v>
      </c>
      <c r="E6" s="458" t="s">
        <v>614</v>
      </c>
      <c r="F6" s="459">
        <v>4200</v>
      </c>
      <c r="G6" s="460">
        <f t="shared" si="0"/>
        <v>0.42</v>
      </c>
      <c r="H6" s="459">
        <v>1764</v>
      </c>
      <c r="I6" s="461">
        <v>44925</v>
      </c>
      <c r="J6" s="459">
        <f>F6/12*3</f>
        <v>1050</v>
      </c>
    </row>
    <row r="7" spans="2:10" s="462" customFormat="1" ht="24.9" customHeight="1" x14ac:dyDescent="0.25">
      <c r="B7" s="458" t="s">
        <v>127</v>
      </c>
      <c r="C7" s="457" t="s">
        <v>126</v>
      </c>
      <c r="D7" s="458" t="s">
        <v>613</v>
      </c>
      <c r="E7" s="458" t="s">
        <v>617</v>
      </c>
      <c r="F7" s="459">
        <v>36700</v>
      </c>
      <c r="G7" s="460">
        <f t="shared" si="0"/>
        <v>0.4</v>
      </c>
      <c r="H7" s="459">
        <f>+F7*40%</f>
        <v>14680</v>
      </c>
      <c r="I7" s="461">
        <v>44864</v>
      </c>
      <c r="J7" s="459">
        <f>F7/12*5</f>
        <v>15291.666666666668</v>
      </c>
    </row>
    <row r="8" spans="2:10" s="462" customFormat="1" ht="24.9" customHeight="1" x14ac:dyDescent="0.25">
      <c r="B8" s="458" t="s">
        <v>127</v>
      </c>
      <c r="C8" s="457" t="s">
        <v>128</v>
      </c>
      <c r="D8" s="458" t="s">
        <v>613</v>
      </c>
      <c r="E8" s="458" t="s">
        <v>617</v>
      </c>
      <c r="F8" s="459">
        <v>32000</v>
      </c>
      <c r="G8" s="460">
        <f t="shared" si="0"/>
        <v>0.4</v>
      </c>
      <c r="H8" s="459">
        <f>F8*40%</f>
        <v>12800</v>
      </c>
      <c r="I8" s="461">
        <v>44864</v>
      </c>
      <c r="J8" s="459">
        <f t="shared" ref="J8:J14" si="1">F8/12*5</f>
        <v>13333.333333333332</v>
      </c>
    </row>
    <row r="9" spans="2:10" s="464" customFormat="1" ht="24.9" customHeight="1" x14ac:dyDescent="0.3">
      <c r="B9" s="458" t="s">
        <v>271</v>
      </c>
      <c r="C9" s="463" t="s">
        <v>620</v>
      </c>
      <c r="D9" s="458" t="s">
        <v>613</v>
      </c>
      <c r="E9" s="458" t="s">
        <v>617</v>
      </c>
      <c r="F9" s="459">
        <f>2250000/1000</f>
        <v>2250</v>
      </c>
      <c r="G9" s="460">
        <v>0.32</v>
      </c>
      <c r="H9" s="459">
        <f t="shared" ref="H9:H14" si="2">+F9*G9</f>
        <v>720</v>
      </c>
      <c r="I9" s="461">
        <v>44864</v>
      </c>
      <c r="J9" s="459">
        <f t="shared" si="1"/>
        <v>937.5</v>
      </c>
    </row>
    <row r="10" spans="2:10" s="464" customFormat="1" ht="24.9" customHeight="1" x14ac:dyDescent="0.3">
      <c r="B10" s="458" t="s">
        <v>271</v>
      </c>
      <c r="C10" s="463" t="s">
        <v>621</v>
      </c>
      <c r="D10" s="458" t="s">
        <v>613</v>
      </c>
      <c r="E10" s="458" t="s">
        <v>617</v>
      </c>
      <c r="F10" s="459">
        <f>2974358.97435897/1000</f>
        <v>2974.35897435897</v>
      </c>
      <c r="G10" s="460">
        <v>0.32</v>
      </c>
      <c r="H10" s="459">
        <f t="shared" si="2"/>
        <v>951.79487179487046</v>
      </c>
      <c r="I10" s="461">
        <v>44864</v>
      </c>
      <c r="J10" s="459">
        <f t="shared" si="1"/>
        <v>1239.3162393162374</v>
      </c>
    </row>
    <row r="11" spans="2:10" s="464" customFormat="1" ht="24.9" customHeight="1" x14ac:dyDescent="0.3">
      <c r="B11" s="458" t="s">
        <v>271</v>
      </c>
      <c r="C11" s="463" t="s">
        <v>622</v>
      </c>
      <c r="D11" s="458" t="s">
        <v>613</v>
      </c>
      <c r="E11" s="458" t="s">
        <v>617</v>
      </c>
      <c r="F11" s="459">
        <f>8333333.33333333/1000</f>
        <v>8333.3333333333303</v>
      </c>
      <c r="G11" s="460">
        <v>0.32</v>
      </c>
      <c r="H11" s="459">
        <f t="shared" si="2"/>
        <v>2666.6666666666656</v>
      </c>
      <c r="I11" s="461">
        <v>44864</v>
      </c>
      <c r="J11" s="459">
        <f t="shared" si="1"/>
        <v>3472.2222222222213</v>
      </c>
    </row>
    <row r="12" spans="2:10" s="464" customFormat="1" ht="24.9" customHeight="1" x14ac:dyDescent="0.3">
      <c r="B12" s="458" t="s">
        <v>271</v>
      </c>
      <c r="C12" s="463" t="s">
        <v>623</v>
      </c>
      <c r="D12" s="458" t="s">
        <v>613</v>
      </c>
      <c r="E12" s="458" t="s">
        <v>617</v>
      </c>
      <c r="F12" s="459">
        <f>2656625.85/1000</f>
        <v>2656.6258499999999</v>
      </c>
      <c r="G12" s="460">
        <v>0.32</v>
      </c>
      <c r="H12" s="459">
        <f t="shared" si="2"/>
        <v>850.120272</v>
      </c>
      <c r="I12" s="461">
        <v>44864</v>
      </c>
      <c r="J12" s="459">
        <f t="shared" si="1"/>
        <v>1106.9274375</v>
      </c>
    </row>
    <row r="13" spans="2:10" s="464" customFormat="1" ht="24.9" customHeight="1" x14ac:dyDescent="0.3">
      <c r="B13" s="458" t="s">
        <v>271</v>
      </c>
      <c r="C13" s="463" t="s">
        <v>624</v>
      </c>
      <c r="D13" s="458" t="s">
        <v>613</v>
      </c>
      <c r="E13" s="458" t="s">
        <v>617</v>
      </c>
      <c r="F13" s="459">
        <f>16384615.3846154/1000</f>
        <v>16384.615384615401</v>
      </c>
      <c r="G13" s="460">
        <v>0.32</v>
      </c>
      <c r="H13" s="459">
        <f t="shared" si="2"/>
        <v>5243.0769230769283</v>
      </c>
      <c r="I13" s="461">
        <v>44864</v>
      </c>
      <c r="J13" s="459">
        <f t="shared" si="1"/>
        <v>6826.9230769230844</v>
      </c>
    </row>
    <row r="14" spans="2:10" s="464" customFormat="1" ht="24.9" customHeight="1" x14ac:dyDescent="0.3">
      <c r="B14" s="458" t="s">
        <v>271</v>
      </c>
      <c r="C14" s="463" t="s">
        <v>625</v>
      </c>
      <c r="D14" s="458" t="s">
        <v>613</v>
      </c>
      <c r="E14" s="458" t="s">
        <v>617</v>
      </c>
      <c r="F14" s="459">
        <f>8076923.07692308/1000</f>
        <v>8076.9230769230799</v>
      </c>
      <c r="G14" s="460">
        <v>0.35</v>
      </c>
      <c r="H14" s="459">
        <f t="shared" si="2"/>
        <v>2826.9230769230776</v>
      </c>
      <c r="I14" s="461">
        <v>44864</v>
      </c>
      <c r="J14" s="459">
        <f t="shared" si="1"/>
        <v>3365.3846153846166</v>
      </c>
    </row>
    <row r="15" spans="2:10" s="464" customFormat="1" ht="24.9" customHeight="1" x14ac:dyDescent="0.3">
      <c r="B15" s="458" t="s">
        <v>114</v>
      </c>
      <c r="C15" s="463" t="s">
        <v>627</v>
      </c>
      <c r="D15" s="458" t="s">
        <v>613</v>
      </c>
      <c r="E15" s="458" t="s">
        <v>628</v>
      </c>
      <c r="F15" s="459">
        <v>35348</v>
      </c>
      <c r="G15" s="460">
        <f>H15/F15</f>
        <v>0.29987552336765871</v>
      </c>
      <c r="H15" s="459">
        <v>10600</v>
      </c>
      <c r="I15" s="461">
        <v>44925</v>
      </c>
      <c r="J15" s="459">
        <f>F15/12*3</f>
        <v>8837</v>
      </c>
    </row>
    <row r="16" spans="2:10" s="471" customFormat="1" ht="24.9" customHeight="1" x14ac:dyDescent="0.3">
      <c r="B16" s="465" t="str">
        <f>'Backlog Contrat '!A30</f>
        <v>MIN Budget</v>
      </c>
      <c r="C16" s="466" t="str">
        <f>'Backlog Contrat '!N30</f>
        <v>MAINTENANCE Réseau ToIP inter finance</v>
      </c>
      <c r="D16" s="465"/>
      <c r="E16" s="465"/>
      <c r="F16" s="467">
        <v>82000</v>
      </c>
      <c r="G16" s="468">
        <v>0.35</v>
      </c>
      <c r="H16" s="467">
        <f>F16*G16</f>
        <v>28699.999999999996</v>
      </c>
      <c r="I16" s="469"/>
      <c r="J16" s="470"/>
    </row>
    <row r="17" spans="2:10" s="471" customFormat="1" ht="24.9" customHeight="1" x14ac:dyDescent="0.3">
      <c r="B17" s="465" t="s">
        <v>519</v>
      </c>
      <c r="C17" s="466" t="s">
        <v>631</v>
      </c>
      <c r="D17" s="465"/>
      <c r="E17" s="465"/>
      <c r="F17" s="467">
        <v>31092</v>
      </c>
      <c r="G17" s="468">
        <v>0.35</v>
      </c>
      <c r="H17" s="467">
        <f t="shared" ref="H17:H18" si="3">F17*G17</f>
        <v>10882.199999999999</v>
      </c>
      <c r="I17" s="469"/>
      <c r="J17" s="470"/>
    </row>
    <row r="18" spans="2:10" s="471" customFormat="1" ht="24.9" customHeight="1" x14ac:dyDescent="0.3">
      <c r="B18" s="465" t="s">
        <v>629</v>
      </c>
      <c r="C18" s="466" t="s">
        <v>630</v>
      </c>
      <c r="D18" s="465"/>
      <c r="E18" s="465"/>
      <c r="F18" s="467">
        <v>245000</v>
      </c>
      <c r="G18" s="468">
        <v>0.35</v>
      </c>
      <c r="H18" s="467">
        <f t="shared" si="3"/>
        <v>85750</v>
      </c>
      <c r="I18" s="469"/>
      <c r="J18" s="470"/>
    </row>
    <row r="19" spans="2:10" ht="24.9" customHeight="1" x14ac:dyDescent="0.3">
      <c r="B19" s="274"/>
      <c r="C19" s="278"/>
      <c r="D19" s="274"/>
      <c r="E19" s="274"/>
      <c r="F19" s="275"/>
      <c r="G19" s="276"/>
      <c r="H19" s="275"/>
      <c r="I19" s="277"/>
      <c r="J19" s="286"/>
    </row>
    <row r="20" spans="2:10" ht="24.9" customHeight="1" x14ac:dyDescent="0.3">
      <c r="B20" s="274"/>
      <c r="C20" s="278"/>
      <c r="D20" s="274"/>
      <c r="E20" s="274"/>
      <c r="F20" s="275"/>
      <c r="G20" s="276"/>
      <c r="H20" s="275"/>
      <c r="I20" s="277"/>
      <c r="J20" s="286"/>
    </row>
    <row r="21" spans="2:10" ht="24.9" customHeight="1" x14ac:dyDescent="0.3">
      <c r="B21" s="274"/>
      <c r="C21" s="278"/>
      <c r="D21" s="274"/>
      <c r="E21" s="274"/>
      <c r="F21" s="275"/>
      <c r="G21" s="276"/>
      <c r="H21" s="275"/>
      <c r="I21" s="277"/>
    </row>
    <row r="22" spans="2:10" ht="24" customHeight="1" x14ac:dyDescent="0.3">
      <c r="B22" s="279"/>
      <c r="C22" s="280"/>
      <c r="D22" s="279"/>
      <c r="E22" s="281" t="s">
        <v>66</v>
      </c>
      <c r="F22" s="282">
        <f>SUM(F4:F19)</f>
        <v>524690.33261923073</v>
      </c>
      <c r="G22" s="283">
        <f>+H22/F22</f>
        <v>9.1141760839656097E-2</v>
      </c>
      <c r="H22" s="282">
        <f>SUM(H4:H14)</f>
        <v>47821.200810461538</v>
      </c>
      <c r="J22" s="285">
        <f>SUM(J4:J21)</f>
        <v>61824.638591346164</v>
      </c>
    </row>
  </sheetData>
  <autoFilter ref="B3:I2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BC CONTRATS</vt:lpstr>
      <vt:lpstr>BU ICT Projet &amp; SR</vt:lpstr>
      <vt:lpstr>Backlog Projet</vt:lpstr>
      <vt:lpstr>Backlog Contrat </vt:lpstr>
      <vt:lpstr>1_Centre P&amp;L GABON</vt:lpstr>
      <vt:lpstr>Prospet Projet</vt:lpstr>
      <vt:lpstr>Prospet Contrat</vt:lpstr>
      <vt:lpstr>PROVISION</vt:lpstr>
    </vt:vector>
  </TitlesOfParts>
  <Manager/>
  <Company>socitech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Marie AMADI</dc:creator>
  <cp:keywords/>
  <dc:description/>
  <cp:lastModifiedBy>TOULE</cp:lastModifiedBy>
  <cp:revision/>
  <cp:lastPrinted>2022-08-03T08:03:12Z</cp:lastPrinted>
  <dcterms:created xsi:type="dcterms:W3CDTF">2005-01-03T09:06:06Z</dcterms:created>
  <dcterms:modified xsi:type="dcterms:W3CDTF">2022-09-09T15:59:33Z</dcterms:modified>
  <cp:category/>
  <cp:contentStatus/>
</cp:coreProperties>
</file>