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\Desktop\KDDM Today\"/>
    </mc:Choice>
  </mc:AlternateContent>
  <xr:revisionPtr revIDLastSave="0" documentId="13_ncr:1_{6BD19E01-00AC-4AE4-AD3C-65663FC2B653}" xr6:coauthVersionLast="32" xr6:coauthVersionMax="32" xr10:uidLastSave="{00000000-0000-0000-0000-000000000000}"/>
  <bookViews>
    <workbookView xWindow="0" yWindow="0" windowWidth="28800" windowHeight="12375" xr2:uid="{4D8B5427-C2DA-4A3C-962C-EABB7F3814DB}"/>
  </bookViews>
  <sheets>
    <sheet name="Q5 C4.5 Decision Tree" sheetId="1" r:id="rId1"/>
  </sheets>
  <definedNames>
    <definedName name="_xlnm._FilterDatabase" localSheetId="0" hidden="1">'Q5 C4.5 Decision Tree'!$A$6:$H$17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G60" i="1"/>
  <c r="G56" i="1"/>
  <c r="D55" i="1"/>
  <c r="D54" i="1"/>
  <c r="E54" i="1" s="1"/>
  <c r="D53" i="1"/>
  <c r="E53" i="1" s="1"/>
  <c r="D52" i="1"/>
  <c r="D51" i="1"/>
  <c r="D50" i="1"/>
  <c r="E50" i="1" s="1"/>
  <c r="D49" i="1"/>
  <c r="E49" i="1" s="1"/>
  <c r="D48" i="1"/>
  <c r="E48" i="1" s="1"/>
  <c r="G52" i="1"/>
  <c r="G48" i="1"/>
  <c r="G44" i="1"/>
  <c r="D47" i="1"/>
  <c r="E47" i="1" s="1"/>
  <c r="D46" i="1"/>
  <c r="E46" i="1" s="1"/>
  <c r="D45" i="1"/>
  <c r="E45" i="1" s="1"/>
  <c r="D44" i="1"/>
  <c r="E44" i="1" s="1"/>
  <c r="E63" i="1"/>
  <c r="E55" i="1"/>
  <c r="E52" i="1"/>
  <c r="E51" i="1"/>
  <c r="G40" i="1"/>
  <c r="G36" i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G32" i="1"/>
  <c r="D35" i="1"/>
  <c r="E35" i="1" s="1"/>
  <c r="D34" i="1"/>
  <c r="E34" i="1" s="1"/>
  <c r="D33" i="1"/>
  <c r="E33" i="1" s="1"/>
  <c r="D32" i="1"/>
  <c r="E32" i="1" s="1"/>
  <c r="G28" i="1"/>
  <c r="F28" i="1"/>
  <c r="E30" i="1"/>
  <c r="E29" i="1"/>
  <c r="E28" i="1"/>
  <c r="E31" i="1"/>
  <c r="D31" i="1"/>
  <c r="D30" i="1"/>
  <c r="D29" i="1"/>
  <c r="D28" i="1"/>
  <c r="F60" i="1" l="1"/>
  <c r="H60" i="1" s="1"/>
  <c r="F48" i="1"/>
  <c r="H48" i="1" s="1"/>
  <c r="F56" i="1"/>
  <c r="H56" i="1" s="1"/>
  <c r="F52" i="1"/>
  <c r="H52" i="1" s="1"/>
  <c r="F44" i="1"/>
  <c r="H44" i="1" s="1"/>
  <c r="I44" i="1" s="1"/>
  <c r="F32" i="1"/>
  <c r="H32" i="1" s="1"/>
  <c r="F40" i="1"/>
  <c r="H40" i="1" s="1"/>
  <c r="F36" i="1"/>
  <c r="H36" i="1" s="1"/>
  <c r="I56" i="1" l="1"/>
  <c r="C24" i="1"/>
  <c r="D24" i="1" s="1"/>
  <c r="C23" i="1"/>
  <c r="D23" i="1" s="1"/>
  <c r="C22" i="1"/>
  <c r="D22" i="1" s="1"/>
  <c r="C21" i="1"/>
  <c r="D21" i="1" s="1"/>
  <c r="D25" i="1" s="1"/>
  <c r="J44" i="1" s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J56" i="1" l="1"/>
  <c r="H28" i="1"/>
  <c r="I28" i="1" s="1"/>
  <c r="J28" i="1" s="1"/>
</calcChain>
</file>

<file path=xl/sharedStrings.xml><?xml version="1.0" encoding="utf-8"?>
<sst xmlns="http://schemas.openxmlformats.org/spreadsheetml/2006/main" count="116" uniqueCount="47">
  <si>
    <t>Groups</t>
  </si>
  <si>
    <t>Salary Group</t>
  </si>
  <si>
    <t>Less than $35,000</t>
  </si>
  <si>
    <t>Level 1</t>
  </si>
  <si>
    <t>$35,000 to less than $45,000</t>
  </si>
  <si>
    <t>Level 2</t>
  </si>
  <si>
    <t>$45,000 to less than $55,000</t>
  </si>
  <si>
    <t>Level 3</t>
  </si>
  <si>
    <t>S. No.</t>
  </si>
  <si>
    <t>Occupation</t>
  </si>
  <si>
    <t>Gender</t>
  </si>
  <si>
    <t>Age</t>
  </si>
  <si>
    <t>Salary</t>
  </si>
  <si>
    <t>Age Group</t>
  </si>
  <si>
    <t>Above $55,000</t>
  </si>
  <si>
    <t>Level 4</t>
  </si>
  <si>
    <t>Service</t>
  </si>
  <si>
    <t>Female</t>
  </si>
  <si>
    <t>Male</t>
  </si>
  <si>
    <t>0   – 30</t>
  </si>
  <si>
    <t>&lt;= 30</t>
  </si>
  <si>
    <t>Management</t>
  </si>
  <si>
    <t>31 - 40</t>
  </si>
  <si>
    <t>&lt;= 40</t>
  </si>
  <si>
    <t>Above 40</t>
  </si>
  <si>
    <t>&lt;= 50</t>
  </si>
  <si>
    <t>Sales</t>
  </si>
  <si>
    <t>Staff</t>
  </si>
  <si>
    <t>Total Entropy</t>
  </si>
  <si>
    <t>Pj</t>
  </si>
  <si>
    <t xml:space="preserve"> - (Pj* log(Pj)</t>
  </si>
  <si>
    <t>Row Total</t>
  </si>
  <si>
    <t>Percent</t>
  </si>
  <si>
    <t xml:space="preserve">Pct * Row total </t>
  </si>
  <si>
    <t>Variable Levels</t>
  </si>
  <si>
    <t>Salary Levels</t>
  </si>
  <si>
    <t>Total</t>
  </si>
  <si>
    <t>Net Gain</t>
  </si>
  <si>
    <t>Sum Total</t>
  </si>
  <si>
    <t>&lt;=30</t>
  </si>
  <si>
    <t>&lt;=40</t>
  </si>
  <si>
    <t>&lt;=50</t>
  </si>
  <si>
    <t>Variable</t>
  </si>
  <si>
    <t>Balaji Katakam</t>
  </si>
  <si>
    <t>CWID: 10423274</t>
  </si>
  <si>
    <t>CS 513 : KDDM</t>
  </si>
  <si>
    <t>Dataset: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</si>
</sst>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* #,##0.000_);_(* \(#,##0.000\);_(* &quot;-&quot;??_);_(@_)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52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2" borderId="1" xfId="1" applyFont="1" applyBorder="1" applyAlignment="1">
      <alignment horizontal="center"/>
    </xf>
    <xf numFmtId="0" fontId="6" fillId="2" borderId="2" xfId="1" applyFont="1" applyBorder="1" applyAlignment="1">
      <alignment horizontal="center"/>
    </xf>
    <xf numFmtId="0" fontId="6" fillId="2" borderId="3" xfId="1" applyFont="1" applyBorder="1" applyAlignment="1">
      <alignment horizontal="center"/>
    </xf>
    <xf numFmtId="0" fontId="4" fillId="9" borderId="12" xfId="8" applyFont="1" applyBorder="1"/>
    <xf numFmtId="0" fontId="4" fillId="9" borderId="7" xfId="8" applyFont="1" applyBorder="1"/>
    <xf numFmtId="0" fontId="4" fillId="9" borderId="8" xfId="8" applyFont="1" applyBorder="1"/>
    <xf numFmtId="0" fontId="4" fillId="4" borderId="4" xfId="3" applyFont="1" applyBorder="1" applyAlignment="1">
      <alignment horizontal="center"/>
    </xf>
    <xf numFmtId="0" fontId="4" fillId="4" borderId="0" xfId="3" applyFont="1" applyBorder="1" applyAlignment="1">
      <alignment horizontal="center"/>
    </xf>
    <xf numFmtId="164" fontId="4" fillId="4" borderId="0" xfId="3" applyNumberFormat="1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0" fontId="4" fillId="9" borderId="35" xfId="8" applyFont="1" applyBorder="1"/>
    <xf numFmtId="0" fontId="4" fillId="9" borderId="0" xfId="8" applyFont="1" applyBorder="1"/>
    <xf numFmtId="0" fontId="4" fillId="9" borderId="5" xfId="8" applyFont="1" applyBorder="1"/>
    <xf numFmtId="0" fontId="4" fillId="5" borderId="6" xfId="4" applyFont="1" applyBorder="1" applyAlignment="1">
      <alignment horizontal="center"/>
    </xf>
    <xf numFmtId="0" fontId="4" fillId="5" borderId="7" xfId="4" applyFont="1" applyBorder="1" applyAlignment="1">
      <alignment horizontal="center"/>
    </xf>
    <xf numFmtId="164" fontId="4" fillId="5" borderId="7" xfId="4" applyNumberFormat="1" applyFont="1" applyBorder="1" applyAlignment="1">
      <alignment horizontal="center"/>
    </xf>
    <xf numFmtId="0" fontId="4" fillId="5" borderId="8" xfId="4" applyFont="1" applyBorder="1" applyAlignment="1">
      <alignment horizontal="center"/>
    </xf>
    <xf numFmtId="0" fontId="4" fillId="5" borderId="4" xfId="4" applyFont="1" applyBorder="1" applyAlignment="1">
      <alignment horizontal="center"/>
    </xf>
    <xf numFmtId="0" fontId="4" fillId="5" borderId="0" xfId="4" applyFont="1" applyBorder="1" applyAlignment="1">
      <alignment horizontal="center"/>
    </xf>
    <xf numFmtId="164" fontId="4" fillId="5" borderId="0" xfId="4" applyNumberFormat="1" applyFont="1" applyBorder="1" applyAlignment="1">
      <alignment horizontal="center"/>
    </xf>
    <xf numFmtId="0" fontId="4" fillId="5" borderId="5" xfId="4" applyFont="1" applyBorder="1" applyAlignment="1">
      <alignment horizontal="center"/>
    </xf>
    <xf numFmtId="0" fontId="4" fillId="5" borderId="9" xfId="4" applyFont="1" applyBorder="1" applyAlignment="1">
      <alignment horizontal="center"/>
    </xf>
    <xf numFmtId="0" fontId="4" fillId="5" borderId="10" xfId="4" applyFont="1" applyBorder="1" applyAlignment="1">
      <alignment horizontal="center"/>
    </xf>
    <xf numFmtId="164" fontId="4" fillId="5" borderId="10" xfId="4" applyNumberFormat="1" applyFont="1" applyBorder="1" applyAlignment="1">
      <alignment horizontal="center"/>
    </xf>
    <xf numFmtId="0" fontId="4" fillId="5" borderId="11" xfId="4" applyFont="1" applyBorder="1" applyAlignment="1">
      <alignment horizontal="center"/>
    </xf>
    <xf numFmtId="0" fontId="4" fillId="9" borderId="0" xfId="8" applyFont="1" applyBorder="1" applyAlignment="1">
      <alignment vertical="center"/>
    </xf>
    <xf numFmtId="0" fontId="4" fillId="6" borderId="4" xfId="5" applyFont="1" applyBorder="1" applyAlignment="1">
      <alignment horizontal="center"/>
    </xf>
    <xf numFmtId="0" fontId="4" fillId="6" borderId="0" xfId="5" applyFont="1" applyBorder="1" applyAlignment="1">
      <alignment horizontal="center"/>
    </xf>
    <xf numFmtId="164" fontId="4" fillId="6" borderId="0" xfId="5" applyNumberFormat="1" applyFont="1" applyBorder="1" applyAlignment="1">
      <alignment horizontal="center"/>
    </xf>
    <xf numFmtId="0" fontId="4" fillId="6" borderId="5" xfId="5" applyFont="1" applyBorder="1" applyAlignment="1">
      <alignment horizontal="center"/>
    </xf>
    <xf numFmtId="0" fontId="4" fillId="9" borderId="36" xfId="8" applyFont="1" applyBorder="1"/>
    <xf numFmtId="0" fontId="4" fillId="9" borderId="10" xfId="8" applyFont="1" applyBorder="1" applyAlignment="1">
      <alignment vertical="center"/>
    </xf>
    <xf numFmtId="0" fontId="4" fillId="9" borderId="11" xfId="8" applyFont="1" applyBorder="1"/>
    <xf numFmtId="0" fontId="7" fillId="3" borderId="6" xfId="2" applyFont="1" applyBorder="1" applyAlignment="1">
      <alignment horizontal="center"/>
    </xf>
    <xf numFmtId="0" fontId="7" fillId="3" borderId="7" xfId="2" applyFont="1" applyBorder="1" applyAlignment="1">
      <alignment horizontal="center"/>
    </xf>
    <xf numFmtId="164" fontId="7" fillId="3" borderId="7" xfId="2" applyNumberFormat="1" applyFont="1" applyBorder="1" applyAlignment="1">
      <alignment horizontal="center"/>
    </xf>
    <xf numFmtId="0" fontId="7" fillId="3" borderId="8" xfId="2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164" fontId="7" fillId="3" borderId="10" xfId="2" applyNumberFormat="1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7" borderId="1" xfId="6" applyFont="1" applyBorder="1"/>
    <xf numFmtId="0" fontId="4" fillId="7" borderId="1" xfId="6" applyFont="1" applyBorder="1" applyAlignment="1">
      <alignment horizontal="center"/>
    </xf>
    <xf numFmtId="0" fontId="4" fillId="7" borderId="1" xfId="6" quotePrefix="1" applyFont="1" applyBorder="1" applyAlignment="1">
      <alignment horizontal="center"/>
    </xf>
    <xf numFmtId="165" fontId="4" fillId="7" borderId="1" xfId="6" applyNumberFormat="1" applyFont="1" applyBorder="1"/>
    <xf numFmtId="0" fontId="4" fillId="10" borderId="12" xfId="9" applyFont="1" applyBorder="1"/>
    <xf numFmtId="0" fontId="4" fillId="10" borderId="12" xfId="9" applyFont="1" applyBorder="1" applyAlignment="1">
      <alignment horizontal="center"/>
    </xf>
    <xf numFmtId="0" fontId="4" fillId="10" borderId="8" xfId="9" quotePrefix="1" applyFont="1" applyBorder="1" applyAlignment="1">
      <alignment horizontal="center"/>
    </xf>
    <xf numFmtId="0" fontId="4" fillId="10" borderId="7" xfId="9" applyFont="1" applyBorder="1" applyAlignment="1">
      <alignment horizontal="center"/>
    </xf>
    <xf numFmtId="0" fontId="4" fillId="10" borderId="8" xfId="9" applyFont="1" applyBorder="1" applyAlignment="1">
      <alignment horizontal="center"/>
    </xf>
    <xf numFmtId="0" fontId="4" fillId="10" borderId="6" xfId="9" applyFont="1" applyBorder="1" applyAlignment="1">
      <alignment horizontal="center"/>
    </xf>
    <xf numFmtId="166" fontId="4" fillId="10" borderId="26" xfId="9" applyNumberFormat="1" applyFont="1" applyBorder="1" applyAlignment="1">
      <alignment horizontal="center"/>
    </xf>
    <xf numFmtId="166" fontId="4" fillId="10" borderId="7" xfId="9" applyNumberFormat="1" applyFont="1" applyBorder="1" applyAlignment="1">
      <alignment horizontal="center"/>
    </xf>
    <xf numFmtId="166" fontId="4" fillId="10" borderId="24" xfId="9" applyNumberFormat="1" applyFont="1" applyBorder="1" applyAlignment="1">
      <alignment horizontal="center"/>
    </xf>
    <xf numFmtId="166" fontId="4" fillId="10" borderId="25" xfId="9" applyNumberFormat="1" applyFont="1" applyBorder="1" applyAlignment="1">
      <alignment horizontal="center"/>
    </xf>
    <xf numFmtId="166" fontId="4" fillId="10" borderId="22" xfId="9" applyNumberFormat="1" applyFont="1" applyBorder="1" applyAlignment="1">
      <alignment horizontal="center"/>
    </xf>
    <xf numFmtId="166" fontId="4" fillId="10" borderId="0" xfId="9" applyNumberFormat="1" applyFont="1" applyBorder="1" applyAlignment="1">
      <alignment horizontal="center"/>
    </xf>
    <xf numFmtId="166" fontId="4" fillId="10" borderId="16" xfId="9" applyNumberFormat="1" applyFont="1" applyBorder="1" applyAlignment="1">
      <alignment horizontal="center"/>
    </xf>
    <xf numFmtId="166" fontId="4" fillId="10" borderId="17" xfId="9" applyNumberFormat="1" applyFont="1" applyBorder="1" applyAlignment="1">
      <alignment horizontal="center"/>
    </xf>
    <xf numFmtId="166" fontId="4" fillId="10" borderId="23" xfId="9" applyNumberFormat="1" applyFont="1" applyBorder="1" applyAlignment="1">
      <alignment horizontal="center"/>
    </xf>
    <xf numFmtId="166" fontId="4" fillId="10" borderId="19" xfId="9" applyNumberFormat="1" applyFont="1" applyBorder="1" applyAlignment="1">
      <alignment horizontal="center"/>
    </xf>
    <xf numFmtId="166" fontId="4" fillId="10" borderId="18" xfId="9" applyNumberFormat="1" applyFont="1" applyBorder="1" applyAlignment="1">
      <alignment horizontal="center"/>
    </xf>
    <xf numFmtId="166" fontId="4" fillId="10" borderId="20" xfId="9" applyNumberFormat="1" applyFont="1" applyBorder="1" applyAlignment="1">
      <alignment horizontal="center"/>
    </xf>
    <xf numFmtId="166" fontId="4" fillId="10" borderId="21" xfId="9" applyNumberFormat="1" applyFont="1" applyBorder="1" applyAlignment="1">
      <alignment horizontal="center"/>
    </xf>
    <xf numFmtId="166" fontId="4" fillId="10" borderId="14" xfId="9" applyNumberFormat="1" applyFont="1" applyBorder="1" applyAlignment="1">
      <alignment horizontal="center"/>
    </xf>
    <xf numFmtId="166" fontId="4" fillId="10" borderId="13" xfId="9" applyNumberFormat="1" applyFont="1" applyBorder="1" applyAlignment="1">
      <alignment horizontal="center"/>
    </xf>
    <xf numFmtId="166" fontId="4" fillId="10" borderId="15" xfId="9" applyNumberFormat="1" applyFont="1" applyBorder="1" applyAlignment="1">
      <alignment horizontal="center"/>
    </xf>
    <xf numFmtId="166" fontId="4" fillId="11" borderId="26" xfId="10" applyNumberFormat="1" applyFont="1" applyBorder="1" applyAlignment="1">
      <alignment horizontal="center"/>
    </xf>
    <xf numFmtId="166" fontId="4" fillId="11" borderId="7" xfId="10" applyNumberFormat="1" applyFont="1" applyBorder="1" applyAlignment="1">
      <alignment horizontal="center"/>
    </xf>
    <xf numFmtId="166" fontId="4" fillId="11" borderId="24" xfId="10" applyNumberFormat="1" applyFont="1" applyBorder="1" applyAlignment="1">
      <alignment horizontal="center"/>
    </xf>
    <xf numFmtId="166" fontId="4" fillId="11" borderId="25" xfId="10" applyNumberFormat="1" applyFont="1" applyBorder="1" applyAlignment="1">
      <alignment horizontal="center"/>
    </xf>
    <xf numFmtId="166" fontId="4" fillId="11" borderId="22" xfId="10" applyNumberFormat="1" applyFont="1" applyBorder="1" applyAlignment="1">
      <alignment horizontal="center"/>
    </xf>
    <xf numFmtId="166" fontId="4" fillId="11" borderId="0" xfId="10" applyNumberFormat="1" applyFont="1" applyBorder="1" applyAlignment="1">
      <alignment horizontal="center"/>
    </xf>
    <xf numFmtId="166" fontId="4" fillId="11" borderId="16" xfId="10" applyNumberFormat="1" applyFont="1" applyBorder="1" applyAlignment="1">
      <alignment horizontal="center"/>
    </xf>
    <xf numFmtId="166" fontId="4" fillId="11" borderId="17" xfId="10" applyNumberFormat="1" applyFont="1" applyBorder="1" applyAlignment="1">
      <alignment horizontal="center"/>
    </xf>
    <xf numFmtId="166" fontId="4" fillId="11" borderId="23" xfId="10" applyNumberFormat="1" applyFont="1" applyBorder="1" applyAlignment="1">
      <alignment horizontal="center"/>
    </xf>
    <xf numFmtId="166" fontId="4" fillId="11" borderId="19" xfId="10" applyNumberFormat="1" applyFont="1" applyBorder="1" applyAlignment="1">
      <alignment horizontal="center"/>
    </xf>
    <xf numFmtId="166" fontId="4" fillId="11" borderId="18" xfId="10" applyNumberFormat="1" applyFont="1" applyBorder="1" applyAlignment="1">
      <alignment horizontal="center"/>
    </xf>
    <xf numFmtId="166" fontId="4" fillId="11" borderId="20" xfId="10" applyNumberFormat="1" applyFont="1" applyBorder="1" applyAlignment="1">
      <alignment horizontal="center"/>
    </xf>
    <xf numFmtId="166" fontId="4" fillId="11" borderId="21" xfId="10" applyNumberFormat="1" applyFont="1" applyBorder="1" applyAlignment="1">
      <alignment horizontal="center"/>
    </xf>
    <xf numFmtId="166" fontId="4" fillId="11" borderId="14" xfId="10" applyNumberFormat="1" applyFont="1" applyBorder="1" applyAlignment="1">
      <alignment horizontal="center"/>
    </xf>
    <xf numFmtId="166" fontId="4" fillId="11" borderId="13" xfId="10" applyNumberFormat="1" applyFont="1" applyBorder="1" applyAlignment="1">
      <alignment horizontal="center"/>
    </xf>
    <xf numFmtId="166" fontId="4" fillId="11" borderId="15" xfId="10" applyNumberFormat="1" applyFont="1" applyBorder="1" applyAlignment="1">
      <alignment horizontal="center"/>
    </xf>
    <xf numFmtId="166" fontId="4" fillId="11" borderId="29" xfId="10" applyNumberFormat="1" applyFont="1" applyBorder="1" applyAlignment="1">
      <alignment horizontal="center"/>
    </xf>
    <xf numFmtId="166" fontId="4" fillId="11" borderId="10" xfId="10" applyNumberFormat="1" applyFont="1" applyBorder="1" applyAlignment="1">
      <alignment horizontal="center"/>
    </xf>
    <xf numFmtId="166" fontId="4" fillId="11" borderId="27" xfId="10" applyNumberFormat="1" applyFont="1" applyBorder="1" applyAlignment="1">
      <alignment horizontal="center"/>
    </xf>
    <xf numFmtId="166" fontId="4" fillId="11" borderId="28" xfId="10" applyNumberFormat="1" applyFont="1" applyBorder="1" applyAlignment="1">
      <alignment horizontal="center"/>
    </xf>
    <xf numFmtId="166" fontId="4" fillId="12" borderId="26" xfId="11" applyNumberFormat="1" applyFont="1" applyBorder="1" applyAlignment="1">
      <alignment horizontal="center"/>
    </xf>
    <xf numFmtId="166" fontId="4" fillId="12" borderId="7" xfId="11" applyNumberFormat="1" applyFont="1" applyBorder="1" applyAlignment="1">
      <alignment horizontal="center"/>
    </xf>
    <xf numFmtId="166" fontId="4" fillId="12" borderId="24" xfId="11" applyNumberFormat="1" applyFont="1" applyBorder="1" applyAlignment="1">
      <alignment horizontal="center"/>
    </xf>
    <xf numFmtId="166" fontId="4" fillId="12" borderId="25" xfId="11" applyNumberFormat="1" applyFont="1" applyBorder="1" applyAlignment="1">
      <alignment horizontal="center"/>
    </xf>
    <xf numFmtId="166" fontId="4" fillId="12" borderId="22" xfId="11" applyNumberFormat="1" applyFont="1" applyBorder="1" applyAlignment="1">
      <alignment horizontal="center"/>
    </xf>
    <xf numFmtId="166" fontId="4" fillId="12" borderId="0" xfId="11" applyNumberFormat="1" applyFont="1" applyBorder="1" applyAlignment="1">
      <alignment horizontal="center"/>
    </xf>
    <xf numFmtId="166" fontId="4" fillId="12" borderId="16" xfId="11" applyNumberFormat="1" applyFont="1" applyBorder="1" applyAlignment="1">
      <alignment horizontal="center"/>
    </xf>
    <xf numFmtId="166" fontId="4" fillId="12" borderId="17" xfId="11" applyNumberFormat="1" applyFont="1" applyBorder="1" applyAlignment="1">
      <alignment horizontal="center"/>
    </xf>
    <xf numFmtId="166" fontId="4" fillId="12" borderId="23" xfId="11" applyNumberFormat="1" applyFont="1" applyBorder="1" applyAlignment="1">
      <alignment horizontal="center"/>
    </xf>
    <xf numFmtId="166" fontId="4" fillId="12" borderId="19" xfId="11" applyNumberFormat="1" applyFont="1" applyBorder="1" applyAlignment="1">
      <alignment horizontal="center"/>
    </xf>
    <xf numFmtId="166" fontId="4" fillId="12" borderId="18" xfId="11" applyNumberFormat="1" applyFont="1" applyBorder="1" applyAlignment="1">
      <alignment horizontal="center"/>
    </xf>
    <xf numFmtId="166" fontId="4" fillId="12" borderId="20" xfId="11" applyNumberFormat="1" applyFont="1" applyBorder="1" applyAlignment="1">
      <alignment horizontal="center"/>
    </xf>
    <xf numFmtId="166" fontId="4" fillId="12" borderId="21" xfId="11" applyNumberFormat="1" applyFont="1" applyBorder="1" applyAlignment="1">
      <alignment horizontal="center"/>
    </xf>
    <xf numFmtId="166" fontId="4" fillId="12" borderId="14" xfId="11" applyNumberFormat="1" applyFont="1" applyBorder="1" applyAlignment="1">
      <alignment horizontal="center"/>
    </xf>
    <xf numFmtId="166" fontId="4" fillId="12" borderId="13" xfId="11" applyNumberFormat="1" applyFont="1" applyBorder="1" applyAlignment="1">
      <alignment horizontal="center"/>
    </xf>
    <xf numFmtId="166" fontId="4" fillId="12" borderId="15" xfId="11" applyNumberFormat="1" applyFont="1" applyBorder="1" applyAlignment="1">
      <alignment horizontal="center"/>
    </xf>
    <xf numFmtId="166" fontId="4" fillId="12" borderId="29" xfId="11" applyNumberFormat="1" applyFont="1" applyBorder="1" applyAlignment="1">
      <alignment horizontal="center"/>
    </xf>
    <xf numFmtId="166" fontId="4" fillId="12" borderId="10" xfId="11" applyNumberFormat="1" applyFont="1" applyBorder="1" applyAlignment="1">
      <alignment horizontal="center"/>
    </xf>
    <xf numFmtId="166" fontId="4" fillId="12" borderId="27" xfId="11" applyNumberFormat="1" applyFont="1" applyBorder="1" applyAlignment="1">
      <alignment horizontal="center"/>
    </xf>
    <xf numFmtId="166" fontId="4" fillId="12" borderId="28" xfId="11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11" borderId="6" xfId="10" applyFont="1" applyBorder="1" applyAlignment="1">
      <alignment horizontal="center" vertical="center"/>
    </xf>
    <xf numFmtId="0" fontId="4" fillId="11" borderId="4" xfId="10" applyFont="1" applyBorder="1" applyAlignment="1">
      <alignment horizontal="center" vertical="center"/>
    </xf>
    <xf numFmtId="0" fontId="4" fillId="11" borderId="9" xfId="10" applyFont="1" applyBorder="1" applyAlignment="1">
      <alignment horizontal="center" vertical="center"/>
    </xf>
    <xf numFmtId="0" fontId="4" fillId="11" borderId="30" xfId="10" applyFont="1" applyBorder="1" applyAlignment="1">
      <alignment horizontal="center"/>
    </xf>
    <xf numFmtId="0" fontId="4" fillId="11" borderId="31" xfId="10" applyFont="1" applyBorder="1" applyAlignment="1">
      <alignment horizontal="center"/>
    </xf>
    <xf numFmtId="0" fontId="4" fillId="11" borderId="32" xfId="10" applyFont="1" applyBorder="1" applyAlignment="1">
      <alignment horizontal="center"/>
    </xf>
    <xf numFmtId="0" fontId="4" fillId="11" borderId="33" xfId="10" applyFont="1" applyBorder="1" applyAlignment="1">
      <alignment horizontal="center"/>
    </xf>
    <xf numFmtId="0" fontId="4" fillId="11" borderId="34" xfId="10" applyFont="1" applyBorder="1" applyAlignment="1">
      <alignment horizontal="center"/>
    </xf>
    <xf numFmtId="0" fontId="4" fillId="12" borderId="6" xfId="11" applyFont="1" applyBorder="1" applyAlignment="1">
      <alignment horizontal="center" vertical="center"/>
    </xf>
    <xf numFmtId="0" fontId="4" fillId="12" borderId="4" xfId="11" applyFont="1" applyBorder="1" applyAlignment="1">
      <alignment horizontal="center" vertical="center"/>
    </xf>
    <xf numFmtId="0" fontId="4" fillId="12" borderId="9" xfId="11" applyFont="1" applyBorder="1" applyAlignment="1">
      <alignment horizontal="center" vertical="center"/>
    </xf>
    <xf numFmtId="0" fontId="4" fillId="12" borderId="30" xfId="11" applyFont="1" applyBorder="1" applyAlignment="1">
      <alignment horizontal="center"/>
    </xf>
    <xf numFmtId="0" fontId="4" fillId="12" borderId="31" xfId="11" applyFont="1" applyBorder="1" applyAlignment="1">
      <alignment horizontal="center"/>
    </xf>
    <xf numFmtId="0" fontId="4" fillId="12" borderId="32" xfId="11" applyFont="1" applyBorder="1" applyAlignment="1">
      <alignment horizontal="center"/>
    </xf>
    <xf numFmtId="0" fontId="4" fillId="12" borderId="33" xfId="11" applyFont="1" applyBorder="1" applyAlignment="1">
      <alignment horizontal="center"/>
    </xf>
    <xf numFmtId="0" fontId="4" fillId="12" borderId="34" xfId="11" applyFont="1" applyBorder="1" applyAlignment="1">
      <alignment horizontal="center"/>
    </xf>
    <xf numFmtId="0" fontId="4" fillId="10" borderId="6" xfId="9" applyFont="1" applyBorder="1" applyAlignment="1">
      <alignment horizontal="center" vertical="center"/>
    </xf>
    <xf numFmtId="0" fontId="4" fillId="10" borderId="4" xfId="9" applyFont="1" applyBorder="1" applyAlignment="1">
      <alignment horizontal="center" vertical="center"/>
    </xf>
    <xf numFmtId="0" fontId="4" fillId="10" borderId="30" xfId="9" applyFont="1" applyBorder="1" applyAlignment="1">
      <alignment horizontal="center"/>
    </xf>
    <xf numFmtId="0" fontId="4" fillId="10" borderId="31" xfId="9" applyFont="1" applyBorder="1" applyAlignment="1">
      <alignment horizontal="center"/>
    </xf>
    <xf numFmtId="0" fontId="4" fillId="10" borderId="32" xfId="9" applyFont="1" applyBorder="1" applyAlignment="1">
      <alignment horizontal="center"/>
    </xf>
    <xf numFmtId="0" fontId="4" fillId="10" borderId="33" xfId="9" applyFont="1" applyBorder="1" applyAlignment="1">
      <alignment horizontal="center"/>
    </xf>
    <xf numFmtId="165" fontId="4" fillId="12" borderId="8" xfId="11" applyNumberFormat="1" applyFont="1" applyBorder="1" applyAlignment="1">
      <alignment horizontal="center" vertical="center"/>
    </xf>
    <xf numFmtId="165" fontId="4" fillId="12" borderId="5" xfId="11" applyNumberFormat="1" applyFont="1" applyBorder="1" applyAlignment="1">
      <alignment horizontal="center" vertical="center"/>
    </xf>
    <xf numFmtId="165" fontId="4" fillId="12" borderId="11" xfId="11" applyNumberFormat="1" applyFont="1" applyBorder="1" applyAlignment="1">
      <alignment horizontal="center" vertical="center"/>
    </xf>
    <xf numFmtId="166" fontId="4" fillId="10" borderId="25" xfId="9" applyNumberFormat="1" applyFont="1" applyBorder="1" applyAlignment="1">
      <alignment horizontal="center" vertical="center"/>
    </xf>
    <xf numFmtId="166" fontId="4" fillId="10" borderId="17" xfId="9" applyNumberFormat="1" applyFont="1" applyBorder="1" applyAlignment="1">
      <alignment horizontal="center" vertical="center"/>
    </xf>
    <xf numFmtId="166" fontId="7" fillId="8" borderId="8" xfId="7" applyNumberFormat="1" applyFont="1" applyBorder="1" applyAlignment="1">
      <alignment horizontal="center" vertical="center"/>
    </xf>
    <xf numFmtId="166" fontId="7" fillId="8" borderId="5" xfId="7" applyNumberFormat="1" applyFont="1" applyBorder="1" applyAlignment="1">
      <alignment horizontal="center" vertical="center"/>
    </xf>
    <xf numFmtId="165" fontId="4" fillId="11" borderId="8" xfId="10" applyNumberFormat="1" applyFont="1" applyBorder="1" applyAlignment="1">
      <alignment horizontal="center" vertical="center"/>
    </xf>
    <xf numFmtId="165" fontId="4" fillId="11" borderId="5" xfId="10" applyNumberFormat="1" applyFont="1" applyBorder="1" applyAlignment="1">
      <alignment horizontal="center" vertical="center"/>
    </xf>
    <xf numFmtId="165" fontId="4" fillId="11" borderId="11" xfId="10" applyNumberFormat="1" applyFont="1" applyBorder="1" applyAlignment="1">
      <alignment horizontal="center" vertical="center"/>
    </xf>
    <xf numFmtId="166" fontId="4" fillId="11" borderId="25" xfId="10" applyNumberFormat="1" applyFont="1" applyBorder="1" applyAlignment="1">
      <alignment horizontal="center" vertical="center"/>
    </xf>
    <xf numFmtId="0" fontId="4" fillId="11" borderId="17" xfId="10" applyFont="1" applyBorder="1" applyAlignment="1">
      <alignment horizontal="center" vertical="center"/>
    </xf>
    <xf numFmtId="0" fontId="4" fillId="11" borderId="28" xfId="10" applyFont="1" applyBorder="1" applyAlignment="1">
      <alignment horizontal="center" vertical="center"/>
    </xf>
    <xf numFmtId="166" fontId="4" fillId="12" borderId="26" xfId="11" applyNumberFormat="1" applyFont="1" applyBorder="1" applyAlignment="1">
      <alignment horizontal="center" vertical="center"/>
    </xf>
    <xf numFmtId="0" fontId="4" fillId="12" borderId="22" xfId="11" applyFont="1" applyBorder="1" applyAlignment="1">
      <alignment horizontal="center" vertical="center"/>
    </xf>
    <xf numFmtId="0" fontId="4" fillId="12" borderId="29" xfId="11" applyFont="1" applyBorder="1" applyAlignment="1">
      <alignment horizontal="center" vertical="center"/>
    </xf>
  </cellXfs>
  <cellStyles count="12">
    <cellStyle name="20% - Accent1" xfId="3" builtinId="30"/>
    <cellStyle name="20% - Accent6" xfId="9" builtinId="50"/>
    <cellStyle name="40% - Accent1" xfId="4" builtinId="31"/>
    <cellStyle name="40% - Accent2" xfId="6" builtinId="35"/>
    <cellStyle name="40% - Accent6" xfId="10" builtinId="51"/>
    <cellStyle name="60% - Accent1" xfId="5" builtinId="32"/>
    <cellStyle name="60% - Accent5" xfId="8" builtinId="48"/>
    <cellStyle name="60% - Accent6" xfId="11" builtinId="52"/>
    <cellStyle name="Accent1" xfId="2" builtinId="29"/>
    <cellStyle name="Accent4" xfId="7" builtinId="4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C773-4C9E-44CE-A50B-04C924E0E647}">
  <dimension ref="A1:L63"/>
  <sheetViews>
    <sheetView tabSelected="1" workbookViewId="0">
      <selection activeCell="J2" sqref="J2"/>
    </sheetView>
  </sheetViews>
  <sheetFormatPr defaultRowHeight="14.25" x14ac:dyDescent="0.2"/>
  <cols>
    <col min="1" max="1" width="14.7109375" style="1" bestFit="1" customWidth="1"/>
    <col min="2" max="2" width="15.140625" style="1" bestFit="1" customWidth="1"/>
    <col min="3" max="3" width="16.28515625" style="1" bestFit="1" customWidth="1"/>
    <col min="4" max="5" width="12.85546875" style="1" bestFit="1" customWidth="1"/>
    <col min="6" max="6" width="11.42578125" style="1" bestFit="1" customWidth="1"/>
    <col min="7" max="7" width="17.28515625" style="1" bestFit="1" customWidth="1"/>
    <col min="8" max="8" width="17.85546875" style="1" bestFit="1" customWidth="1"/>
    <col min="9" max="9" width="19.85546875" style="1" customWidth="1"/>
    <col min="10" max="10" width="23.42578125" style="1" customWidth="1"/>
    <col min="11" max="11" width="28.28515625" style="1" bestFit="1" customWidth="1"/>
    <col min="12" max="12" width="7.5703125" style="1" bestFit="1" customWidth="1"/>
    <col min="13" max="13" width="7.28515625" style="1" bestFit="1" customWidth="1"/>
    <col min="14" max="14" width="14" style="1" bestFit="1" customWidth="1"/>
    <col min="15" max="17" width="9.140625" style="1"/>
    <col min="18" max="18" width="24.42578125" style="1" bestFit="1" customWidth="1"/>
    <col min="19" max="16384" width="9.140625" style="1"/>
  </cols>
  <sheetData>
    <row r="1" spans="1:12" ht="15" x14ac:dyDescent="0.25">
      <c r="B1" s="2"/>
      <c r="G1" s="112" t="s">
        <v>43</v>
      </c>
    </row>
    <row r="2" spans="1:12" ht="15" x14ac:dyDescent="0.25">
      <c r="B2" s="3"/>
      <c r="G2" s="113">
        <v>43214</v>
      </c>
    </row>
    <row r="3" spans="1:12" x14ac:dyDescent="0.2">
      <c r="G3" s="112" t="s">
        <v>44</v>
      </c>
    </row>
    <row r="4" spans="1:12" x14ac:dyDescent="0.2">
      <c r="G4" s="112" t="s">
        <v>45</v>
      </c>
    </row>
    <row r="5" spans="1:12" ht="15.75" thickBot="1" x14ac:dyDescent="0.3">
      <c r="A5" s="2" t="s">
        <v>46</v>
      </c>
      <c r="B5" s="2"/>
    </row>
    <row r="6" spans="1:12" ht="15" thickBot="1" x14ac:dyDescent="0.25">
      <c r="B6" s="4" t="s">
        <v>8</v>
      </c>
      <c r="C6" s="4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6" t="s">
        <v>1</v>
      </c>
      <c r="J6" s="7" t="s">
        <v>0</v>
      </c>
      <c r="K6" s="8" t="s">
        <v>1</v>
      </c>
      <c r="L6" s="9"/>
    </row>
    <row r="7" spans="1:12" x14ac:dyDescent="0.2">
      <c r="B7" s="10">
        <v>1</v>
      </c>
      <c r="C7" s="11" t="s">
        <v>16</v>
      </c>
      <c r="D7" s="11" t="s">
        <v>17</v>
      </c>
      <c r="E7" s="11">
        <v>45</v>
      </c>
      <c r="F7" s="12">
        <v>48000</v>
      </c>
      <c r="G7" s="11" t="str">
        <f t="shared" ref="G7:G17" si="0">IF(E7&lt;=30,$L$13,IF(E7&lt;=40,$L$14,$L$15))</f>
        <v>&lt;= 50</v>
      </c>
      <c r="H7" s="13" t="str">
        <f t="shared" ref="H7:H17" si="1">IF(F7&lt;35000,$L$7,IF(F7&lt;45000,$L$8,IF(F7&lt;55000,$L$9,$L$10)))</f>
        <v>Level 3</v>
      </c>
      <c r="J7" s="14"/>
      <c r="K7" s="15" t="s">
        <v>2</v>
      </c>
      <c r="L7" s="16" t="s">
        <v>3</v>
      </c>
    </row>
    <row r="8" spans="1:12" x14ac:dyDescent="0.2">
      <c r="B8" s="10">
        <v>2</v>
      </c>
      <c r="C8" s="11" t="s">
        <v>16</v>
      </c>
      <c r="D8" s="11" t="s">
        <v>18</v>
      </c>
      <c r="E8" s="11">
        <v>25</v>
      </c>
      <c r="F8" s="12">
        <v>25000</v>
      </c>
      <c r="G8" s="11" t="str">
        <f t="shared" si="0"/>
        <v>&lt;= 30</v>
      </c>
      <c r="H8" s="13" t="str">
        <f t="shared" si="1"/>
        <v>Level 1</v>
      </c>
      <c r="J8" s="14"/>
      <c r="K8" s="15" t="s">
        <v>4</v>
      </c>
      <c r="L8" s="16" t="s">
        <v>5</v>
      </c>
    </row>
    <row r="9" spans="1:12" ht="15" thickBot="1" x14ac:dyDescent="0.25">
      <c r="B9" s="10">
        <v>3</v>
      </c>
      <c r="C9" s="11" t="s">
        <v>16</v>
      </c>
      <c r="D9" s="11" t="s">
        <v>18</v>
      </c>
      <c r="E9" s="11">
        <v>33</v>
      </c>
      <c r="F9" s="12">
        <v>35000</v>
      </c>
      <c r="G9" s="11" t="str">
        <f t="shared" si="0"/>
        <v>&lt;= 40</v>
      </c>
      <c r="H9" s="13" t="str">
        <f t="shared" si="1"/>
        <v>Level 2</v>
      </c>
      <c r="J9" s="14"/>
      <c r="K9" s="15" t="s">
        <v>6</v>
      </c>
      <c r="L9" s="16" t="s">
        <v>7</v>
      </c>
    </row>
    <row r="10" spans="1:12" x14ac:dyDescent="0.2">
      <c r="B10" s="17">
        <v>4</v>
      </c>
      <c r="C10" s="18" t="s">
        <v>21</v>
      </c>
      <c r="D10" s="18" t="s">
        <v>18</v>
      </c>
      <c r="E10" s="18">
        <v>25</v>
      </c>
      <c r="F10" s="19">
        <v>45000</v>
      </c>
      <c r="G10" s="18" t="str">
        <f t="shared" si="0"/>
        <v>&lt;= 30</v>
      </c>
      <c r="H10" s="20" t="str">
        <f t="shared" si="1"/>
        <v>Level 3</v>
      </c>
      <c r="J10" s="14"/>
      <c r="K10" s="15" t="s">
        <v>14</v>
      </c>
      <c r="L10" s="16" t="s">
        <v>15</v>
      </c>
    </row>
    <row r="11" spans="1:12" x14ac:dyDescent="0.2">
      <c r="B11" s="21">
        <v>5</v>
      </c>
      <c r="C11" s="22" t="s">
        <v>21</v>
      </c>
      <c r="D11" s="22" t="s">
        <v>17</v>
      </c>
      <c r="E11" s="22">
        <v>35</v>
      </c>
      <c r="F11" s="23">
        <v>65000</v>
      </c>
      <c r="G11" s="22" t="str">
        <f t="shared" si="0"/>
        <v>&lt;= 40</v>
      </c>
      <c r="H11" s="24" t="str">
        <f t="shared" si="1"/>
        <v>Level 4</v>
      </c>
      <c r="J11" s="14"/>
      <c r="K11" s="15"/>
      <c r="L11" s="16"/>
    </row>
    <row r="12" spans="1:12" x14ac:dyDescent="0.2">
      <c r="B12" s="21">
        <v>6</v>
      </c>
      <c r="C12" s="22" t="s">
        <v>21</v>
      </c>
      <c r="D12" s="22" t="s">
        <v>18</v>
      </c>
      <c r="E12" s="22">
        <v>26</v>
      </c>
      <c r="F12" s="23">
        <v>45000</v>
      </c>
      <c r="G12" s="22" t="str">
        <f t="shared" si="0"/>
        <v>&lt;= 30</v>
      </c>
      <c r="H12" s="24" t="str">
        <f t="shared" si="1"/>
        <v>Level 3</v>
      </c>
      <c r="J12" s="14"/>
      <c r="K12" s="15" t="s">
        <v>13</v>
      </c>
      <c r="L12" s="16"/>
    </row>
    <row r="13" spans="1:12" ht="15" thickBot="1" x14ac:dyDescent="0.25">
      <c r="B13" s="25">
        <v>7</v>
      </c>
      <c r="C13" s="26" t="s">
        <v>21</v>
      </c>
      <c r="D13" s="26" t="s">
        <v>17</v>
      </c>
      <c r="E13" s="26">
        <v>45</v>
      </c>
      <c r="F13" s="27">
        <v>70000</v>
      </c>
      <c r="G13" s="26" t="str">
        <f t="shared" si="0"/>
        <v>&lt;= 50</v>
      </c>
      <c r="H13" s="28" t="str">
        <f t="shared" si="1"/>
        <v>Level 4</v>
      </c>
      <c r="J13" s="14"/>
      <c r="K13" s="29" t="s">
        <v>19</v>
      </c>
      <c r="L13" s="16" t="s">
        <v>20</v>
      </c>
    </row>
    <row r="14" spans="1:12" x14ac:dyDescent="0.2">
      <c r="B14" s="30">
        <v>8</v>
      </c>
      <c r="C14" s="31" t="s">
        <v>26</v>
      </c>
      <c r="D14" s="31" t="s">
        <v>17</v>
      </c>
      <c r="E14" s="31">
        <v>40</v>
      </c>
      <c r="F14" s="32">
        <v>50000</v>
      </c>
      <c r="G14" s="31" t="str">
        <f t="shared" si="0"/>
        <v>&lt;= 40</v>
      </c>
      <c r="H14" s="33" t="str">
        <f t="shared" si="1"/>
        <v>Level 3</v>
      </c>
      <c r="J14" s="14"/>
      <c r="K14" s="29" t="s">
        <v>22</v>
      </c>
      <c r="L14" s="16" t="s">
        <v>23</v>
      </c>
    </row>
    <row r="15" spans="1:12" ht="15" thickBot="1" x14ac:dyDescent="0.25">
      <c r="B15" s="30">
        <v>9</v>
      </c>
      <c r="C15" s="31" t="s">
        <v>26</v>
      </c>
      <c r="D15" s="31" t="s">
        <v>18</v>
      </c>
      <c r="E15" s="31">
        <v>30</v>
      </c>
      <c r="F15" s="32">
        <v>40000</v>
      </c>
      <c r="G15" s="31" t="str">
        <f t="shared" si="0"/>
        <v>&lt;= 30</v>
      </c>
      <c r="H15" s="33" t="str">
        <f t="shared" si="1"/>
        <v>Level 2</v>
      </c>
      <c r="J15" s="34"/>
      <c r="K15" s="35" t="s">
        <v>24</v>
      </c>
      <c r="L15" s="36" t="s">
        <v>25</v>
      </c>
    </row>
    <row r="16" spans="1:12" x14ac:dyDescent="0.2">
      <c r="B16" s="37">
        <v>10</v>
      </c>
      <c r="C16" s="38" t="s">
        <v>27</v>
      </c>
      <c r="D16" s="38" t="s">
        <v>17</v>
      </c>
      <c r="E16" s="38">
        <v>50</v>
      </c>
      <c r="F16" s="39">
        <v>40000</v>
      </c>
      <c r="G16" s="38" t="str">
        <f t="shared" si="0"/>
        <v>&lt;= 50</v>
      </c>
      <c r="H16" s="40" t="str">
        <f t="shared" si="1"/>
        <v>Level 2</v>
      </c>
    </row>
    <row r="17" spans="1:10" ht="15" thickBot="1" x14ac:dyDescent="0.25">
      <c r="B17" s="41">
        <v>11</v>
      </c>
      <c r="C17" s="42" t="s">
        <v>27</v>
      </c>
      <c r="D17" s="42" t="s">
        <v>18</v>
      </c>
      <c r="E17" s="42">
        <v>25</v>
      </c>
      <c r="F17" s="43">
        <v>25000</v>
      </c>
      <c r="G17" s="42" t="str">
        <f t="shared" si="0"/>
        <v>&lt;= 30</v>
      </c>
      <c r="H17" s="44" t="str">
        <f t="shared" si="1"/>
        <v>Level 1</v>
      </c>
    </row>
    <row r="19" spans="1:10" ht="15" thickBot="1" x14ac:dyDescent="0.25"/>
    <row r="20" spans="1:10" ht="15.75" thickBot="1" x14ac:dyDescent="0.3">
      <c r="A20" s="45" t="s">
        <v>28</v>
      </c>
      <c r="B20" s="46"/>
      <c r="C20" s="47" t="s">
        <v>29</v>
      </c>
      <c r="D20" s="48" t="s">
        <v>30</v>
      </c>
    </row>
    <row r="21" spans="1:10" ht="15" thickBot="1" x14ac:dyDescent="0.25">
      <c r="B21" s="46" t="s">
        <v>3</v>
      </c>
      <c r="C21" s="49">
        <f>2/11</f>
        <v>0.18181818181818182</v>
      </c>
      <c r="D21" s="49">
        <f>-C21*LOG(C21,2)</f>
        <v>0.44716938520678134</v>
      </c>
    </row>
    <row r="22" spans="1:10" ht="15" thickBot="1" x14ac:dyDescent="0.25">
      <c r="B22" s="46" t="s">
        <v>5</v>
      </c>
      <c r="C22" s="49">
        <f>3/11</f>
        <v>0.27272727272727271</v>
      </c>
      <c r="D22" s="49">
        <f>-C22*LOG(C22,2)</f>
        <v>0.51121885034076575</v>
      </c>
    </row>
    <row r="23" spans="1:10" ht="15" thickBot="1" x14ac:dyDescent="0.25">
      <c r="B23" s="46" t="s">
        <v>7</v>
      </c>
      <c r="C23" s="49">
        <f>4/11</f>
        <v>0.36363636363636365</v>
      </c>
      <c r="D23" s="49">
        <f>-C23*LOG(C23,2)</f>
        <v>0.53070240677719904</v>
      </c>
    </row>
    <row r="24" spans="1:10" ht="15" thickBot="1" x14ac:dyDescent="0.25">
      <c r="B24" s="46" t="s">
        <v>15</v>
      </c>
      <c r="C24" s="49">
        <f>2/11</f>
        <v>0.18181818181818182</v>
      </c>
      <c r="D24" s="49">
        <f>-C24*LOG(C24,2)</f>
        <v>0.44716938520678134</v>
      </c>
    </row>
    <row r="25" spans="1:10" ht="15" thickBot="1" x14ac:dyDescent="0.25">
      <c r="B25" s="46" t="s">
        <v>38</v>
      </c>
      <c r="C25" s="46"/>
      <c r="D25" s="49">
        <f>SUM(D21:D24)</f>
        <v>1.9362600275315274</v>
      </c>
    </row>
    <row r="26" spans="1:10" ht="15" thickBot="1" x14ac:dyDescent="0.25"/>
    <row r="27" spans="1:10" ht="15" thickBot="1" x14ac:dyDescent="0.25">
      <c r="A27" s="50" t="s">
        <v>42</v>
      </c>
      <c r="B27" s="50" t="s">
        <v>34</v>
      </c>
      <c r="C27" s="51" t="s">
        <v>35</v>
      </c>
      <c r="D27" s="51" t="s">
        <v>29</v>
      </c>
      <c r="E27" s="52" t="s">
        <v>30</v>
      </c>
      <c r="F27" s="53" t="s">
        <v>31</v>
      </c>
      <c r="G27" s="53" t="s">
        <v>32</v>
      </c>
      <c r="H27" s="54" t="s">
        <v>33</v>
      </c>
      <c r="I27" s="55" t="s">
        <v>36</v>
      </c>
      <c r="J27" s="55" t="s">
        <v>37</v>
      </c>
    </row>
    <row r="28" spans="1:10" x14ac:dyDescent="0.2">
      <c r="A28" s="130" t="s">
        <v>9</v>
      </c>
      <c r="B28" s="132" t="s">
        <v>16</v>
      </c>
      <c r="C28" s="56" t="s">
        <v>3</v>
      </c>
      <c r="D28" s="57">
        <f>1/3</f>
        <v>0.33333333333333331</v>
      </c>
      <c r="E28" s="57">
        <f t="shared" ref="E28:E63" si="2">IF(D28=0,0,-D28*LOG(D28,2))</f>
        <v>0.52832083357371873</v>
      </c>
      <c r="F28" s="58">
        <f>SUM(E28:E31)</f>
        <v>1.5849625007211561</v>
      </c>
      <c r="G28" s="57">
        <f>3/11</f>
        <v>0.27272727272727271</v>
      </c>
      <c r="H28" s="59">
        <f>F28*G28</f>
        <v>0.43226250019667889</v>
      </c>
      <c r="I28" s="139">
        <f>SUM(H28,H32,H36,H40)</f>
        <v>1.1595352274694062</v>
      </c>
      <c r="J28" s="141">
        <f>D25-I28</f>
        <v>0.77672480006212119</v>
      </c>
    </row>
    <row r="29" spans="1:10" x14ac:dyDescent="0.2">
      <c r="A29" s="131"/>
      <c r="B29" s="133"/>
      <c r="C29" s="60" t="s">
        <v>5</v>
      </c>
      <c r="D29" s="61">
        <f>1/3</f>
        <v>0.33333333333333331</v>
      </c>
      <c r="E29" s="61">
        <f t="shared" si="2"/>
        <v>0.52832083357371873</v>
      </c>
      <c r="F29" s="62"/>
      <c r="G29" s="61"/>
      <c r="H29" s="63"/>
      <c r="I29" s="140"/>
      <c r="J29" s="142"/>
    </row>
    <row r="30" spans="1:10" x14ac:dyDescent="0.2">
      <c r="A30" s="131"/>
      <c r="B30" s="133"/>
      <c r="C30" s="60" t="s">
        <v>7</v>
      </c>
      <c r="D30" s="61">
        <f>1/3</f>
        <v>0.33333333333333331</v>
      </c>
      <c r="E30" s="61">
        <f t="shared" si="2"/>
        <v>0.52832083357371873</v>
      </c>
      <c r="F30" s="62"/>
      <c r="G30" s="61"/>
      <c r="H30" s="63"/>
      <c r="I30" s="140"/>
      <c r="J30" s="142"/>
    </row>
    <row r="31" spans="1:10" x14ac:dyDescent="0.2">
      <c r="A31" s="131"/>
      <c r="B31" s="134"/>
      <c r="C31" s="64" t="s">
        <v>15</v>
      </c>
      <c r="D31" s="65">
        <f>0/3</f>
        <v>0</v>
      </c>
      <c r="E31" s="65">
        <f t="shared" si="2"/>
        <v>0</v>
      </c>
      <c r="F31" s="66"/>
      <c r="G31" s="65"/>
      <c r="H31" s="67"/>
      <c r="I31" s="140"/>
      <c r="J31" s="142"/>
    </row>
    <row r="32" spans="1:10" x14ac:dyDescent="0.2">
      <c r="A32" s="131"/>
      <c r="B32" s="135" t="s">
        <v>21</v>
      </c>
      <c r="C32" s="68" t="s">
        <v>3</v>
      </c>
      <c r="D32" s="69">
        <f>0/4</f>
        <v>0</v>
      </c>
      <c r="E32" s="69">
        <f t="shared" si="2"/>
        <v>0</v>
      </c>
      <c r="F32" s="70">
        <f>SUM(E32:E35)</f>
        <v>1</v>
      </c>
      <c r="G32" s="69">
        <f>4/11</f>
        <v>0.36363636363636365</v>
      </c>
      <c r="H32" s="71">
        <f>F32*G32</f>
        <v>0.36363636363636365</v>
      </c>
      <c r="I32" s="140"/>
      <c r="J32" s="142"/>
    </row>
    <row r="33" spans="1:10" x14ac:dyDescent="0.2">
      <c r="A33" s="131"/>
      <c r="B33" s="133"/>
      <c r="C33" s="60" t="s">
        <v>5</v>
      </c>
      <c r="D33" s="61">
        <f>0/4</f>
        <v>0</v>
      </c>
      <c r="E33" s="61">
        <f t="shared" si="2"/>
        <v>0</v>
      </c>
      <c r="F33" s="62"/>
      <c r="G33" s="61"/>
      <c r="H33" s="63"/>
      <c r="I33" s="140"/>
      <c r="J33" s="142"/>
    </row>
    <row r="34" spans="1:10" x14ac:dyDescent="0.2">
      <c r="A34" s="131"/>
      <c r="B34" s="133"/>
      <c r="C34" s="60" t="s">
        <v>7</v>
      </c>
      <c r="D34" s="61">
        <f>2/4</f>
        <v>0.5</v>
      </c>
      <c r="E34" s="61">
        <f t="shared" si="2"/>
        <v>0.5</v>
      </c>
      <c r="F34" s="62"/>
      <c r="G34" s="61"/>
      <c r="H34" s="63"/>
      <c r="I34" s="140"/>
      <c r="J34" s="142"/>
    </row>
    <row r="35" spans="1:10" x14ac:dyDescent="0.2">
      <c r="A35" s="131"/>
      <c r="B35" s="134"/>
      <c r="C35" s="64" t="s">
        <v>15</v>
      </c>
      <c r="D35" s="65">
        <f>2/4</f>
        <v>0.5</v>
      </c>
      <c r="E35" s="65">
        <f t="shared" si="2"/>
        <v>0.5</v>
      </c>
      <c r="F35" s="66"/>
      <c r="G35" s="65"/>
      <c r="H35" s="67"/>
      <c r="I35" s="140"/>
      <c r="J35" s="142"/>
    </row>
    <row r="36" spans="1:10" x14ac:dyDescent="0.2">
      <c r="A36" s="131"/>
      <c r="B36" s="135" t="s">
        <v>26</v>
      </c>
      <c r="C36" s="68" t="s">
        <v>3</v>
      </c>
      <c r="D36" s="69">
        <f>0/2</f>
        <v>0</v>
      </c>
      <c r="E36" s="69">
        <f t="shared" si="2"/>
        <v>0</v>
      </c>
      <c r="F36" s="70">
        <f>SUM(E36:E39)</f>
        <v>1</v>
      </c>
      <c r="G36" s="69">
        <f>2/11</f>
        <v>0.18181818181818182</v>
      </c>
      <c r="H36" s="71">
        <f>F36*G36</f>
        <v>0.18181818181818182</v>
      </c>
      <c r="I36" s="140"/>
      <c r="J36" s="142"/>
    </row>
    <row r="37" spans="1:10" x14ac:dyDescent="0.2">
      <c r="A37" s="131"/>
      <c r="B37" s="133"/>
      <c r="C37" s="60" t="s">
        <v>5</v>
      </c>
      <c r="D37" s="61">
        <f>1/2</f>
        <v>0.5</v>
      </c>
      <c r="E37" s="61">
        <f t="shared" si="2"/>
        <v>0.5</v>
      </c>
      <c r="F37" s="62"/>
      <c r="G37" s="61"/>
      <c r="H37" s="63"/>
      <c r="I37" s="140"/>
      <c r="J37" s="142"/>
    </row>
    <row r="38" spans="1:10" x14ac:dyDescent="0.2">
      <c r="A38" s="131"/>
      <c r="B38" s="133"/>
      <c r="C38" s="60" t="s">
        <v>7</v>
      </c>
      <c r="D38" s="61">
        <f>1/2</f>
        <v>0.5</v>
      </c>
      <c r="E38" s="61">
        <f t="shared" si="2"/>
        <v>0.5</v>
      </c>
      <c r="F38" s="62"/>
      <c r="G38" s="61"/>
      <c r="H38" s="63"/>
      <c r="I38" s="140"/>
      <c r="J38" s="142"/>
    </row>
    <row r="39" spans="1:10" x14ac:dyDescent="0.2">
      <c r="A39" s="131"/>
      <c r="B39" s="134"/>
      <c r="C39" s="64" t="s">
        <v>15</v>
      </c>
      <c r="D39" s="65">
        <f>0/2</f>
        <v>0</v>
      </c>
      <c r="E39" s="65">
        <f t="shared" si="2"/>
        <v>0</v>
      </c>
      <c r="F39" s="66"/>
      <c r="G39" s="65"/>
      <c r="H39" s="67"/>
      <c r="I39" s="140"/>
      <c r="J39" s="142"/>
    </row>
    <row r="40" spans="1:10" x14ac:dyDescent="0.2">
      <c r="A40" s="131"/>
      <c r="B40" s="135" t="s">
        <v>27</v>
      </c>
      <c r="C40" s="68" t="s">
        <v>3</v>
      </c>
      <c r="D40" s="69">
        <f>1/2</f>
        <v>0.5</v>
      </c>
      <c r="E40" s="69">
        <f t="shared" si="2"/>
        <v>0.5</v>
      </c>
      <c r="F40" s="70">
        <f>SUM(E40:E43)</f>
        <v>1</v>
      </c>
      <c r="G40" s="69">
        <f>2/11</f>
        <v>0.18181818181818182</v>
      </c>
      <c r="H40" s="71">
        <f>F40*G40</f>
        <v>0.18181818181818182</v>
      </c>
      <c r="I40" s="140"/>
      <c r="J40" s="142"/>
    </row>
    <row r="41" spans="1:10" x14ac:dyDescent="0.2">
      <c r="A41" s="131"/>
      <c r="B41" s="133"/>
      <c r="C41" s="60" t="s">
        <v>5</v>
      </c>
      <c r="D41" s="61">
        <f>1/2</f>
        <v>0.5</v>
      </c>
      <c r="E41" s="61">
        <f t="shared" si="2"/>
        <v>0.5</v>
      </c>
      <c r="F41" s="62"/>
      <c r="G41" s="61"/>
      <c r="H41" s="63"/>
      <c r="I41" s="140"/>
      <c r="J41" s="142"/>
    </row>
    <row r="42" spans="1:10" x14ac:dyDescent="0.2">
      <c r="A42" s="131"/>
      <c r="B42" s="133"/>
      <c r="C42" s="60" t="s">
        <v>7</v>
      </c>
      <c r="D42" s="61">
        <f>0/2</f>
        <v>0</v>
      </c>
      <c r="E42" s="61">
        <f t="shared" si="2"/>
        <v>0</v>
      </c>
      <c r="F42" s="62"/>
      <c r="G42" s="61"/>
      <c r="H42" s="63"/>
      <c r="I42" s="140"/>
      <c r="J42" s="142"/>
    </row>
    <row r="43" spans="1:10" ht="15" thickBot="1" x14ac:dyDescent="0.25">
      <c r="A43" s="131"/>
      <c r="B43" s="133"/>
      <c r="C43" s="60" t="s">
        <v>15</v>
      </c>
      <c r="D43" s="61">
        <f>0/2</f>
        <v>0</v>
      </c>
      <c r="E43" s="61">
        <f t="shared" si="2"/>
        <v>0</v>
      </c>
      <c r="F43" s="62"/>
      <c r="G43" s="61"/>
      <c r="H43" s="63"/>
      <c r="I43" s="140"/>
      <c r="J43" s="142"/>
    </row>
    <row r="44" spans="1:10" x14ac:dyDescent="0.2">
      <c r="A44" s="114" t="s">
        <v>11</v>
      </c>
      <c r="B44" s="117" t="s">
        <v>39</v>
      </c>
      <c r="C44" s="72" t="s">
        <v>3</v>
      </c>
      <c r="D44" s="73">
        <f>2/5</f>
        <v>0.4</v>
      </c>
      <c r="E44" s="73">
        <f t="shared" si="2"/>
        <v>0.52877123795494485</v>
      </c>
      <c r="F44" s="74">
        <f>SUM(E44:E47)</f>
        <v>1.5219280948873621</v>
      </c>
      <c r="G44" s="73">
        <f>5/11</f>
        <v>0.45454545454545453</v>
      </c>
      <c r="H44" s="75">
        <f>F44*G44</f>
        <v>0.69178549767607367</v>
      </c>
      <c r="I44" s="146">
        <f>SUM(H44,H48,H52)</f>
        <v>1.5563104980694313</v>
      </c>
      <c r="J44" s="143">
        <f>D25-I44</f>
        <v>0.37994952946209604</v>
      </c>
    </row>
    <row r="45" spans="1:10" x14ac:dyDescent="0.2">
      <c r="A45" s="115"/>
      <c r="B45" s="118"/>
      <c r="C45" s="76" t="s">
        <v>5</v>
      </c>
      <c r="D45" s="77">
        <f>1/5</f>
        <v>0.2</v>
      </c>
      <c r="E45" s="77">
        <f t="shared" si="2"/>
        <v>0.46438561897747244</v>
      </c>
      <c r="F45" s="78"/>
      <c r="G45" s="77"/>
      <c r="H45" s="79"/>
      <c r="I45" s="147"/>
      <c r="J45" s="144"/>
    </row>
    <row r="46" spans="1:10" x14ac:dyDescent="0.2">
      <c r="A46" s="115"/>
      <c r="B46" s="118"/>
      <c r="C46" s="76" t="s">
        <v>7</v>
      </c>
      <c r="D46" s="77">
        <f>2/5</f>
        <v>0.4</v>
      </c>
      <c r="E46" s="77">
        <f t="shared" si="2"/>
        <v>0.52877123795494485</v>
      </c>
      <c r="F46" s="78"/>
      <c r="G46" s="77"/>
      <c r="H46" s="79"/>
      <c r="I46" s="147"/>
      <c r="J46" s="144"/>
    </row>
    <row r="47" spans="1:10" x14ac:dyDescent="0.2">
      <c r="A47" s="115"/>
      <c r="B47" s="119"/>
      <c r="C47" s="80" t="s">
        <v>15</v>
      </c>
      <c r="D47" s="81">
        <f>0/5</f>
        <v>0</v>
      </c>
      <c r="E47" s="81">
        <f t="shared" si="2"/>
        <v>0</v>
      </c>
      <c r="F47" s="82"/>
      <c r="G47" s="81"/>
      <c r="H47" s="83"/>
      <c r="I47" s="147"/>
      <c r="J47" s="144"/>
    </row>
    <row r="48" spans="1:10" x14ac:dyDescent="0.2">
      <c r="A48" s="115"/>
      <c r="B48" s="120" t="s">
        <v>40</v>
      </c>
      <c r="C48" s="84" t="s">
        <v>3</v>
      </c>
      <c r="D48" s="85">
        <f>0/3</f>
        <v>0</v>
      </c>
      <c r="E48" s="85">
        <f t="shared" si="2"/>
        <v>0</v>
      </c>
      <c r="F48" s="86">
        <f>SUM(E48:E51)</f>
        <v>1.5849625007211561</v>
      </c>
      <c r="G48" s="85">
        <f>3/11</f>
        <v>0.27272727272727271</v>
      </c>
      <c r="H48" s="87">
        <f>F48*G48</f>
        <v>0.43226250019667889</v>
      </c>
      <c r="I48" s="147"/>
      <c r="J48" s="144"/>
    </row>
    <row r="49" spans="1:10" x14ac:dyDescent="0.2">
      <c r="A49" s="115"/>
      <c r="B49" s="118"/>
      <c r="C49" s="76" t="s">
        <v>5</v>
      </c>
      <c r="D49" s="77">
        <f>1/3</f>
        <v>0.33333333333333331</v>
      </c>
      <c r="E49" s="77">
        <f t="shared" si="2"/>
        <v>0.52832083357371873</v>
      </c>
      <c r="F49" s="78"/>
      <c r="G49" s="77"/>
      <c r="H49" s="79"/>
      <c r="I49" s="147"/>
      <c r="J49" s="144"/>
    </row>
    <row r="50" spans="1:10" x14ac:dyDescent="0.2">
      <c r="A50" s="115"/>
      <c r="B50" s="118"/>
      <c r="C50" s="76" t="s">
        <v>7</v>
      </c>
      <c r="D50" s="77">
        <f>1/3</f>
        <v>0.33333333333333331</v>
      </c>
      <c r="E50" s="77">
        <f t="shared" si="2"/>
        <v>0.52832083357371873</v>
      </c>
      <c r="F50" s="78"/>
      <c r="G50" s="77"/>
      <c r="H50" s="79"/>
      <c r="I50" s="147"/>
      <c r="J50" s="144"/>
    </row>
    <row r="51" spans="1:10" x14ac:dyDescent="0.2">
      <c r="A51" s="115"/>
      <c r="B51" s="119"/>
      <c r="C51" s="80" t="s">
        <v>15</v>
      </c>
      <c r="D51" s="81">
        <f>1/3</f>
        <v>0.33333333333333331</v>
      </c>
      <c r="E51" s="81">
        <f t="shared" si="2"/>
        <v>0.52832083357371873</v>
      </c>
      <c r="F51" s="82"/>
      <c r="G51" s="81"/>
      <c r="H51" s="83"/>
      <c r="I51" s="147"/>
      <c r="J51" s="144"/>
    </row>
    <row r="52" spans="1:10" x14ac:dyDescent="0.2">
      <c r="A52" s="115"/>
      <c r="B52" s="120" t="s">
        <v>41</v>
      </c>
      <c r="C52" s="84" t="s">
        <v>3</v>
      </c>
      <c r="D52" s="85">
        <f>0/3</f>
        <v>0</v>
      </c>
      <c r="E52" s="85">
        <f t="shared" si="2"/>
        <v>0</v>
      </c>
      <c r="F52" s="86">
        <f>SUM(E52:E55)</f>
        <v>1.5849625007211561</v>
      </c>
      <c r="G52" s="85">
        <f>3/11</f>
        <v>0.27272727272727271</v>
      </c>
      <c r="H52" s="87">
        <f>F52*G52</f>
        <v>0.43226250019667889</v>
      </c>
      <c r="I52" s="147"/>
      <c r="J52" s="144"/>
    </row>
    <row r="53" spans="1:10" x14ac:dyDescent="0.2">
      <c r="A53" s="115"/>
      <c r="B53" s="118"/>
      <c r="C53" s="76" t="s">
        <v>5</v>
      </c>
      <c r="D53" s="77">
        <f>1/3</f>
        <v>0.33333333333333331</v>
      </c>
      <c r="E53" s="77">
        <f t="shared" si="2"/>
        <v>0.52832083357371873</v>
      </c>
      <c r="F53" s="78"/>
      <c r="G53" s="77"/>
      <c r="H53" s="79"/>
      <c r="I53" s="147"/>
      <c r="J53" s="144"/>
    </row>
    <row r="54" spans="1:10" x14ac:dyDescent="0.2">
      <c r="A54" s="115"/>
      <c r="B54" s="118"/>
      <c r="C54" s="76" t="s">
        <v>7</v>
      </c>
      <c r="D54" s="77">
        <f>1/3</f>
        <v>0.33333333333333331</v>
      </c>
      <c r="E54" s="77">
        <f t="shared" si="2"/>
        <v>0.52832083357371873</v>
      </c>
      <c r="F54" s="78"/>
      <c r="G54" s="77"/>
      <c r="H54" s="79"/>
      <c r="I54" s="147"/>
      <c r="J54" s="144"/>
    </row>
    <row r="55" spans="1:10" ht="15" thickBot="1" x14ac:dyDescent="0.25">
      <c r="A55" s="116"/>
      <c r="B55" s="121"/>
      <c r="C55" s="88" t="s">
        <v>15</v>
      </c>
      <c r="D55" s="89">
        <f>1/3</f>
        <v>0.33333333333333331</v>
      </c>
      <c r="E55" s="89">
        <f t="shared" si="2"/>
        <v>0.52832083357371873</v>
      </c>
      <c r="F55" s="90"/>
      <c r="G55" s="89"/>
      <c r="H55" s="91"/>
      <c r="I55" s="148"/>
      <c r="J55" s="145"/>
    </row>
    <row r="56" spans="1:10" x14ac:dyDescent="0.2">
      <c r="A56" s="122" t="s">
        <v>10</v>
      </c>
      <c r="B56" s="125" t="s">
        <v>18</v>
      </c>
      <c r="C56" s="92" t="s">
        <v>3</v>
      </c>
      <c r="D56" s="93">
        <f>2/6</f>
        <v>0.33333333333333331</v>
      </c>
      <c r="E56" s="93">
        <f t="shared" si="2"/>
        <v>0.52832083357371873</v>
      </c>
      <c r="F56" s="94">
        <f>SUM(E56:E59)</f>
        <v>1.5849625007211561</v>
      </c>
      <c r="G56" s="93">
        <f>6/11</f>
        <v>0.54545454545454541</v>
      </c>
      <c r="H56" s="95">
        <f>F56*G56</f>
        <v>0.86452500039335778</v>
      </c>
      <c r="I56" s="149">
        <f>SUM(H56,H60)</f>
        <v>1.5563104980694313</v>
      </c>
      <c r="J56" s="136">
        <f>D25-I56</f>
        <v>0.37994952946209604</v>
      </c>
    </row>
    <row r="57" spans="1:10" x14ac:dyDescent="0.2">
      <c r="A57" s="123"/>
      <c r="B57" s="126"/>
      <c r="C57" s="96" t="s">
        <v>5</v>
      </c>
      <c r="D57" s="97">
        <f>2/6</f>
        <v>0.33333333333333331</v>
      </c>
      <c r="E57" s="97">
        <f t="shared" si="2"/>
        <v>0.52832083357371873</v>
      </c>
      <c r="F57" s="98"/>
      <c r="G57" s="97"/>
      <c r="H57" s="99"/>
      <c r="I57" s="150"/>
      <c r="J57" s="137"/>
    </row>
    <row r="58" spans="1:10" x14ac:dyDescent="0.2">
      <c r="A58" s="123"/>
      <c r="B58" s="126"/>
      <c r="C58" s="96" t="s">
        <v>7</v>
      </c>
      <c r="D58" s="97">
        <f>2/6</f>
        <v>0.33333333333333331</v>
      </c>
      <c r="E58" s="97">
        <f t="shared" si="2"/>
        <v>0.52832083357371873</v>
      </c>
      <c r="F58" s="98"/>
      <c r="G58" s="97"/>
      <c r="H58" s="99"/>
      <c r="I58" s="150"/>
      <c r="J58" s="137"/>
    </row>
    <row r="59" spans="1:10" x14ac:dyDescent="0.2">
      <c r="A59" s="123"/>
      <c r="B59" s="127"/>
      <c r="C59" s="100" t="s">
        <v>15</v>
      </c>
      <c r="D59" s="101">
        <f>0/6</f>
        <v>0</v>
      </c>
      <c r="E59" s="101">
        <f t="shared" si="2"/>
        <v>0</v>
      </c>
      <c r="F59" s="102"/>
      <c r="G59" s="101"/>
      <c r="H59" s="103"/>
      <c r="I59" s="150"/>
      <c r="J59" s="137"/>
    </row>
    <row r="60" spans="1:10" x14ac:dyDescent="0.2">
      <c r="A60" s="123"/>
      <c r="B60" s="128" t="s">
        <v>17</v>
      </c>
      <c r="C60" s="104" t="s">
        <v>3</v>
      </c>
      <c r="D60" s="105">
        <f>0/5</f>
        <v>0</v>
      </c>
      <c r="E60" s="105">
        <f t="shared" si="2"/>
        <v>0</v>
      </c>
      <c r="F60" s="106">
        <f>SUM(E60:E63)</f>
        <v>1.5219280948873621</v>
      </c>
      <c r="G60" s="105">
        <f>5/11</f>
        <v>0.45454545454545453</v>
      </c>
      <c r="H60" s="107">
        <f>F60*G60</f>
        <v>0.69178549767607367</v>
      </c>
      <c r="I60" s="150"/>
      <c r="J60" s="137"/>
    </row>
    <row r="61" spans="1:10" x14ac:dyDescent="0.2">
      <c r="A61" s="123"/>
      <c r="B61" s="126"/>
      <c r="C61" s="96" t="s">
        <v>5</v>
      </c>
      <c r="D61" s="97">
        <f>1/5</f>
        <v>0.2</v>
      </c>
      <c r="E61" s="97">
        <f t="shared" si="2"/>
        <v>0.46438561897747244</v>
      </c>
      <c r="F61" s="98"/>
      <c r="G61" s="97"/>
      <c r="H61" s="99"/>
      <c r="I61" s="150"/>
      <c r="J61" s="137"/>
    </row>
    <row r="62" spans="1:10" x14ac:dyDescent="0.2">
      <c r="A62" s="123"/>
      <c r="B62" s="126"/>
      <c r="C62" s="96" t="s">
        <v>7</v>
      </c>
      <c r="D62" s="97">
        <f>2/5</f>
        <v>0.4</v>
      </c>
      <c r="E62" s="97">
        <f t="shared" si="2"/>
        <v>0.52877123795494485</v>
      </c>
      <c r="F62" s="98"/>
      <c r="G62" s="97"/>
      <c r="H62" s="99"/>
      <c r="I62" s="150"/>
      <c r="J62" s="137"/>
    </row>
    <row r="63" spans="1:10" ht="15" thickBot="1" x14ac:dyDescent="0.25">
      <c r="A63" s="124"/>
      <c r="B63" s="129"/>
      <c r="C63" s="108" t="s">
        <v>15</v>
      </c>
      <c r="D63" s="109">
        <f>2/5</f>
        <v>0.4</v>
      </c>
      <c r="E63" s="109">
        <f t="shared" si="2"/>
        <v>0.52877123795494485</v>
      </c>
      <c r="F63" s="110"/>
      <c r="G63" s="109"/>
      <c r="H63" s="111"/>
      <c r="I63" s="151"/>
      <c r="J63" s="138"/>
    </row>
  </sheetData>
  <autoFilter ref="A6:H17" xr:uid="{A27E0391-77EA-4B92-B89C-A2DC37399DAB}"/>
  <mergeCells count="18">
    <mergeCell ref="J56:J63"/>
    <mergeCell ref="I28:I43"/>
    <mergeCell ref="J28:J43"/>
    <mergeCell ref="J44:J55"/>
    <mergeCell ref="I44:I55"/>
    <mergeCell ref="I56:I63"/>
    <mergeCell ref="A28:A43"/>
    <mergeCell ref="B28:B31"/>
    <mergeCell ref="B32:B35"/>
    <mergeCell ref="B36:B39"/>
    <mergeCell ref="B40:B43"/>
    <mergeCell ref="A44:A55"/>
    <mergeCell ref="B44:B47"/>
    <mergeCell ref="B48:B51"/>
    <mergeCell ref="B52:B55"/>
    <mergeCell ref="A56:A63"/>
    <mergeCell ref="B56:B59"/>
    <mergeCell ref="B60:B6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 C4.5 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katakam</dc:creator>
  <cp:lastModifiedBy>balaji katakam</cp:lastModifiedBy>
  <dcterms:created xsi:type="dcterms:W3CDTF">2018-04-22T18:57:10Z</dcterms:created>
  <dcterms:modified xsi:type="dcterms:W3CDTF">2018-04-25T01:37:24Z</dcterms:modified>
</cp:coreProperties>
</file>