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\Desktop\CS513 Final\Balaji_CS513_Final\"/>
    </mc:Choice>
  </mc:AlternateContent>
  <xr:revisionPtr revIDLastSave="0" documentId="13_ncr:1_{4B7C3B33-C2E8-40A2-94EA-A00D14CF2FA8}" xr6:coauthVersionLast="33" xr6:coauthVersionMax="33" xr10:uidLastSave="{00000000-0000-0000-0000-000000000000}"/>
  <bookViews>
    <workbookView xWindow="0" yWindow="0" windowWidth="11820" windowHeight="10980" xr2:uid="{E5B2460B-F6D5-4F9D-9D5B-15B0F8BB9689}"/>
  </bookViews>
  <sheets>
    <sheet name="Question 1" sheetId="1" r:id="rId1"/>
  </sheets>
  <definedNames>
    <definedName name="_xlnm._FilterDatabase" localSheetId="0" hidden="1">'Question 1'!$A$1:$F$8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7" i="1"/>
  <c r="G56" i="1"/>
  <c r="G55" i="1"/>
  <c r="G49" i="1"/>
  <c r="G48" i="1"/>
  <c r="G47" i="1"/>
  <c r="G45" i="1"/>
  <c r="G44" i="1"/>
  <c r="G43" i="1"/>
  <c r="G37" i="1"/>
  <c r="G36" i="1"/>
  <c r="G35" i="1"/>
  <c r="G33" i="1"/>
  <c r="G32" i="1"/>
  <c r="G31" i="1"/>
  <c r="G29" i="1"/>
  <c r="G28" i="1"/>
  <c r="G27" i="1"/>
  <c r="G25" i="1"/>
  <c r="G24" i="1"/>
  <c r="G23" i="1"/>
  <c r="F37" i="1"/>
  <c r="F36" i="1"/>
  <c r="F35" i="1"/>
  <c r="F33" i="1"/>
  <c r="F32" i="1"/>
  <c r="F31" i="1"/>
  <c r="F29" i="1"/>
  <c r="F28" i="1"/>
  <c r="F27" i="1"/>
  <c r="F25" i="1"/>
  <c r="F24" i="1"/>
  <c r="F23" i="1"/>
  <c r="G21" i="1"/>
  <c r="G20" i="1"/>
  <c r="G19" i="1"/>
  <c r="F21" i="1"/>
  <c r="F20" i="1"/>
  <c r="F19" i="1"/>
  <c r="F41" i="1" l="1"/>
  <c r="G41" i="1" s="1"/>
  <c r="F40" i="1"/>
  <c r="G40" i="1" s="1"/>
  <c r="F39" i="1"/>
  <c r="G39" i="1" s="1"/>
  <c r="I39" i="1" s="1"/>
  <c r="C39" i="1"/>
  <c r="D39" i="1" l="1"/>
  <c r="H39" i="1" s="1"/>
  <c r="J39" i="1" s="1"/>
  <c r="F57" i="1"/>
  <c r="F56" i="1"/>
  <c r="F55" i="1"/>
  <c r="I55" i="1" s="1"/>
  <c r="F53" i="1"/>
  <c r="F52" i="1"/>
  <c r="F51" i="1"/>
  <c r="F49" i="1"/>
  <c r="F48" i="1"/>
  <c r="F47" i="1"/>
  <c r="F45" i="1"/>
  <c r="F44" i="1"/>
  <c r="F43" i="1"/>
  <c r="C51" i="1"/>
  <c r="C55" i="1"/>
  <c r="D55" i="1" s="1"/>
  <c r="H55" i="1" s="1"/>
  <c r="C47" i="1"/>
  <c r="D47" i="1" s="1"/>
  <c r="H47" i="1" s="1"/>
  <c r="C43" i="1"/>
  <c r="I47" i="1"/>
  <c r="I35" i="1"/>
  <c r="D35" i="1"/>
  <c r="H35" i="1" s="1"/>
  <c r="C35" i="1"/>
  <c r="I31" i="1"/>
  <c r="C31" i="1"/>
  <c r="D31" i="1" s="1"/>
  <c r="H31" i="1" s="1"/>
  <c r="I27" i="1"/>
  <c r="C27" i="1"/>
  <c r="D27" i="1" s="1"/>
  <c r="H27" i="1" s="1"/>
  <c r="I23" i="1"/>
  <c r="C23" i="1"/>
  <c r="D23" i="1" s="1"/>
  <c r="H23" i="1" s="1"/>
  <c r="I19" i="1"/>
  <c r="D19" i="1"/>
  <c r="C19" i="1"/>
  <c r="H19" i="1" s="1"/>
  <c r="J27" i="1" l="1"/>
  <c r="J19" i="1"/>
  <c r="J23" i="1"/>
  <c r="J35" i="1"/>
  <c r="J31" i="1"/>
  <c r="J55" i="1"/>
  <c r="I51" i="1"/>
  <c r="J47" i="1"/>
  <c r="I43" i="1"/>
  <c r="D51" i="1"/>
  <c r="H51" i="1" s="1"/>
  <c r="D43" i="1"/>
  <c r="H43" i="1" s="1"/>
  <c r="J51" i="1" l="1"/>
  <c r="J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Q1" description="Connection to the 'Q1' query in the workbook." type="5" refreshedVersion="6" background="1">
    <dbPr connection="Provider=Microsoft.Mashup.OleDb.1;Data Source=$Workbook$;Location=Q1;Extended Properties=&quot;&quot;" command="SELECT * FROM [Q1]"/>
  </connection>
  <connection id="2" xr16:uid="{00000000-0015-0000-FFFF-FFFF01000000}" keepAlive="1" name="Query - Q1 (2)" description="Connection to the 'Q1 (2)' query in the workbook." type="5" refreshedVersion="6" background="1">
    <dbPr connection="Provider=Microsoft.Mashup.OleDb.1;Data Source=$Workbook$;Location=Q1 (2);Extended Properties=&quot;&quot;" command="SELECT * FROM [Q1 (2)]"/>
  </connection>
</connections>
</file>

<file path=xl/sharedStrings.xml><?xml version="1.0" encoding="utf-8"?>
<sst xmlns="http://schemas.openxmlformats.org/spreadsheetml/2006/main" count="74" uniqueCount="37">
  <si>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</si>
  <si>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</si>
  <si>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</si>
  <si>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</si>
  <si>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</si>
  <si>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</si>
  <si>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</si>
  <si>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</si>
  <si>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</si>
  <si>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</si>
  <si>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</si>
  <si>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</si>
  <si>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Sr. No</t>
  </si>
  <si>
    <t>Split</t>
  </si>
  <si>
    <t>PL</t>
  </si>
  <si>
    <t>PR</t>
  </si>
  <si>
    <t>P( j |tL )</t>
  </si>
  <si>
    <t>P( j |tR)</t>
  </si>
  <si>
    <t>2PL PR</t>
  </si>
  <si>
    <t>Q(s|t)</t>
  </si>
  <si>
    <t>Φ(s|t)</t>
  </si>
  <si>
    <t>Ethnicity=Black</t>
  </si>
  <si>
    <t>Addiction</t>
  </si>
  <si>
    <t>Ethnicity=Hispanic</t>
  </si>
  <si>
    <t>Ethnicity=White</t>
  </si>
  <si>
    <t>Age=Old</t>
  </si>
  <si>
    <t>Age=Young</t>
  </si>
  <si>
    <t>Ethnicity=Black and Age=Old</t>
  </si>
  <si>
    <t>Ethnicity=Black and Age=Young</t>
  </si>
  <si>
    <t>Ethnicity=Hispanic and White and Age=Old</t>
  </si>
  <si>
    <t>Ethnicity=Hispanic and White and Age=Young</t>
  </si>
  <si>
    <t>Ethnicity=Hispanic and White</t>
  </si>
  <si>
    <t>Best attribute</t>
  </si>
  <si>
    <t>CS513A</t>
  </si>
  <si>
    <t>KDDM</t>
  </si>
  <si>
    <t>Name: Balaji Katakam</t>
  </si>
  <si>
    <t>CWID: 10423274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</si>
</sst>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6" fillId="2" borderId="5" xfId="1" applyBorder="1" applyAlignment="1">
      <alignment horizontal="center"/>
    </xf>
    <xf numFmtId="0" fontId="6" fillId="2" borderId="5" xfId="1" applyBorder="1" applyAlignment="1">
      <alignment horizontal="center" vertical="center"/>
    </xf>
    <xf numFmtId="0" fontId="5" fillId="3" borderId="1" xfId="2" applyBorder="1"/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3">
    <cellStyle name="60% - Accent4" xfId="2" builtinId="4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</xdr:row>
          <xdr:rowOff>9525</xdr:rowOff>
        </xdr:from>
        <xdr:to>
          <xdr:col>15</xdr:col>
          <xdr:colOff>66675</xdr:colOff>
          <xdr:row>15</xdr:row>
          <xdr:rowOff>152400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C9E9-2761-4619-8841-CCEA0D6D65DE}">
  <sheetPr codeName="Sheet1"/>
  <dimension ref="A1:O57"/>
  <sheetViews>
    <sheetView tabSelected="1" workbookViewId="0">
      <selection activeCell="I1" sqref="I1:O1"/>
    </sheetView>
  </sheetViews>
  <sheetFormatPr defaultRowHeight="15" x14ac:dyDescent="0.25"/>
  <cols>
    <col min="1" max="1" width="15.140625" bestFit="1" customWidth="1"/>
    <col min="2" max="2" width="38.28515625" bestFit="1" customWidth="1"/>
    <col min="3" max="3" width="9" bestFit="1" customWidth="1"/>
    <col min="5" max="5" width="9.140625" bestFit="1" customWidth="1"/>
    <col min="6" max="6" width="11.5703125" bestFit="1" customWidth="1"/>
  </cols>
  <sheetData>
    <row r="1" spans="1:15" ht="19.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2" t="s">
        <v>33</v>
      </c>
      <c r="J1" s="12" t="s">
        <v>34</v>
      </c>
      <c r="K1" s="13" t="s">
        <v>35</v>
      </c>
      <c r="L1" s="14"/>
      <c r="M1" s="15"/>
      <c r="N1" s="13" t="s">
        <v>36</v>
      </c>
      <c r="O1" s="15"/>
    </row>
    <row r="2" spans="1:15" ht="19.5" thickBot="1" x14ac:dyDescent="0.3">
      <c r="A2" s="4" t="s">
        <v>6</v>
      </c>
      <c r="B2" s="5" t="s">
        <v>7</v>
      </c>
      <c r="C2" s="6">
        <v>30</v>
      </c>
      <c r="D2" s="6">
        <v>48</v>
      </c>
      <c r="E2" s="6">
        <v>17</v>
      </c>
      <c r="F2" s="7">
        <v>95</v>
      </c>
    </row>
    <row r="3" spans="1:15" ht="19.5" thickBot="1" x14ac:dyDescent="0.3">
      <c r="A3" s="4" t="s">
        <v>6</v>
      </c>
      <c r="B3" s="5" t="s">
        <v>8</v>
      </c>
      <c r="C3" s="6">
        <v>25</v>
      </c>
      <c r="D3" s="6">
        <v>72</v>
      </c>
      <c r="E3" s="6">
        <v>13</v>
      </c>
      <c r="F3" s="7">
        <v>110</v>
      </c>
    </row>
    <row r="4" spans="1:15" ht="19.5" thickBot="1" x14ac:dyDescent="0.3">
      <c r="A4" s="4" t="s">
        <v>9</v>
      </c>
      <c r="B4" s="5" t="s">
        <v>7</v>
      </c>
      <c r="C4" s="6">
        <v>7</v>
      </c>
      <c r="D4" s="6">
        <v>0</v>
      </c>
      <c r="E4" s="6">
        <v>5</v>
      </c>
      <c r="F4" s="7">
        <v>12</v>
      </c>
    </row>
    <row r="5" spans="1:15" ht="19.5" thickBot="1" x14ac:dyDescent="0.3">
      <c r="A5" s="4" t="s">
        <v>9</v>
      </c>
      <c r="B5" s="5" t="s">
        <v>8</v>
      </c>
      <c r="C5" s="6">
        <v>8</v>
      </c>
      <c r="D5" s="6">
        <v>7</v>
      </c>
      <c r="E5" s="6">
        <v>19</v>
      </c>
      <c r="F5" s="7">
        <v>34</v>
      </c>
    </row>
    <row r="6" spans="1:15" ht="19.5" thickBot="1" x14ac:dyDescent="0.3">
      <c r="A6" s="4" t="s">
        <v>10</v>
      </c>
      <c r="B6" s="5" t="s">
        <v>7</v>
      </c>
      <c r="C6" s="6">
        <v>60</v>
      </c>
      <c r="D6" s="6">
        <v>2</v>
      </c>
      <c r="E6" s="6">
        <v>17</v>
      </c>
      <c r="F6" s="7">
        <v>79</v>
      </c>
    </row>
    <row r="7" spans="1:15" ht="19.5" thickBot="1" x14ac:dyDescent="0.3">
      <c r="A7" s="4" t="s">
        <v>10</v>
      </c>
      <c r="B7" s="5" t="s">
        <v>8</v>
      </c>
      <c r="C7" s="6">
        <v>26</v>
      </c>
      <c r="D7" s="6">
        <v>10</v>
      </c>
      <c r="E7" s="6">
        <v>34</v>
      </c>
      <c r="F7" s="7">
        <v>70</v>
      </c>
    </row>
    <row r="8" spans="1:15" ht="19.5" thickBot="1" x14ac:dyDescent="0.3">
      <c r="A8" s="4" t="s">
        <v>11</v>
      </c>
      <c r="B8" s="5"/>
      <c r="C8" s="7">
        <v>156</v>
      </c>
      <c r="D8" s="7">
        <v>139</v>
      </c>
      <c r="E8" s="7">
        <v>105</v>
      </c>
      <c r="F8" s="7">
        <v>400</v>
      </c>
    </row>
    <row r="17" spans="1:11" ht="15.75" thickBot="1" x14ac:dyDescent="0.3"/>
    <row r="18" spans="1:11" s="8" customFormat="1" ht="16.5" thickTop="1" thickBot="1" x14ac:dyDescent="0.3">
      <c r="A18" s="9" t="s">
        <v>12</v>
      </c>
      <c r="B18" s="10" t="s">
        <v>13</v>
      </c>
      <c r="C18" s="10" t="s">
        <v>14</v>
      </c>
      <c r="D18" s="10" t="s">
        <v>15</v>
      </c>
      <c r="E18" s="10" t="s">
        <v>22</v>
      </c>
      <c r="F18" s="10" t="s">
        <v>16</v>
      </c>
      <c r="G18" s="10" t="s">
        <v>17</v>
      </c>
      <c r="H18" s="10" t="s">
        <v>18</v>
      </c>
      <c r="I18" s="10" t="s">
        <v>19</v>
      </c>
      <c r="J18" s="10" t="s">
        <v>20</v>
      </c>
    </row>
    <row r="19" spans="1:11" ht="15.75" thickBot="1" x14ac:dyDescent="0.3">
      <c r="A19" s="11">
        <v>1</v>
      </c>
      <c r="B19" s="11" t="s">
        <v>21</v>
      </c>
      <c r="C19" s="11">
        <f>205/400</f>
        <v>0.51249999999999996</v>
      </c>
      <c r="D19" s="11">
        <f>1-C19</f>
        <v>0.48750000000000004</v>
      </c>
      <c r="E19" s="11" t="s">
        <v>2</v>
      </c>
      <c r="F19" s="11">
        <f>55/205</f>
        <v>0.26829268292682928</v>
      </c>
      <c r="G19" s="11">
        <f>101/195</f>
        <v>0.517948717948718</v>
      </c>
      <c r="H19" s="11">
        <f>2*C19*D19</f>
        <v>0.49968750000000001</v>
      </c>
      <c r="I19" s="11">
        <f>ABS(F19-G19)+ABS(F20-G20)+ABS(F21-G21)</f>
        <v>0.97585991244527837</v>
      </c>
      <c r="J19" s="11">
        <f>H19*I19</f>
        <v>0.48762500000000003</v>
      </c>
      <c r="K19" t="s">
        <v>32</v>
      </c>
    </row>
    <row r="20" spans="1:11" ht="15.75" thickBot="1" x14ac:dyDescent="0.3">
      <c r="A20" s="11"/>
      <c r="B20" s="11"/>
      <c r="C20" s="11"/>
      <c r="D20" s="11"/>
      <c r="E20" s="11" t="s">
        <v>3</v>
      </c>
      <c r="F20" s="11">
        <f>120/205</f>
        <v>0.58536585365853655</v>
      </c>
      <c r="G20" s="11">
        <f>19/195</f>
        <v>9.7435897435897437E-2</v>
      </c>
      <c r="H20" s="11"/>
      <c r="I20" s="11"/>
      <c r="J20" s="11"/>
    </row>
    <row r="21" spans="1:11" ht="15.75" thickBot="1" x14ac:dyDescent="0.3">
      <c r="A21" s="11"/>
      <c r="B21" s="11"/>
      <c r="C21" s="11"/>
      <c r="D21" s="11"/>
      <c r="E21" s="11" t="s">
        <v>4</v>
      </c>
      <c r="F21" s="11">
        <f>30/205</f>
        <v>0.14634146341463414</v>
      </c>
      <c r="G21" s="11">
        <f>75/195</f>
        <v>0.38461538461538464</v>
      </c>
      <c r="H21" s="11"/>
      <c r="I21" s="11"/>
      <c r="J21" s="11"/>
    </row>
    <row r="22" spans="1:11" ht="15.75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1" ht="15.75" thickBot="1" x14ac:dyDescent="0.3">
      <c r="A23" s="11">
        <v>2</v>
      </c>
      <c r="B23" s="11" t="s">
        <v>23</v>
      </c>
      <c r="C23" s="11">
        <f>46/400</f>
        <v>0.115</v>
      </c>
      <c r="D23" s="11">
        <f>1-C23</f>
        <v>0.88500000000000001</v>
      </c>
      <c r="E23" s="11" t="s">
        <v>2</v>
      </c>
      <c r="F23" s="11">
        <f>15/46</f>
        <v>0.32608695652173914</v>
      </c>
      <c r="G23" s="11">
        <f>141/354</f>
        <v>0.39830508474576271</v>
      </c>
      <c r="H23" s="11">
        <f>2*C23*D23</f>
        <v>0.20355000000000001</v>
      </c>
      <c r="I23" s="11">
        <f>ABS(F23-G23)+ABS(F24-G24)+ABS(F25-G25)</f>
        <v>0.78142196786264584</v>
      </c>
      <c r="J23" s="11">
        <f>H23*I23</f>
        <v>0.15905844155844157</v>
      </c>
    </row>
    <row r="24" spans="1:11" ht="15.75" thickBot="1" x14ac:dyDescent="0.3">
      <c r="A24" s="11"/>
      <c r="B24" s="11"/>
      <c r="C24" s="11"/>
      <c r="D24" s="11"/>
      <c r="E24" s="11" t="s">
        <v>3</v>
      </c>
      <c r="F24" s="11">
        <f>7/46</f>
        <v>0.15217391304347827</v>
      </c>
      <c r="G24" s="11">
        <f>132/154</f>
        <v>0.8571428571428571</v>
      </c>
      <c r="H24" s="11"/>
      <c r="I24" s="11"/>
      <c r="J24" s="11"/>
    </row>
    <row r="25" spans="1:11" ht="15.75" thickBot="1" x14ac:dyDescent="0.3">
      <c r="A25" s="11"/>
      <c r="B25" s="11"/>
      <c r="C25" s="11"/>
      <c r="D25" s="11"/>
      <c r="E25" s="11" t="s">
        <v>4</v>
      </c>
      <c r="F25" s="11">
        <f>24/46</f>
        <v>0.52173913043478259</v>
      </c>
      <c r="G25" s="11">
        <f>81/154</f>
        <v>0.52597402597402598</v>
      </c>
      <c r="H25" s="11"/>
      <c r="I25" s="11"/>
      <c r="J25" s="11"/>
    </row>
    <row r="26" spans="1:11" ht="15.75" thickBo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11" ht="15.75" thickBot="1" x14ac:dyDescent="0.3">
      <c r="A27" s="11">
        <v>3</v>
      </c>
      <c r="B27" s="11" t="s">
        <v>24</v>
      </c>
      <c r="C27" s="11">
        <f>149/400</f>
        <v>0.3725</v>
      </c>
      <c r="D27" s="11">
        <f>1-C27</f>
        <v>0.62749999999999995</v>
      </c>
      <c r="E27" s="11" t="s">
        <v>2</v>
      </c>
      <c r="F27" s="11">
        <f>86/149</f>
        <v>0.57718120805369133</v>
      </c>
      <c r="G27" s="11">
        <f>70/251</f>
        <v>0.2788844621513944</v>
      </c>
      <c r="H27" s="11">
        <f>2*C27*D27</f>
        <v>0.46748749999999994</v>
      </c>
      <c r="I27" s="11">
        <f>ABS(F27-G27)+ABS(F28-G28)+ABS(F29-G29)</f>
        <v>0.85087836573170417</v>
      </c>
      <c r="J27" s="11">
        <f>H27*I27</f>
        <v>0.39777499999999999</v>
      </c>
    </row>
    <row r="28" spans="1:11" ht="15.75" thickBot="1" x14ac:dyDescent="0.3">
      <c r="A28" s="11"/>
      <c r="B28" s="11"/>
      <c r="C28" s="11"/>
      <c r="D28" s="11"/>
      <c r="E28" s="11" t="s">
        <v>3</v>
      </c>
      <c r="F28" s="11">
        <f>12/149</f>
        <v>8.0536912751677847E-2</v>
      </c>
      <c r="G28" s="11">
        <f>127/251</f>
        <v>0.50597609561752988</v>
      </c>
      <c r="H28" s="11"/>
      <c r="I28" s="11"/>
      <c r="J28" s="11"/>
    </row>
    <row r="29" spans="1:11" ht="15.75" thickBot="1" x14ac:dyDescent="0.3">
      <c r="A29" s="11"/>
      <c r="B29" s="11"/>
      <c r="C29" s="11"/>
      <c r="D29" s="11"/>
      <c r="E29" s="11" t="s">
        <v>4</v>
      </c>
      <c r="F29" s="11">
        <f>51/149</f>
        <v>0.34228187919463088</v>
      </c>
      <c r="G29" s="11">
        <f>54/251</f>
        <v>0.2151394422310757</v>
      </c>
      <c r="H29" s="11"/>
      <c r="I29" s="11"/>
      <c r="J29" s="11"/>
    </row>
    <row r="30" spans="1:11" ht="15.75" thickBo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.75" thickBot="1" x14ac:dyDescent="0.3">
      <c r="A31" s="11">
        <v>4</v>
      </c>
      <c r="B31" s="11" t="s">
        <v>25</v>
      </c>
      <c r="C31" s="11">
        <f>186/400</f>
        <v>0.46500000000000002</v>
      </c>
      <c r="D31" s="11">
        <f>1-C31</f>
        <v>0.53499999999999992</v>
      </c>
      <c r="E31" s="11" t="s">
        <v>2</v>
      </c>
      <c r="F31" s="11">
        <f>97/186</f>
        <v>0.521505376344086</v>
      </c>
      <c r="G31" s="11">
        <f>59/214</f>
        <v>0.27570093457943923</v>
      </c>
      <c r="H31" s="11">
        <f>2*C31*D31</f>
        <v>0.49754999999999994</v>
      </c>
      <c r="I31" s="11">
        <f>ABS(F31-G31)+ABS(F32-G32)+ABS(F33-G33)</f>
        <v>0.49160888352929355</v>
      </c>
      <c r="J31" s="11">
        <f>H31*I31</f>
        <v>0.24459999999999998</v>
      </c>
    </row>
    <row r="32" spans="1:11" ht="15.75" thickBot="1" x14ac:dyDescent="0.3">
      <c r="A32" s="11"/>
      <c r="B32" s="11"/>
      <c r="C32" s="11"/>
      <c r="D32" s="11"/>
      <c r="E32" s="11" t="s">
        <v>3</v>
      </c>
      <c r="F32" s="11">
        <f>50/186</f>
        <v>0.26881720430107525</v>
      </c>
      <c r="G32" s="11">
        <f>89/214</f>
        <v>0.41588785046728971</v>
      </c>
      <c r="H32" s="11"/>
      <c r="I32" s="11"/>
      <c r="J32" s="11"/>
    </row>
    <row r="33" spans="1:10" ht="15.75" thickBot="1" x14ac:dyDescent="0.3">
      <c r="A33" s="11"/>
      <c r="B33" s="11"/>
      <c r="C33" s="11"/>
      <c r="D33" s="11"/>
      <c r="E33" s="11" t="s">
        <v>4</v>
      </c>
      <c r="F33" s="11">
        <f>39/186</f>
        <v>0.20967741935483872</v>
      </c>
      <c r="G33" s="11">
        <f>66/214</f>
        <v>0.30841121495327101</v>
      </c>
      <c r="H33" s="11"/>
      <c r="I33" s="11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spans="1:10" ht="15.75" thickBot="1" x14ac:dyDescent="0.3">
      <c r="A35" s="11">
        <v>5</v>
      </c>
      <c r="B35" s="11" t="s">
        <v>26</v>
      </c>
      <c r="C35" s="11">
        <f>214/400</f>
        <v>0.53500000000000003</v>
      </c>
      <c r="D35" s="11">
        <f>1-C35</f>
        <v>0.46499999999999997</v>
      </c>
      <c r="E35" s="11" t="s">
        <v>2</v>
      </c>
      <c r="F35" s="11">
        <f>59/214</f>
        <v>0.27570093457943923</v>
      </c>
      <c r="G35" s="11">
        <f>97/186</f>
        <v>0.521505376344086</v>
      </c>
      <c r="H35" s="11">
        <f>2*C35*D35</f>
        <v>0.49754999999999999</v>
      </c>
      <c r="I35" s="11">
        <f>ABS(F35-G35)+ABS(F36-G36)+ABS(F37-G37)</f>
        <v>0.49160888352929355</v>
      </c>
      <c r="J35" s="11">
        <f>H35*I35</f>
        <v>0.24460000000000001</v>
      </c>
    </row>
    <row r="36" spans="1:10" ht="15.75" thickBot="1" x14ac:dyDescent="0.3">
      <c r="A36" s="11"/>
      <c r="B36" s="11"/>
      <c r="C36" s="11"/>
      <c r="D36" s="11"/>
      <c r="E36" s="11" t="s">
        <v>3</v>
      </c>
      <c r="F36" s="11">
        <f>89/214</f>
        <v>0.41588785046728971</v>
      </c>
      <c r="G36" s="11">
        <f>50/186</f>
        <v>0.26881720430107525</v>
      </c>
      <c r="H36" s="11"/>
      <c r="I36" s="11"/>
      <c r="J36" s="11"/>
    </row>
    <row r="37" spans="1:10" ht="15.75" thickBot="1" x14ac:dyDescent="0.3">
      <c r="A37" s="11"/>
      <c r="B37" s="11"/>
      <c r="C37" s="11"/>
      <c r="D37" s="11"/>
      <c r="E37" s="11" t="s">
        <v>4</v>
      </c>
      <c r="F37" s="11">
        <f>66/214</f>
        <v>0.30841121495327101</v>
      </c>
      <c r="G37" s="11">
        <f>39/186</f>
        <v>0.20967741935483872</v>
      </c>
      <c r="H37" s="11"/>
      <c r="I37" s="11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spans="1:10" ht="15.75" thickBot="1" x14ac:dyDescent="0.3">
      <c r="A39" s="11">
        <v>6</v>
      </c>
      <c r="B39" s="11" t="s">
        <v>31</v>
      </c>
      <c r="C39" s="11">
        <f>195/400</f>
        <v>0.48749999999999999</v>
      </c>
      <c r="D39" s="11">
        <f>1-C39</f>
        <v>0.51249999999999996</v>
      </c>
      <c r="E39" s="11" t="s">
        <v>2</v>
      </c>
      <c r="F39" s="11">
        <f>101/156</f>
        <v>0.64743589743589747</v>
      </c>
      <c r="G39" s="11">
        <f>1-F39</f>
        <v>0.35256410256410253</v>
      </c>
      <c r="H39" s="11">
        <f>2*C39*D39</f>
        <v>0.49968749999999995</v>
      </c>
      <c r="I39" s="11">
        <f>ABS(F39-G39)+ABS(F40-G40)+ABS(F41-G41)</f>
        <v>1.4500619284791947</v>
      </c>
      <c r="J39" s="11">
        <f>H39*I39</f>
        <v>0.72457781988694747</v>
      </c>
    </row>
    <row r="40" spans="1:10" ht="15.75" thickBot="1" x14ac:dyDescent="0.3">
      <c r="A40" s="11"/>
      <c r="B40" s="11"/>
      <c r="C40" s="11"/>
      <c r="D40" s="11"/>
      <c r="E40" s="11" t="s">
        <v>3</v>
      </c>
      <c r="F40" s="11">
        <f>19/139</f>
        <v>0.1366906474820144</v>
      </c>
      <c r="G40" s="11">
        <f t="shared" ref="G40:G41" si="0">1-F40</f>
        <v>0.86330935251798557</v>
      </c>
      <c r="H40" s="11"/>
      <c r="I40" s="11"/>
      <c r="J40" s="11"/>
    </row>
    <row r="41" spans="1:10" ht="15.75" thickBot="1" x14ac:dyDescent="0.3">
      <c r="A41" s="11"/>
      <c r="B41" s="11"/>
      <c r="C41" s="11"/>
      <c r="D41" s="11"/>
      <c r="E41" s="11" t="s">
        <v>4</v>
      </c>
      <c r="F41" s="11">
        <f>75/105</f>
        <v>0.7142857142857143</v>
      </c>
      <c r="G41" s="11">
        <f t="shared" si="0"/>
        <v>0.2857142857142857</v>
      </c>
      <c r="H41" s="11"/>
      <c r="I41" s="11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spans="1:10" ht="15.75" thickBot="1" x14ac:dyDescent="0.3">
      <c r="A43" s="11">
        <v>7</v>
      </c>
      <c r="B43" s="11" t="s">
        <v>27</v>
      </c>
      <c r="C43" s="11">
        <f>95/205</f>
        <v>0.46341463414634149</v>
      </c>
      <c r="D43" s="11">
        <f>1-C43</f>
        <v>0.53658536585365857</v>
      </c>
      <c r="E43" s="11" t="s">
        <v>2</v>
      </c>
      <c r="F43" s="11">
        <f>30/95</f>
        <v>0.31578947368421051</v>
      </c>
      <c r="G43" s="11">
        <f>25/110</f>
        <v>0.22727272727272727</v>
      </c>
      <c r="H43" s="11">
        <f>2*C43*D43</f>
        <v>0.49732302201070799</v>
      </c>
      <c r="I43" s="11">
        <f>ABS(F43-G43)+ABS(F44-G44)+ABS(F45-G45)</f>
        <v>0.29856459330143537</v>
      </c>
      <c r="J43" s="11">
        <f>H43*I43</f>
        <v>0.14848304580606783</v>
      </c>
    </row>
    <row r="44" spans="1:10" ht="15.75" thickBot="1" x14ac:dyDescent="0.3">
      <c r="A44" s="11"/>
      <c r="B44" s="11"/>
      <c r="C44" s="11"/>
      <c r="D44" s="11"/>
      <c r="E44" s="11" t="s">
        <v>3</v>
      </c>
      <c r="F44" s="11">
        <f>48/95</f>
        <v>0.50526315789473686</v>
      </c>
      <c r="G44" s="11">
        <f>72/110</f>
        <v>0.65454545454545454</v>
      </c>
      <c r="H44" s="11"/>
      <c r="I44" s="11"/>
      <c r="J44" s="11"/>
    </row>
    <row r="45" spans="1:10" ht="15.75" thickBot="1" x14ac:dyDescent="0.3">
      <c r="A45" s="11"/>
      <c r="B45" s="11"/>
      <c r="C45" s="11"/>
      <c r="D45" s="11"/>
      <c r="E45" s="11" t="s">
        <v>4</v>
      </c>
      <c r="F45" s="11">
        <f>17/95</f>
        <v>0.17894736842105263</v>
      </c>
      <c r="G45" s="11">
        <f>13/110</f>
        <v>0.11818181818181818</v>
      </c>
      <c r="H45" s="11"/>
      <c r="I45" s="11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11">
        <v>8</v>
      </c>
      <c r="B47" s="11" t="s">
        <v>28</v>
      </c>
      <c r="C47" s="11">
        <f>110/205</f>
        <v>0.53658536585365857</v>
      </c>
      <c r="D47" s="11">
        <f>1-C47</f>
        <v>0.46341463414634143</v>
      </c>
      <c r="E47" s="11" t="s">
        <v>2</v>
      </c>
      <c r="F47" s="11">
        <f>25/110</f>
        <v>0.22727272727272727</v>
      </c>
      <c r="G47" s="11">
        <f>30/95</f>
        <v>0.31578947368421051</v>
      </c>
      <c r="H47" s="11">
        <f>2*C47*D47</f>
        <v>0.49732302201070788</v>
      </c>
      <c r="I47" s="11">
        <f>ABS(F47-G47)+ABS(F48-G48)+ABS(F49-G49)</f>
        <v>0.29856459330143537</v>
      </c>
      <c r="J47" s="11">
        <f>H47*I47</f>
        <v>0.14848304580606778</v>
      </c>
    </row>
    <row r="48" spans="1:10" ht="15.75" thickBot="1" x14ac:dyDescent="0.3">
      <c r="A48" s="11"/>
      <c r="B48" s="11"/>
      <c r="C48" s="11"/>
      <c r="D48" s="11"/>
      <c r="E48" s="11" t="s">
        <v>3</v>
      </c>
      <c r="F48" s="11">
        <f>72/110</f>
        <v>0.65454545454545454</v>
      </c>
      <c r="G48" s="11">
        <f>48/95</f>
        <v>0.50526315789473686</v>
      </c>
      <c r="H48" s="11"/>
      <c r="I48" s="11"/>
      <c r="J48" s="11"/>
    </row>
    <row r="49" spans="1:10" ht="15.75" thickBot="1" x14ac:dyDescent="0.3">
      <c r="A49" s="11"/>
      <c r="B49" s="11"/>
      <c r="C49" s="11"/>
      <c r="D49" s="11"/>
      <c r="E49" s="11" t="s">
        <v>4</v>
      </c>
      <c r="F49" s="11">
        <f>13/110</f>
        <v>0.11818181818181818</v>
      </c>
      <c r="G49" s="11">
        <f>17/95</f>
        <v>0.17894736842105263</v>
      </c>
      <c r="H49" s="11"/>
      <c r="I49" s="11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 spans="1:10" ht="15.75" thickBot="1" x14ac:dyDescent="0.3">
      <c r="A51" s="11">
        <v>9</v>
      </c>
      <c r="B51" s="11" t="s">
        <v>29</v>
      </c>
      <c r="C51" s="11">
        <f>91/195</f>
        <v>0.46666666666666667</v>
      </c>
      <c r="D51" s="11">
        <f>1-C51</f>
        <v>0.53333333333333333</v>
      </c>
      <c r="E51" s="11" t="s">
        <v>2</v>
      </c>
      <c r="F51" s="11">
        <f>67/91</f>
        <v>0.73626373626373631</v>
      </c>
      <c r="G51" s="11">
        <f>34/104</f>
        <v>0.32692307692307693</v>
      </c>
      <c r="H51" s="11">
        <f>2*C51*D51</f>
        <v>0.49777777777777776</v>
      </c>
      <c r="I51" s="11">
        <f>ABS(F51-G51)+ABS(F52-G52)+ABS(F53-G53)</f>
        <v>0.81868131868131866</v>
      </c>
      <c r="J51" s="11">
        <f>H51*I51</f>
        <v>0.40752136752136747</v>
      </c>
    </row>
    <row r="52" spans="1:10" ht="15.75" thickBot="1" x14ac:dyDescent="0.3">
      <c r="A52" s="11"/>
      <c r="B52" s="11"/>
      <c r="C52" s="11"/>
      <c r="D52" s="11"/>
      <c r="E52" s="11" t="s">
        <v>3</v>
      </c>
      <c r="F52" s="11">
        <f>2/91</f>
        <v>2.197802197802198E-2</v>
      </c>
      <c r="G52" s="11">
        <f>17/104</f>
        <v>0.16346153846153846</v>
      </c>
      <c r="H52" s="11"/>
      <c r="I52" s="11"/>
      <c r="J52" s="11"/>
    </row>
    <row r="53" spans="1:10" ht="15.75" thickBot="1" x14ac:dyDescent="0.3">
      <c r="A53" s="11"/>
      <c r="B53" s="11"/>
      <c r="C53" s="11"/>
      <c r="D53" s="11"/>
      <c r="E53" s="11" t="s">
        <v>4</v>
      </c>
      <c r="F53" s="11">
        <f>22/91</f>
        <v>0.24175824175824176</v>
      </c>
      <c r="G53" s="11">
        <f>53/104</f>
        <v>0.50961538461538458</v>
      </c>
      <c r="H53" s="11"/>
      <c r="I53" s="11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 spans="1:10" ht="15.75" thickBot="1" x14ac:dyDescent="0.3">
      <c r="A55" s="11">
        <v>10</v>
      </c>
      <c r="B55" s="11" t="s">
        <v>30</v>
      </c>
      <c r="C55" s="11">
        <f>104/195</f>
        <v>0.53333333333333333</v>
      </c>
      <c r="D55" s="11">
        <f>1-C55</f>
        <v>0.46666666666666667</v>
      </c>
      <c r="E55" s="11" t="s">
        <v>2</v>
      </c>
      <c r="F55" s="11">
        <f>34/104</f>
        <v>0.32692307692307693</v>
      </c>
      <c r="G55" s="11">
        <f>67/91</f>
        <v>0.73626373626373631</v>
      </c>
      <c r="H55" s="11">
        <f>2*C55*D55</f>
        <v>0.49777777777777776</v>
      </c>
      <c r="I55" s="11">
        <f>ABS(F55-G55)+ABS(F56-G56)+ABS(F57-G57)</f>
        <v>0.81868131868131866</v>
      </c>
      <c r="J55" s="11">
        <f>H55*I55</f>
        <v>0.40752136752136747</v>
      </c>
    </row>
    <row r="56" spans="1:10" ht="15.75" thickBot="1" x14ac:dyDescent="0.3">
      <c r="A56" s="11"/>
      <c r="B56" s="11"/>
      <c r="C56" s="11"/>
      <c r="D56" s="11"/>
      <c r="E56" s="11" t="s">
        <v>3</v>
      </c>
      <c r="F56" s="11">
        <f>17/104</f>
        <v>0.16346153846153846</v>
      </c>
      <c r="G56" s="11">
        <f>2/91</f>
        <v>2.197802197802198E-2</v>
      </c>
      <c r="H56" s="11"/>
      <c r="I56" s="11"/>
      <c r="J56" s="11"/>
    </row>
    <row r="57" spans="1:10" ht="15.75" thickBot="1" x14ac:dyDescent="0.3">
      <c r="A57" s="11"/>
      <c r="B57" s="11"/>
      <c r="C57" s="11"/>
      <c r="D57" s="11"/>
      <c r="E57" s="11" t="s">
        <v>4</v>
      </c>
      <c r="F57" s="11">
        <f>53/104</f>
        <v>0.50961538461538458</v>
      </c>
      <c r="G57" s="11">
        <f>22/91</f>
        <v>0.24175824175824176</v>
      </c>
      <c r="H57" s="11"/>
      <c r="I57" s="11"/>
      <c r="J57" s="11"/>
    </row>
  </sheetData>
  <autoFilter ref="A1:F8" xr:uid="{09CA1F4C-A982-4777-8A03-B5771B59FBD5}"/>
  <mergeCells count="2">
    <mergeCell ref="K1:M1"/>
    <mergeCell ref="N1:O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19050</xdr:colOff>
                <xdr:row>10</xdr:row>
                <xdr:rowOff>9525</xdr:rowOff>
              </from>
              <to>
                <xdr:col>15</xdr:col>
                <xdr:colOff>66675</xdr:colOff>
                <xdr:row>15</xdr:row>
                <xdr:rowOff>152400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E L 6 p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A Q v q l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6 p T J k 7 b n 9 G A Q A A U g Y A A B M A H A B G b 3 J t d W x h c y 9 T Z W N 0 a W 9 u M S 5 t I K I Y A C i g F A A A A A A A A A A A A A A A A A A A A A A A A A A A A O 2 T X W v C M B S G 7 w v 9 D y H e t F B k q b p P v F m d M H Z V 6 t i F l R L 1 b H b G R J I U K u J / X 7 S T O e j 5 B / a m 5 X m T 9 D y Q 1 8 D C l k q S r H m z J 9 / z P b P i G p Y k Z W R I B F j f I + 7 J V K U X 4 M h L v Q D R / V B 6 P V d q H Y x L A d 1 E S Q v S m o A m j / m 7 A W 3 y O R f 8 O x + B W V u 1 z Z N s w H p k X E o u 8 u d j U h Y n V D T o 4 r t I W Z H G 3 V q Y m o Y R k Z U Q E b G 6 g j B q B n F 5 t g K w b p R m p v 3 0 1 c J m S F N G o 7 d S L o f 0 l N P Z Y T r i l s 9 + 9 3 V o s u L y y 4 l N d l u g b v u E z 9 3 s E 8 2 l + V R 6 k y h R b e Q x N M H 5 J 9 F + T x v u D i f W Z c R C b Q 8 R O f M Y 4 b 0 z 5 3 J 3 g f v I 8 k H 7 8 t t 2 f N e O 7 9 v x Q z t m N w h n C I 8 R j q i y P s I R V 4 b I M s S W I b o M 8 Y 0 R 3 / i f 7 y H 0 v V K 2 X p n L c n T c d S N B H N J r R 6 4 d u X b k r y M / U E s B A i 0 A F A A C A A g A E L 6 p T I 4 F + N 2 m A A A A + A A A A B I A A A A A A A A A A A A A A A A A A A A A A E N v b m Z p Z y 9 Q Y W N r Y W d l L n h t b F B L A Q I t A B Q A A g A I A B C + q U w P y u m r p A A A A O k A A A A T A A A A A A A A A A A A A A A A A P I A A A B b Q 2 9 u d G V u d F 9 U e X B l c 1 0 u e G 1 s U E s B A i 0 A F A A C A A g A E L 6 p T J k 7 b n 9 G A Q A A U g Y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I A A A A A A A C o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T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B U M D M 6 N D A 6 M D k u N T k w N j E x M 1 o i I C 8 + P E V u d H J 5 I F R 5 c G U 9 I k Z p b G x D b 2 x 1 b W 5 U e X B l c y I g V m F s d W U 9 I n N C Z 1 l B Q m d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x L 0 N o Y W 5 n Z W Q g V H l w Z S 5 7 Q 2 9 s d W 1 u M S w w f S Z x d W 9 0 O y w m c X V v d D t T Z W N 0 a W 9 u M S 9 R M S 9 D a G F u Z 2 V k I F R 5 c G U u e 0 N v b H V t b j I s M X 0 m c X V v d D s s J n F 1 b 3 Q 7 U 2 V j d G l v b j E v U T E v Q 2 h h b m d l Z C B U e X B l L n t D b 2 x 1 b W 4 z L D J 9 J n F 1 b 3 Q 7 L C Z x d W 9 0 O 1 N l Y 3 R p b 2 4 x L 1 E x L 0 N o Y W 5 n Z W Q g V H l w Z S 5 7 Q 2 9 s d W 1 u N C w z f S Z x d W 9 0 O y w m c X V v d D t T Z W N 0 a W 9 u M S 9 R M S 9 D a G F u Z 2 V k I F R 5 c G U u e 0 N v b H V t b j U s N H 0 m c X V v d D s s J n F 1 b 3 Q 7 U 2 V j d G l v b j E v U T E v Q 2 h h b m d l Z C B U e X B l L n t D b 2 x 1 b W 4 2 L D V 9 J n F 1 b 3 Q 7 L C Z x d W 9 0 O 1 N l Y 3 R p b 2 4 x L 1 E x L 0 N o Y W 5 n Z W Q g V H l w Z S 5 7 Q 2 9 s d W 1 u N y w 2 f S Z x d W 9 0 O y w m c X V v d D t T Z W N 0 a W 9 u M S 9 R M S 9 D a G F u Z 2 V k I F R 5 c G U u e 0 N v b H V t b j g s N 3 0 m c X V v d D s s J n F 1 b 3 Q 7 U 2 V j d G l v b j E v U T E v Q 2 h h b m d l Z C B U e X B l L n t D b 2 x 1 b W 4 5 L D h 9 J n F 1 b 3 Q 7 L C Z x d W 9 0 O 1 N l Y 3 R p b 2 4 x L 1 E x L 0 N o Y W 5 n Z W Q g V H l w Z S 5 7 Q 2 9 s d W 1 u M T A s O X 0 m c X V v d D s s J n F 1 b 3 Q 7 U 2 V j d G l v b j E v U T E v Q 2 h h b m d l Z C B U e X B l L n t D b 2 x 1 b W 4 x M S w x M H 0 m c X V v d D s s J n F 1 b 3 Q 7 U 2 V j d G l v b j E v U T E v Q 2 h h b m d l Z C B U e X B l L n t D b 2 x 1 b W 4 x M i w x M X 0 m c X V v d D s s J n F 1 b 3 Q 7 U 2 V j d G l v b j E v U T E v Q 2 h h b m d l Z C B U e X B l L n t D b 2 x 1 b W 4 x M y w x M n 0 m c X V v d D s s J n F 1 b 3 Q 7 U 2 V j d G l v b j E v U T E v Q 2 h h b m d l Z C B U e X B l L n t D b 2 x 1 b W 4 x N C w x M 3 0 m c X V v d D s s J n F 1 b 3 Q 7 U 2 V j d G l v b j E v U T E v Q 2 h h b m d l Z C B U e X B l L n t D b 2 x 1 b W 4 x N S w x N H 0 m c X V v d D s s J n F 1 b 3 Q 7 U 2 V j d G l v b j E v U T E v Q 2 h h b m d l Z C B U e X B l L n t D b 2 x 1 b W 4 x N i w x N X 0 m c X V v d D s s J n F 1 b 3 Q 7 U 2 V j d G l v b j E v U T E v Q 2 h h b m d l Z C B U e X B l L n t D b 2 x 1 b W 4 x N y w x N n 0 m c X V v d D s s J n F 1 b 3 Q 7 U 2 V j d G l v b j E v U T E v Q 2 h h b m d l Z C B U e X B l L n t D b 2 x 1 b W 4 x O C w x N 3 0 m c X V v d D s s J n F 1 b 3 Q 7 U 2 V j d G l v b j E v U T E v Q 2 h h b m d l Z C B U e X B l L n t D b 2 x 1 b W 4 x O S w x O H 0 m c X V v d D s s J n F 1 b 3 Q 7 U 2 V j d G l v b j E v U T E v Q 2 h h b m d l Z C B U e X B l L n t D b 2 x 1 b W 4 y M C w x O X 0 m c X V v d D s s J n F 1 b 3 Q 7 U 2 V j d G l v b j E v U T E v Q 2 h h b m d l Z C B U e X B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E x L 0 N o Y W 5 n Z W Q g V H l w Z S 5 7 Q 2 9 s d W 1 u M S w w f S Z x d W 9 0 O y w m c X V v d D t T Z W N 0 a W 9 u M S 9 R M S 9 D a G F u Z 2 V k I F R 5 c G U u e 0 N v b H V t b j I s M X 0 m c X V v d D s s J n F 1 b 3 Q 7 U 2 V j d G l v b j E v U T E v Q 2 h h b m d l Z C B U e X B l L n t D b 2 x 1 b W 4 z L D J 9 J n F 1 b 3 Q 7 L C Z x d W 9 0 O 1 N l Y 3 R p b 2 4 x L 1 E x L 0 N o Y W 5 n Z W Q g V H l w Z S 5 7 Q 2 9 s d W 1 u N C w z f S Z x d W 9 0 O y w m c X V v d D t T Z W N 0 a W 9 u M S 9 R M S 9 D a G F u Z 2 V k I F R 5 c G U u e 0 N v b H V t b j U s N H 0 m c X V v d D s s J n F 1 b 3 Q 7 U 2 V j d G l v b j E v U T E v Q 2 h h b m d l Z C B U e X B l L n t D b 2 x 1 b W 4 2 L D V 9 J n F 1 b 3 Q 7 L C Z x d W 9 0 O 1 N l Y 3 R p b 2 4 x L 1 E x L 0 N o Y W 5 n Z W Q g V H l w Z S 5 7 Q 2 9 s d W 1 u N y w 2 f S Z x d W 9 0 O y w m c X V v d D t T Z W N 0 a W 9 u M S 9 R M S 9 D a G F u Z 2 V k I F R 5 c G U u e 0 N v b H V t b j g s N 3 0 m c X V v d D s s J n F 1 b 3 Q 7 U 2 V j d G l v b j E v U T E v Q 2 h h b m d l Z C B U e X B l L n t D b 2 x 1 b W 4 5 L D h 9 J n F 1 b 3 Q 7 L C Z x d W 9 0 O 1 N l Y 3 R p b 2 4 x L 1 E x L 0 N o Y W 5 n Z W Q g V H l w Z S 5 7 Q 2 9 s d W 1 u M T A s O X 0 m c X V v d D s s J n F 1 b 3 Q 7 U 2 V j d G l v b j E v U T E v Q 2 h h b m d l Z C B U e X B l L n t D b 2 x 1 b W 4 x M S w x M H 0 m c X V v d D s s J n F 1 b 3 Q 7 U 2 V j d G l v b j E v U T E v Q 2 h h b m d l Z C B U e X B l L n t D b 2 x 1 b W 4 x M i w x M X 0 m c X V v d D s s J n F 1 b 3 Q 7 U 2 V j d G l v b j E v U T E v Q 2 h h b m d l Z C B U e X B l L n t D b 2 x 1 b W 4 x M y w x M n 0 m c X V v d D s s J n F 1 b 3 Q 7 U 2 V j d G l v b j E v U T E v Q 2 h h b m d l Z C B U e X B l L n t D b 2 x 1 b W 4 x N C w x M 3 0 m c X V v d D s s J n F 1 b 3 Q 7 U 2 V j d G l v b j E v U T E v Q 2 h h b m d l Z C B U e X B l L n t D b 2 x 1 b W 4 x N S w x N H 0 m c X V v d D s s J n F 1 b 3 Q 7 U 2 V j d G l v b j E v U T E v Q 2 h h b m d l Z C B U e X B l L n t D b 2 x 1 b W 4 x N i w x N X 0 m c X V v d D s s J n F 1 b 3 Q 7 U 2 V j d G l v b j E v U T E v Q 2 h h b m d l Z C B U e X B l L n t D b 2 x 1 b W 4 x N y w x N n 0 m c X V v d D s s J n F 1 b 3 Q 7 U 2 V j d G l v b j E v U T E v Q 2 h h b m d l Z C B U e X B l L n t D b 2 x 1 b W 4 x O C w x N 3 0 m c X V v d D s s J n F 1 b 3 Q 7 U 2 V j d G l v b j E v U T E v Q 2 h h b m d l Z C B U e X B l L n t D b 2 x 1 b W 4 x O S w x O H 0 m c X V v d D s s J n F 1 b 3 Q 7 U 2 V j d G l v b j E v U T E v Q 2 h h b m d l Z C B U e X B l L n t D b 2 x 1 b W 4 y M C w x O X 0 m c X V v d D s s J n F 1 b 3 Q 7 U 2 V j d G l v b j E v U T E v Q 2 h h b m d l Z C B U e X B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L 1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w V D A z O j Q 4 O j I y L j k 3 N D U 2 M z J a I i A v P j x F b n R y e S B U e X B l P S J G a W x s Q 2 9 s d W 1 u V H l w Z X M i I F Z h b H V l P S J z Q m d Z Q U J n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S A o M i k v Q 2 h h b m d l Z C B U e X B l L n t D b 2 x 1 b W 4 x L D B 9 J n F 1 b 3 Q 7 L C Z x d W 9 0 O 1 N l Y 3 R p b 2 4 x L 1 E x I C g y K S 9 D a G F u Z 2 V k I F R 5 c G U u e 0 N v b H V t b j I s M X 0 m c X V v d D s s J n F 1 b 3 Q 7 U 2 V j d G l v b j E v U T E g K D I p L 0 N o Y W 5 n Z W Q g V H l w Z S 5 7 Q 2 9 s d W 1 u M y w y f S Z x d W 9 0 O y w m c X V v d D t T Z W N 0 a W 9 u M S 9 R M S A o M i k v Q 2 h h b m d l Z C B U e X B l L n t D b 2 x 1 b W 4 0 L D N 9 J n F 1 b 3 Q 7 L C Z x d W 9 0 O 1 N l Y 3 R p b 2 4 x L 1 E x I C g y K S 9 D a G F u Z 2 V k I F R 5 c G U u e 0 N v b H V t b j U s N H 0 m c X V v d D s s J n F 1 b 3 Q 7 U 2 V j d G l v b j E v U T E g K D I p L 0 N o Y W 5 n Z W Q g V H l w Z S 5 7 Q 2 9 s d W 1 u N i w 1 f S Z x d W 9 0 O y w m c X V v d D t T Z W N 0 a W 9 u M S 9 R M S A o M i k v Q 2 h h b m d l Z C B U e X B l L n t D b 2 x 1 b W 4 3 L D Z 9 J n F 1 b 3 Q 7 L C Z x d W 9 0 O 1 N l Y 3 R p b 2 4 x L 1 E x I C g y K S 9 D a G F u Z 2 V k I F R 5 c G U u e 0 N v b H V t b j g s N 3 0 m c X V v d D s s J n F 1 b 3 Q 7 U 2 V j d G l v b j E v U T E g K D I p L 0 N o Y W 5 n Z W Q g V H l w Z S 5 7 Q 2 9 s d W 1 u O S w 4 f S Z x d W 9 0 O y w m c X V v d D t T Z W N 0 a W 9 u M S 9 R M S A o M i k v Q 2 h h b m d l Z C B U e X B l L n t D b 2 x 1 b W 4 x M C w 5 f S Z x d W 9 0 O y w m c X V v d D t T Z W N 0 a W 9 u M S 9 R M S A o M i k v Q 2 h h b m d l Z C B U e X B l L n t D b 2 x 1 b W 4 x M S w x M H 0 m c X V v d D s s J n F 1 b 3 Q 7 U 2 V j d G l v b j E v U T E g K D I p L 0 N o Y W 5 n Z W Q g V H l w Z S 5 7 Q 2 9 s d W 1 u M T I s M T F 9 J n F 1 b 3 Q 7 L C Z x d W 9 0 O 1 N l Y 3 R p b 2 4 x L 1 E x I C g y K S 9 D a G F u Z 2 V k I F R 5 c G U u e 0 N v b H V t b j E z L D E y f S Z x d W 9 0 O y w m c X V v d D t T Z W N 0 a W 9 u M S 9 R M S A o M i k v Q 2 h h b m d l Z C B U e X B l L n t D b 2 x 1 b W 4 x N C w x M 3 0 m c X V v d D s s J n F 1 b 3 Q 7 U 2 V j d G l v b j E v U T E g K D I p L 0 N o Y W 5 n Z W Q g V H l w Z S 5 7 Q 2 9 s d W 1 u M T U s M T R 9 J n F 1 b 3 Q 7 L C Z x d W 9 0 O 1 N l Y 3 R p b 2 4 x L 1 E x I C g y K S 9 D a G F u Z 2 V k I F R 5 c G U u e 0 N v b H V t b j E 2 L D E 1 f S Z x d W 9 0 O y w m c X V v d D t T Z W N 0 a W 9 u M S 9 R M S A o M i k v Q 2 h h b m d l Z C B U e X B l L n t D b 2 x 1 b W 4 x N y w x N n 0 m c X V v d D s s J n F 1 b 3 Q 7 U 2 V j d G l v b j E v U T E g K D I p L 0 N o Y W 5 n Z W Q g V H l w Z S 5 7 Q 2 9 s d W 1 u M T g s M T d 9 J n F 1 b 3 Q 7 L C Z x d W 9 0 O 1 N l Y 3 R p b 2 4 x L 1 E x I C g y K S 9 D a G F u Z 2 V k I F R 5 c G U u e 0 N v b H V t b j E 5 L D E 4 f S Z x d W 9 0 O y w m c X V v d D t T Z W N 0 a W 9 u M S 9 R M S A o M i k v Q 2 h h b m d l Z C B U e X B l L n t D b 2 x 1 b W 4 y M C w x O X 0 m c X V v d D s s J n F 1 b 3 Q 7 U 2 V j d G l v b j E v U T E g K D I p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M S A o M i k v Q 2 h h b m d l Z C B U e X B l L n t D b 2 x 1 b W 4 x L D B 9 J n F 1 b 3 Q 7 L C Z x d W 9 0 O 1 N l Y 3 R p b 2 4 x L 1 E x I C g y K S 9 D a G F u Z 2 V k I F R 5 c G U u e 0 N v b H V t b j I s M X 0 m c X V v d D s s J n F 1 b 3 Q 7 U 2 V j d G l v b j E v U T E g K D I p L 0 N o Y W 5 n Z W Q g V H l w Z S 5 7 Q 2 9 s d W 1 u M y w y f S Z x d W 9 0 O y w m c X V v d D t T Z W N 0 a W 9 u M S 9 R M S A o M i k v Q 2 h h b m d l Z C B U e X B l L n t D b 2 x 1 b W 4 0 L D N 9 J n F 1 b 3 Q 7 L C Z x d W 9 0 O 1 N l Y 3 R p b 2 4 x L 1 E x I C g y K S 9 D a G F u Z 2 V k I F R 5 c G U u e 0 N v b H V t b j U s N H 0 m c X V v d D s s J n F 1 b 3 Q 7 U 2 V j d G l v b j E v U T E g K D I p L 0 N o Y W 5 n Z W Q g V H l w Z S 5 7 Q 2 9 s d W 1 u N i w 1 f S Z x d W 9 0 O y w m c X V v d D t T Z W N 0 a W 9 u M S 9 R M S A o M i k v Q 2 h h b m d l Z C B U e X B l L n t D b 2 x 1 b W 4 3 L D Z 9 J n F 1 b 3 Q 7 L C Z x d W 9 0 O 1 N l Y 3 R p b 2 4 x L 1 E x I C g y K S 9 D a G F u Z 2 V k I F R 5 c G U u e 0 N v b H V t b j g s N 3 0 m c X V v d D s s J n F 1 b 3 Q 7 U 2 V j d G l v b j E v U T E g K D I p L 0 N o Y W 5 n Z W Q g V H l w Z S 5 7 Q 2 9 s d W 1 u O S w 4 f S Z x d W 9 0 O y w m c X V v d D t T Z W N 0 a W 9 u M S 9 R M S A o M i k v Q 2 h h b m d l Z C B U e X B l L n t D b 2 x 1 b W 4 x M C w 5 f S Z x d W 9 0 O y w m c X V v d D t T Z W N 0 a W 9 u M S 9 R M S A o M i k v Q 2 h h b m d l Z C B U e X B l L n t D b 2 x 1 b W 4 x M S w x M H 0 m c X V v d D s s J n F 1 b 3 Q 7 U 2 V j d G l v b j E v U T E g K D I p L 0 N o Y W 5 n Z W Q g V H l w Z S 5 7 Q 2 9 s d W 1 u M T I s M T F 9 J n F 1 b 3 Q 7 L C Z x d W 9 0 O 1 N l Y 3 R p b 2 4 x L 1 E x I C g y K S 9 D a G F u Z 2 V k I F R 5 c G U u e 0 N v b H V t b j E z L D E y f S Z x d W 9 0 O y w m c X V v d D t T Z W N 0 a W 9 u M S 9 R M S A o M i k v Q 2 h h b m d l Z C B U e X B l L n t D b 2 x 1 b W 4 x N C w x M 3 0 m c X V v d D s s J n F 1 b 3 Q 7 U 2 V j d G l v b j E v U T E g K D I p L 0 N o Y W 5 n Z W Q g V H l w Z S 5 7 Q 2 9 s d W 1 u M T U s M T R 9 J n F 1 b 3 Q 7 L C Z x d W 9 0 O 1 N l Y 3 R p b 2 4 x L 1 E x I C g y K S 9 D a G F u Z 2 V k I F R 5 c G U u e 0 N v b H V t b j E 2 L D E 1 f S Z x d W 9 0 O y w m c X V v d D t T Z W N 0 a W 9 u M S 9 R M S A o M i k v Q 2 h h b m d l Z C B U e X B l L n t D b 2 x 1 b W 4 x N y w x N n 0 m c X V v d D s s J n F 1 b 3 Q 7 U 2 V j d G l v b j E v U T E g K D I p L 0 N o Y W 5 n Z W Q g V H l w Z S 5 7 Q 2 9 s d W 1 u M T g s M T d 9 J n F 1 b 3 Q 7 L C Z x d W 9 0 O 1 N l Y 3 R p b 2 4 x L 1 E x I C g y K S 9 D a G F u Z 2 V k I F R 5 c G U u e 0 N v b H V t b j E 5 L D E 4 f S Z x d W 9 0 O y w m c X V v d D t T Z W N 0 a W 9 u M S 9 R M S A o M i k v Q 2 h h b m d l Z C B U e X B l L n t D b 2 x 1 b W 4 y M C w x O X 0 m c X V v d D s s J n F 1 b 3 Q 7 U 2 V j d G l v b j E v U T E g K D I p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C g y K S 9 R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b k t w D P u p E u b k U h H 8 s U j Y A A A A A A g A A A A A A E G Y A A A A B A A A g A A A A s h t u M L j A w C D + h c H D 6 V t 3 x q m 0 n v v T 0 s Y L F t t L f 5 C W 9 3 c A A A A A D o A A A A A C A A A g A A A A J G / A h N + 6 Y 4 a Y R r z H 6 5 6 w Y 8 f Z X a e S q z w C T z 3 W p q G z 4 f 9 Q A A A A m O G t Q X R O O 3 4 Y b + y 3 j z x q t y V B 1 a M o Z D a a l x 9 2 T H A M 6 D s N y h a E q A D P C c 5 i 9 7 / h r p z I d v 5 E Y Q n P b 9 f l P O M E J l e E 6 C D i + w x k o 1 4 2 7 + f W D p Z h t F h A A A A A u d I b N i L s e m u u I X H S o 3 F + p K 0 N G h 9 a w M v f e u I u f 0 1 s H d r Q x h D Y 0 t v / O F c U m x a j 3 t C n u T d 2 J P I n H d j o w B o 0 X M I R 9 w = = < / D a t a M a s h u p > 
</file>

<file path=customXml/itemProps1.xml><?xml version="1.0" encoding="utf-8"?>
<ds:datastoreItem xmlns:ds="http://schemas.openxmlformats.org/officeDocument/2006/customXml" ds:itemID="{C91A3341-9A6D-404D-BD06-0A071C5A71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katakam</dc:creator>
  <cp:lastModifiedBy>balaji katakam</cp:lastModifiedBy>
  <dcterms:created xsi:type="dcterms:W3CDTF">2018-05-09T01:10:47Z</dcterms:created>
  <dcterms:modified xsi:type="dcterms:W3CDTF">2018-05-10T03:54:23Z</dcterms:modified>
</cp:coreProperties>
</file>