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I20" i="1" l="1"/>
  <c r="J20" i="1"/>
  <c r="H20" i="1"/>
  <c r="H19" i="1"/>
  <c r="H18" i="1"/>
  <c r="H17" i="1"/>
  <c r="F7" i="1"/>
  <c r="G7" i="1" s="1"/>
  <c r="H7" i="1" s="1"/>
  <c r="I7" i="1" l="1"/>
  <c r="L7" i="1"/>
  <c r="K7" i="1"/>
  <c r="F5" i="1"/>
  <c r="F6" i="1"/>
  <c r="B20" i="1" s="1"/>
  <c r="K6" i="1" l="1"/>
  <c r="D3" i="1"/>
  <c r="F3" i="1" s="1"/>
  <c r="G6" i="1"/>
  <c r="H6" i="1" s="1"/>
  <c r="D2" i="1" s="1"/>
  <c r="F2" i="1" s="1"/>
  <c r="K2" i="1" s="1"/>
  <c r="G5" i="1"/>
  <c r="H5" i="1" s="1"/>
  <c r="I5" i="1" s="1"/>
  <c r="D19" i="1" s="1"/>
  <c r="L5" i="1"/>
  <c r="K5" i="1"/>
  <c r="B19" i="1"/>
  <c r="C19" i="1" l="1"/>
  <c r="G3" i="1"/>
  <c r="H3" i="1" s="1"/>
  <c r="K3" i="1"/>
  <c r="D4" i="1"/>
  <c r="F4" i="1" s="1"/>
  <c r="K4" i="1" s="1"/>
  <c r="L6" i="1"/>
  <c r="I6" i="1"/>
  <c r="D20" i="1" s="1"/>
  <c r="C20" i="1"/>
  <c r="M5" i="1"/>
  <c r="B17" i="1"/>
  <c r="G4" i="1"/>
  <c r="H4" i="1" s="1"/>
  <c r="B18" i="1"/>
  <c r="G2" i="1"/>
  <c r="I3" i="1" l="1"/>
  <c r="L3" i="1"/>
  <c r="M3" i="1" s="1"/>
  <c r="H2" i="1"/>
  <c r="C18" i="1"/>
  <c r="L4" i="1"/>
  <c r="M4" i="1" s="1"/>
  <c r="I4" i="1"/>
  <c r="D18" i="1" s="1"/>
  <c r="L2" i="1" l="1"/>
  <c r="M2" i="1" s="1"/>
  <c r="M8" i="1" s="1"/>
  <c r="I2" i="1"/>
  <c r="D17" i="1" s="1"/>
  <c r="C17" i="1"/>
</calcChain>
</file>

<file path=xl/sharedStrings.xml><?xml version="1.0" encoding="utf-8"?>
<sst xmlns="http://schemas.openxmlformats.org/spreadsheetml/2006/main" count="33" uniqueCount="25">
  <si>
    <t>cajita</t>
  </si>
  <si>
    <t>grabado</t>
  </si>
  <si>
    <t>memoria</t>
  </si>
  <si>
    <t>extras</t>
  </si>
  <si>
    <t>piezas</t>
  </si>
  <si>
    <t>costo neto</t>
  </si>
  <si>
    <t>costo de lote</t>
  </si>
  <si>
    <t>ganancia neta</t>
  </si>
  <si>
    <t>precio unitario de venta ajustado</t>
  </si>
  <si>
    <t>precio directo de venta</t>
  </si>
  <si>
    <t>Caja grande</t>
  </si>
  <si>
    <t>Caja chica</t>
  </si>
  <si>
    <t>Disco</t>
  </si>
  <si>
    <t>Precio de venta</t>
  </si>
  <si>
    <t>Producto</t>
  </si>
  <si>
    <t>Costo neto</t>
  </si>
  <si>
    <t>ganancia unitaria</t>
  </si>
  <si>
    <t>caja memoria</t>
  </si>
  <si>
    <t>USB2</t>
  </si>
  <si>
    <t>USB1</t>
  </si>
  <si>
    <t>Precio del lote</t>
  </si>
  <si>
    <t>Aportacion David</t>
  </si>
  <si>
    <t>Aportacion Allan</t>
  </si>
  <si>
    <t>CD</t>
  </si>
  <si>
    <t>ganancia total por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</si>
</sst>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6:D20" totalsRowShown="0">
  <autoFilter ref="A16:D20"/>
  <tableColumns count="4">
    <tableColumn id="1" name="Producto"/>
    <tableColumn id="2" name="Costo neto">
      <calculatedColumnFormula>F2*1</calculatedColumnFormula>
    </tableColumn>
    <tableColumn id="3" name="Precio de venta">
      <calculatedColumnFormula>H2*1</calculatedColumnFormula>
    </tableColumn>
    <tableColumn id="4" name="ganancia unitaria" dataDxfId="4">
      <calculatedColumnFormula>I2*1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M8" totalsRowCount="1">
  <autoFilter ref="A1:M7"/>
  <tableColumns count="13">
    <tableColumn id="1" name="Producto"/>
    <tableColumn id="2" name="cajita"/>
    <tableColumn id="3" name="grabado"/>
    <tableColumn id="4" name="memoria"/>
    <tableColumn id="5" name="extras"/>
    <tableColumn id="6" name="costo neto"/>
    <tableColumn id="7" name="precio directo de venta" dataDxfId="3" totalsRowDxfId="1">
      <calculatedColumnFormula>F2*2</calculatedColumnFormula>
    </tableColumn>
    <tableColumn id="8" name="precio unitario de venta ajustado">
      <calculatedColumnFormula>Tabla2[[#This Row],[precio directo de venta]]*1.1</calculatedColumnFormula>
    </tableColumn>
    <tableColumn id="14" name="ganancia unitaria" dataDxfId="2" totalsRowDxfId="0">
      <calculatedColumnFormula>Tabla2[[#This Row],[precio unitario de venta ajustado]]-Tabla2[[#This Row],[costo neto]]</calculatedColumnFormula>
    </tableColumn>
    <tableColumn id="9" name="piezas"/>
    <tableColumn id="10" name="costo de lote"/>
    <tableColumn id="11" name="ganancia total por lote"/>
    <tableColumn id="12" name="ganancia neta" totalsRowFunction="s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6:J20" totalsRowCount="1">
  <autoFilter ref="G16:J20"/>
  <tableColumns count="4">
    <tableColumn id="1" name="Producto"/>
    <tableColumn id="2" name="Precio del lote" totalsRowFunction="sum">
      <calculatedColumnFormula>K5*1</calculatedColumnFormula>
    </tableColumn>
    <tableColumn id="3" name="Aportacion David" totalsRowFunction="sum"/>
    <tableColumn id="4" name="Aportacion Alla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E1" workbookViewId="0">
      <selection activeCell="G16" sqref="G16:J20"/>
    </sheetView>
  </sheetViews>
  <sheetFormatPr baseColWidth="10" defaultRowHeight="15" x14ac:dyDescent="0.25"/>
  <cols>
    <col min="2" max="2" width="12.7109375" customWidth="1"/>
    <col min="3" max="3" width="16.85546875" customWidth="1"/>
    <col min="4" max="4" width="11.140625" customWidth="1"/>
    <col min="5" max="5" width="8.5703125" customWidth="1"/>
    <col min="6" max="6" width="12.42578125" customWidth="1"/>
    <col min="7" max="7" width="23.5703125" customWidth="1"/>
    <col min="8" max="9" width="32.28515625" customWidth="1"/>
    <col min="10" max="10" width="17.85546875" customWidth="1"/>
    <col min="11" max="11" width="14.5703125" customWidth="1"/>
    <col min="12" max="12" width="20.7109375" customWidth="1"/>
    <col min="13" max="13" width="15.28515625" customWidth="1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9</v>
      </c>
      <c r="H1" t="s">
        <v>8</v>
      </c>
      <c r="I1" t="s">
        <v>16</v>
      </c>
      <c r="J1" t="s">
        <v>4</v>
      </c>
      <c r="K1" t="s">
        <v>6</v>
      </c>
      <c r="L1" t="s">
        <v>24</v>
      </c>
      <c r="M1" t="s">
        <v>7</v>
      </c>
    </row>
    <row r="2" spans="1:13" x14ac:dyDescent="0.25">
      <c r="A2" t="s">
        <v>10</v>
      </c>
      <c r="B2">
        <v>150</v>
      </c>
      <c r="C2">
        <v>10</v>
      </c>
      <c r="D2">
        <f>H6*1</f>
        <v>198.00000000000003</v>
      </c>
      <c r="E2">
        <v>550</v>
      </c>
      <c r="F2">
        <f>SUM(B2:E2)</f>
        <v>908</v>
      </c>
      <c r="G2">
        <f>F2*2</f>
        <v>1816</v>
      </c>
      <c r="H2">
        <f>Tabla2[[#This Row],[precio directo de venta]]*1.1</f>
        <v>1997.6000000000001</v>
      </c>
      <c r="I2">
        <f>Tabla2[[#This Row],[precio unitario de venta ajustado]]-Tabla2[[#This Row],[costo neto]]</f>
        <v>1089.6000000000001</v>
      </c>
      <c r="J2">
        <v>1</v>
      </c>
      <c r="K2">
        <f>F2*J2</f>
        <v>908</v>
      </c>
      <c r="L2">
        <f>H2*J2</f>
        <v>1997.6000000000001</v>
      </c>
      <c r="M2">
        <f>L2-K2</f>
        <v>1089.6000000000001</v>
      </c>
    </row>
    <row r="3" spans="1:13" x14ac:dyDescent="0.25">
      <c r="A3" t="s">
        <v>17</v>
      </c>
      <c r="C3">
        <v>17</v>
      </c>
      <c r="D3">
        <f>F6*1</f>
        <v>90</v>
      </c>
      <c r="F3">
        <f>SUM(C3:E3)</f>
        <v>107</v>
      </c>
      <c r="G3">
        <f>F3*2</f>
        <v>214</v>
      </c>
      <c r="H3">
        <f>Tabla2[[#This Row],[precio directo de venta]]*1.1</f>
        <v>235.4</v>
      </c>
      <c r="I3">
        <f>Tabla2[[#This Row],[precio unitario de venta ajustado]]-Tabla2[[#This Row],[costo neto]]</f>
        <v>128.4</v>
      </c>
      <c r="J3">
        <v>15</v>
      </c>
      <c r="K3">
        <f>F3*J3</f>
        <v>1605</v>
      </c>
      <c r="L3">
        <f>H3*J3</f>
        <v>3531</v>
      </c>
      <c r="M3">
        <f>L3-K3</f>
        <v>1926</v>
      </c>
    </row>
    <row r="4" spans="1:13" x14ac:dyDescent="0.25">
      <c r="A4" t="s">
        <v>11</v>
      </c>
      <c r="B4">
        <v>30</v>
      </c>
      <c r="C4">
        <v>0</v>
      </c>
      <c r="D4">
        <f>H6*1</f>
        <v>198.00000000000003</v>
      </c>
      <c r="E4">
        <v>0</v>
      </c>
      <c r="F4">
        <f>SUM(B4:E4)</f>
        <v>228.00000000000003</v>
      </c>
      <c r="G4">
        <f>F4*2</f>
        <v>456.00000000000006</v>
      </c>
      <c r="H4">
        <f>Tabla2[[#This Row],[precio directo de venta]]*1.1</f>
        <v>501.60000000000008</v>
      </c>
      <c r="I4">
        <f>Tabla2[[#This Row],[precio unitario de venta ajustado]]-Tabla2[[#This Row],[costo neto]]</f>
        <v>273.60000000000002</v>
      </c>
      <c r="J4">
        <v>5</v>
      </c>
      <c r="K4">
        <f>F4*J4</f>
        <v>1140.0000000000002</v>
      </c>
      <c r="L4">
        <f>H4*J4</f>
        <v>2508.0000000000005</v>
      </c>
      <c r="M4">
        <f>L4-K4</f>
        <v>1368.0000000000002</v>
      </c>
    </row>
    <row r="5" spans="1:13" x14ac:dyDescent="0.25">
      <c r="A5" t="s">
        <v>12</v>
      </c>
      <c r="B5">
        <v>0</v>
      </c>
      <c r="C5">
        <v>0</v>
      </c>
      <c r="D5">
        <v>19.488</v>
      </c>
      <c r="E5">
        <v>0</v>
      </c>
      <c r="F5">
        <f t="shared" ref="F5" si="0">SUM(B5:E5)</f>
        <v>19.488</v>
      </c>
      <c r="G5">
        <f>F5*4</f>
        <v>77.951999999999998</v>
      </c>
      <c r="H5">
        <f>Tabla2[[#This Row],[precio directo de venta]]*1.1</f>
        <v>85.747200000000007</v>
      </c>
      <c r="I5">
        <f>Tabla2[[#This Row],[precio unitario de venta ajustado]]-Tabla2[[#This Row],[costo neto]]</f>
        <v>66.259200000000007</v>
      </c>
      <c r="J5">
        <v>300</v>
      </c>
      <c r="K5">
        <f>F5*J5</f>
        <v>5846.4</v>
      </c>
      <c r="L5">
        <f>H5*J5</f>
        <v>25724.160000000003</v>
      </c>
      <c r="M5">
        <f>L5-K5</f>
        <v>19877.760000000002</v>
      </c>
    </row>
    <row r="6" spans="1:13" x14ac:dyDescent="0.25">
      <c r="A6" t="s">
        <v>19</v>
      </c>
      <c r="B6">
        <v>0</v>
      </c>
      <c r="C6">
        <v>35</v>
      </c>
      <c r="D6">
        <v>55</v>
      </c>
      <c r="E6">
        <v>0</v>
      </c>
      <c r="F6">
        <f>SUM(B6:E6)</f>
        <v>90</v>
      </c>
      <c r="G6">
        <f>F6*2</f>
        <v>180</v>
      </c>
      <c r="H6">
        <f>Tabla2[[#This Row],[precio directo de venta]]*1.1</f>
        <v>198.00000000000003</v>
      </c>
      <c r="I6">
        <f>Tabla2[[#This Row],[precio unitario de venta ajustado]]-Tabla2[[#This Row],[costo neto]]</f>
        <v>108.00000000000003</v>
      </c>
      <c r="J6">
        <v>20</v>
      </c>
      <c r="K6">
        <f>F6*J6</f>
        <v>1800</v>
      </c>
      <c r="L6">
        <f>H6*J6</f>
        <v>3960.0000000000005</v>
      </c>
      <c r="M6">
        <v>0</v>
      </c>
    </row>
    <row r="7" spans="1:13" x14ac:dyDescent="0.25">
      <c r="A7" t="s">
        <v>18</v>
      </c>
      <c r="C7">
        <v>35</v>
      </c>
      <c r="D7">
        <v>69.471500000000006</v>
      </c>
      <c r="E7">
        <v>0</v>
      </c>
      <c r="F7">
        <f>SUM(B7:E7)</f>
        <v>104.47150000000001</v>
      </c>
      <c r="G7">
        <f>F7*2</f>
        <v>208.94300000000001</v>
      </c>
      <c r="H7">
        <f>Tabla2[[#This Row],[precio directo de venta]]*1.1</f>
        <v>229.83730000000003</v>
      </c>
      <c r="I7">
        <f>Tabla2[[#This Row],[precio unitario de venta ajustado]]-Tabla2[[#This Row],[costo neto]]</f>
        <v>125.36580000000002</v>
      </c>
      <c r="J7">
        <v>20</v>
      </c>
      <c r="K7">
        <f>F7*J7</f>
        <v>2089.4300000000003</v>
      </c>
      <c r="L7">
        <f>H7*J7</f>
        <v>4596.746000000001</v>
      </c>
      <c r="M7">
        <v>0</v>
      </c>
    </row>
    <row r="8" spans="1:13" x14ac:dyDescent="0.25">
      <c r="G8" s="1"/>
      <c r="I8" s="1"/>
      <c r="M8">
        <f>SUBTOTAL(109,Tabla2[ganancia neta])</f>
        <v>24261.360000000001</v>
      </c>
    </row>
    <row r="16" spans="1:13" x14ac:dyDescent="0.25">
      <c r="A16" t="s">
        <v>14</v>
      </c>
      <c r="B16" t="s">
        <v>15</v>
      </c>
      <c r="C16" t="s">
        <v>13</v>
      </c>
      <c r="D16" t="s">
        <v>16</v>
      </c>
      <c r="G16" t="s">
        <v>14</v>
      </c>
      <c r="H16" t="s">
        <v>20</v>
      </c>
      <c r="I16" t="s">
        <v>21</v>
      </c>
      <c r="J16" t="s">
        <v>22</v>
      </c>
    </row>
    <row r="17" spans="1:10" x14ac:dyDescent="0.25">
      <c r="A17" t="s">
        <v>10</v>
      </c>
      <c r="B17">
        <f>F2*1</f>
        <v>908</v>
      </c>
      <c r="C17">
        <f>H2*1</f>
        <v>1997.6000000000001</v>
      </c>
      <c r="D17">
        <f>I2*1</f>
        <v>1089.6000000000001</v>
      </c>
      <c r="G17" t="s">
        <v>23</v>
      </c>
      <c r="H17" s="2">
        <f>K5*1</f>
        <v>5846.4</v>
      </c>
      <c r="I17">
        <v>4000</v>
      </c>
      <c r="J17">
        <v>1846.4</v>
      </c>
    </row>
    <row r="18" spans="1:10" x14ac:dyDescent="0.25">
      <c r="A18" t="s">
        <v>11</v>
      </c>
      <c r="B18">
        <f t="shared" ref="B18:B19" si="1">F4*1</f>
        <v>228.00000000000003</v>
      </c>
      <c r="C18">
        <f t="shared" ref="C18:C19" si="2">H4*1</f>
        <v>501.60000000000008</v>
      </c>
      <c r="D18">
        <f t="shared" ref="D18:D19" si="3">I4*1</f>
        <v>273.60000000000002</v>
      </c>
      <c r="G18" t="s">
        <v>19</v>
      </c>
      <c r="H18">
        <f>K6*1</f>
        <v>1800</v>
      </c>
      <c r="I18">
        <v>2000</v>
      </c>
      <c r="J18">
        <v>0</v>
      </c>
    </row>
    <row r="19" spans="1:10" x14ac:dyDescent="0.25">
      <c r="A19" t="s">
        <v>12</v>
      </c>
      <c r="B19">
        <f t="shared" si="1"/>
        <v>19.488</v>
      </c>
      <c r="C19">
        <f t="shared" si="2"/>
        <v>85.747200000000007</v>
      </c>
      <c r="D19">
        <f t="shared" si="3"/>
        <v>66.259200000000007</v>
      </c>
      <c r="G19" t="s">
        <v>18</v>
      </c>
      <c r="H19">
        <f>K7*1</f>
        <v>2089.4300000000003</v>
      </c>
      <c r="I19">
        <v>0</v>
      </c>
      <c r="J19">
        <v>1889.43</v>
      </c>
    </row>
    <row r="20" spans="1:10" x14ac:dyDescent="0.25">
      <c r="B20">
        <f>F6*1</f>
        <v>90</v>
      </c>
      <c r="C20">
        <f>H6*1</f>
        <v>198.00000000000003</v>
      </c>
      <c r="D20" s="1">
        <f>I6*1</f>
        <v>108.00000000000003</v>
      </c>
      <c r="H20">
        <f>SUBTOTAL(109,Tabla3[Precio del lote])</f>
        <v>9735.83</v>
      </c>
      <c r="I20">
        <f>SUBTOTAL(109,Tabla3[Aportacion David])</f>
        <v>6000</v>
      </c>
      <c r="J20">
        <f>SUBTOTAL(109,Tabla3[Aportacion Allan])</f>
        <v>3735.83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2022-04-25T23:45:44Z</dcterms:created>
  <dcterms:modified xsi:type="dcterms:W3CDTF">2022-05-25T05:32:13Z</dcterms:modified>
</cp:coreProperties>
</file>