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5360" windowHeight="775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2" l="1"/>
  <c r="D43" i="2"/>
  <c r="C41" i="1"/>
  <c r="C44" i="1"/>
  <c r="D46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46" i="1"/>
  <c r="D45" i="1"/>
  <c r="C40" i="2"/>
  <c r="E40" i="1"/>
  <c r="C44" i="2"/>
  <c r="A49" i="1"/>
  <c r="C43" i="2"/>
  <c r="A48" i="1"/>
  <c r="C46" i="1"/>
  <c r="C45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2" i="2"/>
  <c r="R45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2" i="2"/>
  <c r="D41" i="2"/>
  <c r="F4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2" i="2"/>
  <c r="B41" i="2"/>
  <c r="A40" i="2"/>
  <c r="K42" i="1"/>
  <c r="A42" i="1" l="1"/>
  <c r="R42" i="1"/>
  <c r="R40" i="1"/>
  <c r="AA44" i="1"/>
  <c r="W44" i="1"/>
  <c r="H42" i="1"/>
  <c r="W42" i="1"/>
  <c r="B44" i="1"/>
  <c r="X15" i="1" s="1"/>
  <c r="Y15" i="1" s="1"/>
  <c r="H40" i="1"/>
  <c r="O6" i="1" l="1"/>
  <c r="H44" i="1"/>
  <c r="O34" i="1"/>
  <c r="O18" i="1"/>
  <c r="O30" i="1"/>
  <c r="O14" i="1"/>
  <c r="O26" i="1"/>
  <c r="O10" i="1"/>
  <c r="O38" i="1"/>
  <c r="N40" i="1" s="1"/>
  <c r="N41" i="1" s="1"/>
  <c r="O22" i="1"/>
  <c r="O37" i="1"/>
  <c r="O33" i="1"/>
  <c r="O29" i="1"/>
  <c r="O25" i="1"/>
  <c r="O21" i="1"/>
  <c r="O17" i="1"/>
  <c r="O13" i="1"/>
  <c r="O9" i="1"/>
  <c r="O5" i="1"/>
  <c r="O36" i="1"/>
  <c r="O32" i="1"/>
  <c r="O28" i="1"/>
  <c r="O24" i="1"/>
  <c r="O20" i="1"/>
  <c r="O16" i="1"/>
  <c r="O12" i="1"/>
  <c r="O8" i="1"/>
  <c r="O4" i="1"/>
  <c r="O2" i="1"/>
  <c r="O35" i="1"/>
  <c r="O31" i="1"/>
  <c r="O27" i="1"/>
  <c r="O23" i="1"/>
  <c r="O19" i="1"/>
  <c r="O15" i="1"/>
  <c r="O11" i="1"/>
  <c r="O7" i="1"/>
  <c r="O3" i="1"/>
  <c r="S3" i="1"/>
  <c r="T3" i="1" s="1"/>
  <c r="S21" i="1"/>
  <c r="T21" i="1" s="1"/>
  <c r="S10" i="1"/>
  <c r="T10" i="1" s="1"/>
  <c r="S15" i="1"/>
  <c r="T15" i="1" s="1"/>
  <c r="S18" i="1"/>
  <c r="T18" i="1" s="1"/>
  <c r="AB38" i="1"/>
  <c r="AC38" i="1" s="1"/>
  <c r="S2" i="1"/>
  <c r="T2" i="1" s="1"/>
  <c r="S5" i="1"/>
  <c r="T5" i="1" s="1"/>
  <c r="S8" i="1"/>
  <c r="T8" i="1" s="1"/>
  <c r="S11" i="1"/>
  <c r="T11" i="1" s="1"/>
  <c r="S14" i="1"/>
  <c r="T14" i="1" s="1"/>
  <c r="S19" i="1"/>
  <c r="T19" i="1" s="1"/>
  <c r="S23" i="1"/>
  <c r="T23" i="1" s="1"/>
  <c r="S27" i="1"/>
  <c r="T27" i="1" s="1"/>
  <c r="S31" i="1"/>
  <c r="T31" i="1" s="1"/>
  <c r="S34" i="1"/>
  <c r="T34" i="1" s="1"/>
  <c r="S38" i="1"/>
  <c r="T38" i="1" s="1"/>
  <c r="S6" i="1"/>
  <c r="T6" i="1" s="1"/>
  <c r="S9" i="1"/>
  <c r="T9" i="1" s="1"/>
  <c r="S12" i="1"/>
  <c r="T12" i="1" s="1"/>
  <c r="S17" i="1"/>
  <c r="T17" i="1" s="1"/>
  <c r="S20" i="1"/>
  <c r="T20" i="1" s="1"/>
  <c r="S24" i="1"/>
  <c r="T24" i="1" s="1"/>
  <c r="S28" i="1"/>
  <c r="T28" i="1" s="1"/>
  <c r="S32" i="1"/>
  <c r="T32" i="1" s="1"/>
  <c r="S35" i="1"/>
  <c r="T35" i="1" s="1"/>
  <c r="S25" i="1"/>
  <c r="T25" i="1" s="1"/>
  <c r="S29" i="1"/>
  <c r="T29" i="1" s="1"/>
  <c r="S36" i="1"/>
  <c r="T36" i="1" s="1"/>
  <c r="S4" i="1"/>
  <c r="T4" i="1" s="1"/>
  <c r="S7" i="1"/>
  <c r="T7" i="1" s="1"/>
  <c r="S13" i="1"/>
  <c r="T13" i="1" s="1"/>
  <c r="S16" i="1"/>
  <c r="T16" i="1" s="1"/>
  <c r="S22" i="1"/>
  <c r="T22" i="1" s="1"/>
  <c r="S26" i="1"/>
  <c r="T26" i="1" s="1"/>
  <c r="S30" i="1"/>
  <c r="T30" i="1" s="1"/>
  <c r="S33" i="1"/>
  <c r="T33" i="1" s="1"/>
  <c r="S37" i="1"/>
  <c r="T37" i="1" s="1"/>
  <c r="X3" i="1"/>
  <c r="Y3" i="1" s="1"/>
  <c r="X42" i="1"/>
  <c r="Y42" i="1" s="1"/>
  <c r="B17" i="1"/>
  <c r="C17" i="1" s="1"/>
  <c r="I14" i="1"/>
  <c r="J14" i="1" s="1"/>
  <c r="AB4" i="1"/>
  <c r="AC4" i="1" s="1"/>
  <c r="X2" i="1"/>
  <c r="Y2" i="1" s="1"/>
  <c r="X7" i="1"/>
  <c r="Y7" i="1" s="1"/>
  <c r="B38" i="1"/>
  <c r="C38" i="1" s="1"/>
  <c r="B13" i="1"/>
  <c r="C13" i="1" s="1"/>
  <c r="I26" i="1"/>
  <c r="J26" i="1" s="1"/>
  <c r="AB16" i="1"/>
  <c r="AC16" i="1" s="1"/>
  <c r="X19" i="1"/>
  <c r="Y19" i="1" s="1"/>
  <c r="I6" i="1"/>
  <c r="J6" i="1" s="1"/>
  <c r="X31" i="1"/>
  <c r="Y31" i="1" s="1"/>
  <c r="X4" i="1"/>
  <c r="Y4" i="1" s="1"/>
  <c r="X8" i="1"/>
  <c r="Y8" i="1" s="1"/>
  <c r="X12" i="1"/>
  <c r="Y12" i="1" s="1"/>
  <c r="X16" i="1"/>
  <c r="Y16" i="1" s="1"/>
  <c r="X20" i="1"/>
  <c r="Y20" i="1" s="1"/>
  <c r="X24" i="1"/>
  <c r="Y24" i="1" s="1"/>
  <c r="X28" i="1"/>
  <c r="Y28" i="1" s="1"/>
  <c r="X32" i="1"/>
  <c r="Y32" i="1" s="1"/>
  <c r="X36" i="1"/>
  <c r="Y36" i="1" s="1"/>
  <c r="AB5" i="1"/>
  <c r="AC5" i="1" s="1"/>
  <c r="AB9" i="1"/>
  <c r="AC9" i="1" s="1"/>
  <c r="AB13" i="1"/>
  <c r="AC13" i="1" s="1"/>
  <c r="AB17" i="1"/>
  <c r="AC17" i="1" s="1"/>
  <c r="AB21" i="1"/>
  <c r="AC21" i="1" s="1"/>
  <c r="AB25" i="1"/>
  <c r="AC25" i="1" s="1"/>
  <c r="AB29" i="1"/>
  <c r="AC29" i="1" s="1"/>
  <c r="AB33" i="1"/>
  <c r="AC33" i="1" s="1"/>
  <c r="AB37" i="1"/>
  <c r="AC37" i="1" s="1"/>
  <c r="I3" i="1"/>
  <c r="J3" i="1" s="1"/>
  <c r="I7" i="1"/>
  <c r="J7" i="1" s="1"/>
  <c r="I11" i="1"/>
  <c r="J11" i="1" s="1"/>
  <c r="I15" i="1"/>
  <c r="J15" i="1" s="1"/>
  <c r="I19" i="1"/>
  <c r="J19" i="1" s="1"/>
  <c r="I23" i="1"/>
  <c r="J23" i="1" s="1"/>
  <c r="I27" i="1"/>
  <c r="J27" i="1" s="1"/>
  <c r="I31" i="1"/>
  <c r="J31" i="1" s="1"/>
  <c r="I35" i="1"/>
  <c r="J35" i="1" s="1"/>
  <c r="B5" i="1"/>
  <c r="C5" i="1" s="1"/>
  <c r="B21" i="1"/>
  <c r="C21" i="1" s="1"/>
  <c r="B34" i="1"/>
  <c r="C34" i="1" s="1"/>
  <c r="X6" i="1"/>
  <c r="Y6" i="1" s="1"/>
  <c r="X14" i="1"/>
  <c r="Y14" i="1" s="1"/>
  <c r="X18" i="1"/>
  <c r="Y18" i="1" s="1"/>
  <c r="X26" i="1"/>
  <c r="Y26" i="1" s="1"/>
  <c r="X30" i="1"/>
  <c r="Y30" i="1" s="1"/>
  <c r="X38" i="1"/>
  <c r="Y38" i="1" s="1"/>
  <c r="AB7" i="1"/>
  <c r="AC7" i="1" s="1"/>
  <c r="AB11" i="1"/>
  <c r="AC11" i="1" s="1"/>
  <c r="AB19" i="1"/>
  <c r="AC19" i="1" s="1"/>
  <c r="AB27" i="1"/>
  <c r="AC27" i="1" s="1"/>
  <c r="AB31" i="1"/>
  <c r="AC31" i="1" s="1"/>
  <c r="AB2" i="1"/>
  <c r="AC2" i="1" s="1"/>
  <c r="I9" i="1"/>
  <c r="J9" i="1" s="1"/>
  <c r="I13" i="1"/>
  <c r="J13" i="1" s="1"/>
  <c r="I21" i="1"/>
  <c r="J21" i="1" s="1"/>
  <c r="I25" i="1"/>
  <c r="J25" i="1" s="1"/>
  <c r="I33" i="1"/>
  <c r="J33" i="1" s="1"/>
  <c r="X5" i="1"/>
  <c r="Y5" i="1" s="1"/>
  <c r="X9" i="1"/>
  <c r="Y9" i="1" s="1"/>
  <c r="X13" i="1"/>
  <c r="Y13" i="1" s="1"/>
  <c r="X17" i="1"/>
  <c r="Y17" i="1" s="1"/>
  <c r="X21" i="1"/>
  <c r="Y21" i="1" s="1"/>
  <c r="X25" i="1"/>
  <c r="Y25" i="1" s="1"/>
  <c r="X29" i="1"/>
  <c r="Y29" i="1" s="1"/>
  <c r="X33" i="1"/>
  <c r="Y33" i="1" s="1"/>
  <c r="X37" i="1"/>
  <c r="Y37" i="1" s="1"/>
  <c r="AB6" i="1"/>
  <c r="AC6" i="1" s="1"/>
  <c r="AB10" i="1"/>
  <c r="AC10" i="1" s="1"/>
  <c r="AB14" i="1"/>
  <c r="AC14" i="1" s="1"/>
  <c r="AB18" i="1"/>
  <c r="AC18" i="1" s="1"/>
  <c r="AB22" i="1"/>
  <c r="AC22" i="1" s="1"/>
  <c r="AB26" i="1"/>
  <c r="AC26" i="1" s="1"/>
  <c r="AB30" i="1"/>
  <c r="AC30" i="1" s="1"/>
  <c r="AB34" i="1"/>
  <c r="AC34" i="1" s="1"/>
  <c r="AB39" i="1"/>
  <c r="AC39" i="1" s="1"/>
  <c r="I4" i="1"/>
  <c r="J4" i="1" s="1"/>
  <c r="I8" i="1"/>
  <c r="J8" i="1" s="1"/>
  <c r="I12" i="1"/>
  <c r="J12" i="1" s="1"/>
  <c r="I16" i="1"/>
  <c r="J16" i="1" s="1"/>
  <c r="I20" i="1"/>
  <c r="J20" i="1" s="1"/>
  <c r="I24" i="1"/>
  <c r="J24" i="1" s="1"/>
  <c r="I28" i="1"/>
  <c r="J28" i="1" s="1"/>
  <c r="I32" i="1"/>
  <c r="J32" i="1" s="1"/>
  <c r="I36" i="1"/>
  <c r="J36" i="1" s="1"/>
  <c r="B9" i="1"/>
  <c r="C9" i="1" s="1"/>
  <c r="B25" i="1"/>
  <c r="C25" i="1" s="1"/>
  <c r="B37" i="1"/>
  <c r="C37" i="1" s="1"/>
  <c r="X10" i="1"/>
  <c r="Y10" i="1" s="1"/>
  <c r="X22" i="1"/>
  <c r="Y22" i="1" s="1"/>
  <c r="X34" i="1"/>
  <c r="Y34" i="1" s="1"/>
  <c r="AB3" i="1"/>
  <c r="AC3" i="1" s="1"/>
  <c r="AB15" i="1"/>
  <c r="AC15" i="1" s="1"/>
  <c r="AB23" i="1"/>
  <c r="AC23" i="1" s="1"/>
  <c r="AB35" i="1"/>
  <c r="AC35" i="1" s="1"/>
  <c r="I5" i="1"/>
  <c r="J5" i="1" s="1"/>
  <c r="I17" i="1"/>
  <c r="J17" i="1" s="1"/>
  <c r="I29" i="1"/>
  <c r="J29" i="1" s="1"/>
  <c r="I37" i="1"/>
  <c r="J37" i="1" s="1"/>
  <c r="I30" i="1"/>
  <c r="J30" i="1" s="1"/>
  <c r="AB36" i="1"/>
  <c r="AC36" i="1" s="1"/>
  <c r="AB20" i="1"/>
  <c r="AC20" i="1" s="1"/>
  <c r="X23" i="1"/>
  <c r="Y23" i="1" s="1"/>
  <c r="I10" i="1"/>
  <c r="J10" i="1" s="1"/>
  <c r="AB32" i="1"/>
  <c r="AC32" i="1" s="1"/>
  <c r="X35" i="1"/>
  <c r="Y35" i="1" s="1"/>
  <c r="B33" i="1"/>
  <c r="C33" i="1" s="1"/>
  <c r="I38" i="1"/>
  <c r="J38" i="1" s="1"/>
  <c r="I22" i="1"/>
  <c r="J22" i="1" s="1"/>
  <c r="AB28" i="1"/>
  <c r="AC28" i="1" s="1"/>
  <c r="AB12" i="1"/>
  <c r="AC12" i="1" s="1"/>
  <c r="B29" i="1"/>
  <c r="C29" i="1" s="1"/>
  <c r="I34" i="1"/>
  <c r="J34" i="1" s="1"/>
  <c r="I18" i="1"/>
  <c r="J18" i="1" s="1"/>
  <c r="AB24" i="1"/>
  <c r="AC24" i="1" s="1"/>
  <c r="AB8" i="1"/>
  <c r="AC8" i="1" s="1"/>
  <c r="X27" i="1"/>
  <c r="Y27" i="1" s="1"/>
  <c r="X11" i="1"/>
  <c r="Y11" i="1" s="1"/>
  <c r="J44" i="1"/>
  <c r="B36" i="1"/>
  <c r="C36" i="1" s="1"/>
  <c r="B32" i="1"/>
  <c r="C32" i="1" s="1"/>
  <c r="B28" i="1"/>
  <c r="C28" i="1" s="1"/>
  <c r="B24" i="1"/>
  <c r="C24" i="1" s="1"/>
  <c r="B20" i="1"/>
  <c r="C20" i="1" s="1"/>
  <c r="B16" i="1"/>
  <c r="C16" i="1" s="1"/>
  <c r="B12" i="1"/>
  <c r="C12" i="1" s="1"/>
  <c r="B8" i="1"/>
  <c r="C8" i="1" s="1"/>
  <c r="B4" i="1"/>
  <c r="C4" i="1" s="1"/>
  <c r="B2" i="1"/>
  <c r="C2" i="1" s="1"/>
  <c r="B35" i="1"/>
  <c r="C35" i="1" s="1"/>
  <c r="B31" i="1"/>
  <c r="C31" i="1" s="1"/>
  <c r="B27" i="1"/>
  <c r="C27" i="1" s="1"/>
  <c r="B23" i="1"/>
  <c r="C23" i="1" s="1"/>
  <c r="B19" i="1"/>
  <c r="C19" i="1" s="1"/>
  <c r="B15" i="1"/>
  <c r="C15" i="1" s="1"/>
  <c r="B11" i="1"/>
  <c r="C11" i="1" s="1"/>
  <c r="B7" i="1"/>
  <c r="C7" i="1" s="1"/>
  <c r="B3" i="1"/>
  <c r="B30" i="1"/>
  <c r="C30" i="1" s="1"/>
  <c r="B26" i="1"/>
  <c r="C26" i="1" s="1"/>
  <c r="B22" i="1"/>
  <c r="C22" i="1" s="1"/>
  <c r="B18" i="1"/>
  <c r="C18" i="1" s="1"/>
  <c r="B14" i="1"/>
  <c r="C14" i="1" s="1"/>
  <c r="B10" i="1"/>
  <c r="C10" i="1" s="1"/>
  <c r="B6" i="1"/>
  <c r="C6" i="1" s="1"/>
  <c r="I2" i="1"/>
  <c r="J2" i="1" s="1"/>
  <c r="J42" i="1" l="1"/>
  <c r="P31" i="1"/>
  <c r="P19" i="1"/>
  <c r="P9" i="1"/>
  <c r="P26" i="1"/>
  <c r="P29" i="1"/>
  <c r="P10" i="1"/>
  <c r="P3" i="1"/>
  <c r="P35" i="1"/>
  <c r="P12" i="1"/>
  <c r="P28" i="1"/>
  <c r="P25" i="1"/>
  <c r="P2" i="1"/>
  <c r="P38" i="1"/>
  <c r="P13" i="1"/>
  <c r="P37" i="1"/>
  <c r="P14" i="1"/>
  <c r="P30" i="1"/>
  <c r="P7" i="1"/>
  <c r="P23" i="1"/>
  <c r="P16" i="1"/>
  <c r="P32" i="1"/>
  <c r="P21" i="1"/>
  <c r="P18" i="1"/>
  <c r="P34" i="1"/>
  <c r="P11" i="1"/>
  <c r="P27" i="1"/>
  <c r="P4" i="1"/>
  <c r="P20" i="1"/>
  <c r="P36" i="1"/>
  <c r="P17" i="1"/>
  <c r="P33" i="1"/>
  <c r="P6" i="1"/>
  <c r="P22" i="1"/>
  <c r="P15" i="1"/>
  <c r="P8" i="1"/>
  <c r="P24" i="1"/>
  <c r="P5" i="1"/>
  <c r="O42" i="1"/>
  <c r="AE42" i="1"/>
  <c r="AA42" i="1"/>
  <c r="AB42" i="1" s="1"/>
  <c r="AC42" i="1" s="1"/>
  <c r="C3" i="1"/>
  <c r="B41" i="1"/>
</calcChain>
</file>

<file path=xl/sharedStrings.xml><?xml version="1.0" encoding="utf-8"?>
<sst xmlns="http://schemas.openxmlformats.org/spreadsheetml/2006/main" count="39" uniqueCount="26">
  <si>
    <t>Distancias  Directas de la tapa</t>
  </si>
  <si>
    <t>Porcentaje Directo de la distancia total</t>
  </si>
  <si>
    <t>aproximado para Arma Allan</t>
  </si>
  <si>
    <t>Distancia directa diapason</t>
  </si>
  <si>
    <t>Porcentaje directo total diapason</t>
  </si>
  <si>
    <t>Calculo aproximado Arpa Allan</t>
  </si>
  <si>
    <t>Porcentaje Tapa</t>
  </si>
  <si>
    <t>Calculo aproximado para cuerdas rectas</t>
  </si>
  <si>
    <t>compensacion</t>
  </si>
  <si>
    <t>Distancia directa reaordenado1</t>
  </si>
  <si>
    <t>Distancia directa reaordenado2</t>
  </si>
  <si>
    <t>Distancia directa reaordenado para 7 cuerdas 1</t>
  </si>
  <si>
    <t>Distancias promedio para diapason</t>
  </si>
  <si>
    <t>Columna1</t>
  </si>
  <si>
    <t>medida real</t>
  </si>
  <si>
    <t>medida real tapa arpa Allan</t>
  </si>
  <si>
    <t>Porcentaje de segmento tapa</t>
  </si>
  <si>
    <t>Medida real diapason arpa Allan</t>
  </si>
  <si>
    <t>Porcentaje con respecto a la tapa</t>
  </si>
  <si>
    <t>Tamaño total sendal Arapa Serch</t>
  </si>
  <si>
    <t>Tamaño hasta topar al diapason sendal</t>
  </si>
  <si>
    <t>Tamaño total tapa Arpa Serch con caja</t>
  </si>
  <si>
    <t>Total Tapa Arpa Serch</t>
  </si>
  <si>
    <t>tamaño total Tapa Arpa Allan</t>
  </si>
  <si>
    <t>Columna2</t>
  </si>
  <si>
    <t>Tamaño total sendal Arpa Serch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</si>
</sst>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4" borderId="0" xfId="0" applyFill="1"/>
  </cellXfs>
  <cellStyles count="1">
    <cellStyle name="Normal" xfId="0" builtinId="0"/>
  </cellStyles>
  <dxfs count="13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F38" totalsRowShown="0">
  <autoFilter ref="A1:F38"/>
  <tableColumns count="6">
    <tableColumn id="1" name="Distancias  Directas de la tapa"/>
    <tableColumn id="2" name="Porcentaje Directo de la distancia total" dataDxfId="12">
      <calculatedColumnFormula>(A2/$B$44)/100</calculatedColumnFormula>
    </tableColumn>
    <tableColumn id="3" name="aproximado para Arma Allan">
      <calculatedColumnFormula>$A$47*B2</calculatedColumnFormula>
    </tableColumn>
    <tableColumn id="4" name="medida real"/>
    <tableColumn id="5" name="Columna1"/>
    <tableColumn id="6" name="Columna2" dataDxfId="1">
      <calculatedColumnFormula>(E2/$C$40)/100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H1:L38" totalsRowShown="0">
  <autoFilter ref="H1:L38"/>
  <tableColumns count="5">
    <tableColumn id="1" name="Distancia directa diapason"/>
    <tableColumn id="2" name="Porcentaje directo total diapason" dataDxfId="11">
      <calculatedColumnFormula>(H2/$B$44)/100</calculatedColumnFormula>
    </tableColumn>
    <tableColumn id="3" name="Calculo aproximado Arpa Allan">
      <calculatedColumnFormula>$A$47*I2</calculatedColumnFormula>
    </tableColumn>
    <tableColumn id="4" name="Columna1"/>
    <tableColumn id="5" name="Columna2" dataDxfId="0">
      <calculatedColumnFormula>(H2/$C$40)/100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R1:U38" totalsRowShown="0">
  <autoFilter ref="R1:U38"/>
  <tableColumns count="4">
    <tableColumn id="1" name="Distancia directa reaordenado1"/>
    <tableColumn id="2" name="Porcentaje directo total diapason" dataDxfId="10">
      <calculatedColumnFormula>(R2/$B$44)/100</calculatedColumnFormula>
    </tableColumn>
    <tableColumn id="3" name="Calculo aproximado Arpa Allan">
      <calculatedColumnFormula>$A$47*S2</calculatedColumnFormula>
    </tableColumn>
    <tableColumn id="4" name="Columna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W1:Y38" totalsRowShown="0">
  <autoFilter ref="W1:Y38"/>
  <tableColumns count="3">
    <tableColumn id="1" name="Distancia directa reaordenado2"/>
    <tableColumn id="2" name="Porcentaje directo total diapason" dataDxfId="9">
      <calculatedColumnFormula>(W2/$B$44)/100</calculatedColumnFormula>
    </tableColumn>
    <tableColumn id="3" name="Calculo aproximado Arpa Allan">
      <calculatedColumnFormula>$A$47*X2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A1:AC39" totalsRowShown="0">
  <autoFilter ref="AA1:AC39"/>
  <tableColumns count="3">
    <tableColumn id="1" name="Distancia directa reaordenado para 7 cuerdas 1"/>
    <tableColumn id="2" name="Porcentaje directo total diapason" dataDxfId="8">
      <calculatedColumnFormula>(AA2/$B$44)/100</calculatedColumnFormula>
    </tableColumn>
    <tableColumn id="3" name="Calculo aproximado Arpa Allan">
      <calculatedColumnFormula>$A$47*AB2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E1:AE39" totalsRowShown="0">
  <autoFilter ref="AE1:AE39"/>
  <tableColumns count="1">
    <tableColumn id="1" name="Distancias promedio para diapas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A1:D38" totalsRowShown="0">
  <autoFilter ref="A1:D38"/>
  <tableColumns count="4">
    <tableColumn id="1" name="medida real tapa arpa Allan" dataDxfId="7"/>
    <tableColumn id="2" name="Porcentaje de segmento tapa" dataDxfId="6">
      <calculatedColumnFormula>(A2/$B$41)/100</calculatedColumnFormula>
    </tableColumn>
    <tableColumn id="3" name="Columna1"/>
    <tableColumn id="4" name="Columna2" dataDxfId="3">
      <calculatedColumnFormula>(C2/$C$46)/100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F1:H38" totalsRowShown="0">
  <autoFilter ref="F1:H38"/>
  <tableColumns count="3">
    <tableColumn id="1" name="Medida real diapason arpa Allan" dataDxfId="5"/>
    <tableColumn id="2" name="Porcentaje con respecto a la tapa" dataDxfId="4">
      <calculatedColumnFormula>(F2/$B$41)/100</calculatedColumnFormula>
    </tableColumn>
    <tableColumn id="3" name="Columna1" dataDxfId="2">
      <calculatedColumnFormula>(F2/$C$46)/100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opLeftCell="A34" workbookViewId="0">
      <selection activeCell="C42" sqref="C42"/>
    </sheetView>
  </sheetViews>
  <sheetFormatPr baseColWidth="10" defaultRowHeight="15" x14ac:dyDescent="0.25"/>
  <cols>
    <col min="1" max="1" width="29" customWidth="1"/>
    <col min="2" max="2" width="37.140625" customWidth="1"/>
    <col min="3" max="3" width="28.140625" customWidth="1"/>
    <col min="8" max="8" width="26.140625" customWidth="1"/>
    <col min="9" max="9" width="32.42578125" customWidth="1"/>
    <col min="10" max="13" width="30.140625" customWidth="1"/>
    <col min="14" max="14" width="11.85546875" bestFit="1" customWidth="1"/>
    <col min="15" max="17" width="11.85546875" customWidth="1"/>
    <col min="18" max="18" width="30.5703125" customWidth="1"/>
    <col min="19" max="19" width="32.42578125" customWidth="1"/>
    <col min="20" max="20" width="30.140625" customWidth="1"/>
    <col min="23" max="23" width="30.5703125" customWidth="1"/>
    <col min="24" max="24" width="32.42578125" customWidth="1"/>
    <col min="25" max="25" width="30.140625" customWidth="1"/>
    <col min="27" max="27" width="44" customWidth="1"/>
    <col min="28" max="28" width="32.42578125" customWidth="1"/>
    <col min="29" max="29" width="30.140625" customWidth="1"/>
    <col min="31" max="31" width="33.8554687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14</v>
      </c>
      <c r="E1" t="s">
        <v>13</v>
      </c>
      <c r="F1" t="s">
        <v>24</v>
      </c>
      <c r="H1" t="s">
        <v>3</v>
      </c>
      <c r="I1" t="s">
        <v>4</v>
      </c>
      <c r="J1" t="s">
        <v>5</v>
      </c>
      <c r="K1" t="s">
        <v>13</v>
      </c>
      <c r="L1" t="s">
        <v>24</v>
      </c>
      <c r="N1" t="s">
        <v>6</v>
      </c>
      <c r="O1" t="s">
        <v>7</v>
      </c>
      <c r="P1" t="s">
        <v>8</v>
      </c>
      <c r="R1" t="s">
        <v>9</v>
      </c>
      <c r="S1" t="s">
        <v>4</v>
      </c>
      <c r="T1" t="s">
        <v>5</v>
      </c>
      <c r="U1" t="s">
        <v>13</v>
      </c>
      <c r="W1" t="s">
        <v>10</v>
      </c>
      <c r="X1" t="s">
        <v>4</v>
      </c>
      <c r="Y1" t="s">
        <v>5</v>
      </c>
      <c r="AA1" t="s">
        <v>11</v>
      </c>
      <c r="AB1" t="s">
        <v>4</v>
      </c>
      <c r="AC1" t="s">
        <v>5</v>
      </c>
      <c r="AE1" t="s">
        <v>12</v>
      </c>
    </row>
    <row r="2" spans="1:31" x14ac:dyDescent="0.25">
      <c r="A2">
        <v>13.5</v>
      </c>
      <c r="B2" s="1">
        <f t="shared" ref="B2:B38" si="0">(A2/$B$44)/100</f>
        <v>0.10904684975767368</v>
      </c>
      <c r="C2">
        <f>$A$47*B2</f>
        <v>13.848949919224557</v>
      </c>
      <c r="D2">
        <v>11</v>
      </c>
      <c r="E2">
        <v>5.25</v>
      </c>
      <c r="F2" s="1">
        <f t="shared" ref="F2:F38" si="1">(E2/$C$40)/100</f>
        <v>4.6174142480211081E-2</v>
      </c>
      <c r="H2">
        <v>8.9</v>
      </c>
      <c r="I2" s="1">
        <f t="shared" ref="I2:I38" si="2">(H2/$B$44)/100</f>
        <v>7.1890145395799673E-2</v>
      </c>
      <c r="J2">
        <f>$A$47*I2</f>
        <v>9.1300484652665581</v>
      </c>
      <c r="K2">
        <v>10.7</v>
      </c>
      <c r="L2" s="1">
        <f t="shared" ref="L2:L38" si="3">(H2/$C$40)/100</f>
        <v>7.827616534740546E-2</v>
      </c>
      <c r="N2">
        <v>0.10904684975767368</v>
      </c>
      <c r="O2">
        <f>(N2*$H$42)</f>
        <v>7.1970920840064645</v>
      </c>
      <c r="P2">
        <f>O2+$N$41</f>
        <v>7.2542048106264607</v>
      </c>
      <c r="R2">
        <v>8.9</v>
      </c>
      <c r="S2" s="1">
        <f t="shared" ref="S2:S38" si="4">(R2/$B$44)/100</f>
        <v>7.1890145395799673E-2</v>
      </c>
      <c r="T2">
        <f>$A$47*S2</f>
        <v>9.1300484652665581</v>
      </c>
      <c r="U2">
        <v>10.7</v>
      </c>
      <c r="W2">
        <v>8.9</v>
      </c>
      <c r="X2" s="1">
        <f>(W2/$B$44)/100</f>
        <v>7.1890145395799673E-2</v>
      </c>
      <c r="Y2">
        <f>$A$47*X2</f>
        <v>9.1300484652665581</v>
      </c>
      <c r="AA2">
        <v>8.9</v>
      </c>
      <c r="AB2" s="1">
        <f>(AA2/$B$44)/100</f>
        <v>7.1890145395799673E-2</v>
      </c>
      <c r="AC2">
        <f>$A$47*AB2</f>
        <v>9.1300484652665581</v>
      </c>
      <c r="AE2">
        <v>8.9</v>
      </c>
    </row>
    <row r="3" spans="1:31" x14ac:dyDescent="0.25">
      <c r="A3">
        <v>1.5</v>
      </c>
      <c r="B3" s="1">
        <f t="shared" si="0"/>
        <v>1.2116316639741519E-2</v>
      </c>
      <c r="C3">
        <f t="shared" ref="C3:C38" si="5">$A$47*B3</f>
        <v>1.5387722132471728</v>
      </c>
      <c r="D3">
        <v>1.75</v>
      </c>
      <c r="E3">
        <v>1.5</v>
      </c>
      <c r="F3" s="1">
        <f t="shared" si="1"/>
        <v>1.3192612137203165E-2</v>
      </c>
      <c r="H3">
        <v>1.3</v>
      </c>
      <c r="I3" s="1">
        <f t="shared" si="2"/>
        <v>1.050080775444265E-2</v>
      </c>
      <c r="J3">
        <f t="shared" ref="J3:J38" si="6">$A$47*I3</f>
        <v>1.3336025848142166</v>
      </c>
      <c r="K3">
        <v>1.45</v>
      </c>
      <c r="L3" s="1">
        <f t="shared" si="3"/>
        <v>1.1433597185576079E-2</v>
      </c>
      <c r="N3">
        <v>1.2116316639741519E-2</v>
      </c>
      <c r="O3">
        <f>(N3*$H$42)</f>
        <v>0.79967689822294041</v>
      </c>
      <c r="P3">
        <f t="shared" ref="P3:P37" si="7">O3+$N$41</f>
        <v>0.85678962484293686</v>
      </c>
      <c r="R3">
        <v>1.2</v>
      </c>
      <c r="S3" s="1">
        <f t="shared" si="4"/>
        <v>9.6930533117932146E-3</v>
      </c>
      <c r="T3">
        <f t="shared" ref="T3:T38" si="8">$A$47*S3</f>
        <v>1.2310177705977383</v>
      </c>
      <c r="U3">
        <v>1.45</v>
      </c>
      <c r="W3">
        <v>1.2</v>
      </c>
      <c r="X3" s="1">
        <f>(W3/$B$44)/100</f>
        <v>9.6930533117932146E-3</v>
      </c>
      <c r="Y3">
        <f>$A$47*X3</f>
        <v>1.2310177705977383</v>
      </c>
      <c r="AA3">
        <v>1.3</v>
      </c>
      <c r="AB3" s="1">
        <f t="shared" ref="AB3:AB42" si="9">(AA3/$B$44)/100</f>
        <v>1.050080775444265E-2</v>
      </c>
      <c r="AC3">
        <f t="shared" ref="AC3:AC42" si="10">$A$47*AB3</f>
        <v>1.3336025848142166</v>
      </c>
      <c r="AE3">
        <v>1.3742857142857143</v>
      </c>
    </row>
    <row r="4" spans="1:31" x14ac:dyDescent="0.25">
      <c r="A4">
        <v>1.5</v>
      </c>
      <c r="B4" s="1">
        <f t="shared" si="0"/>
        <v>1.2116316639741519E-2</v>
      </c>
      <c r="C4">
        <f t="shared" si="5"/>
        <v>1.5387722132471728</v>
      </c>
      <c r="D4">
        <v>1.7</v>
      </c>
      <c r="E4">
        <v>1.5</v>
      </c>
      <c r="F4" s="1">
        <f t="shared" si="1"/>
        <v>1.3192612137203165E-2</v>
      </c>
      <c r="H4">
        <v>1.3</v>
      </c>
      <c r="I4" s="1">
        <f t="shared" si="2"/>
        <v>1.050080775444265E-2</v>
      </c>
      <c r="J4">
        <f t="shared" si="6"/>
        <v>1.3336025848142166</v>
      </c>
      <c r="K4">
        <v>1.3</v>
      </c>
      <c r="L4" s="1">
        <f t="shared" si="3"/>
        <v>1.1433597185576079E-2</v>
      </c>
      <c r="N4">
        <v>1.2116316639741519E-2</v>
      </c>
      <c r="O4">
        <f>(N4*$H$42)</f>
        <v>0.79967689822294041</v>
      </c>
      <c r="P4">
        <f t="shared" si="7"/>
        <v>0.85678962484293686</v>
      </c>
      <c r="R4">
        <v>1.2</v>
      </c>
      <c r="S4" s="1">
        <f t="shared" si="4"/>
        <v>9.6930533117932146E-3</v>
      </c>
      <c r="T4">
        <f t="shared" si="8"/>
        <v>1.2310177705977383</v>
      </c>
      <c r="U4">
        <v>1.3</v>
      </c>
      <c r="W4">
        <v>1.2</v>
      </c>
      <c r="X4" s="1">
        <f t="shared" ref="X4:X42" si="11">(W4/$B$44)/100</f>
        <v>9.6930533117932146E-3</v>
      </c>
      <c r="Y4">
        <f t="shared" ref="Y4:Y42" si="12">$A$47*X4</f>
        <v>1.2310177705977383</v>
      </c>
      <c r="AA4">
        <v>1.3</v>
      </c>
      <c r="AB4" s="1">
        <f t="shared" si="9"/>
        <v>1.050080775444265E-2</v>
      </c>
      <c r="AC4">
        <f t="shared" si="10"/>
        <v>1.3336025848142166</v>
      </c>
      <c r="AE4">
        <v>1.3742857142857143</v>
      </c>
    </row>
    <row r="5" spans="1:31" x14ac:dyDescent="0.25">
      <c r="A5">
        <v>1.5</v>
      </c>
      <c r="B5" s="1">
        <f t="shared" si="0"/>
        <v>1.2116316639741519E-2</v>
      </c>
      <c r="C5">
        <f t="shared" si="5"/>
        <v>1.5387722132471728</v>
      </c>
      <c r="D5">
        <v>1.75</v>
      </c>
      <c r="E5">
        <v>1.5</v>
      </c>
      <c r="F5" s="1">
        <f t="shared" si="1"/>
        <v>1.3192612137203165E-2</v>
      </c>
      <c r="H5">
        <v>1.4</v>
      </c>
      <c r="I5" s="1">
        <f t="shared" si="2"/>
        <v>1.1308562197092082E-2</v>
      </c>
      <c r="J5">
        <f t="shared" si="6"/>
        <v>1.4361873990306944</v>
      </c>
      <c r="K5">
        <v>1.5</v>
      </c>
      <c r="L5" s="1">
        <f t="shared" si="3"/>
        <v>1.231310466138962E-2</v>
      </c>
      <c r="N5">
        <v>1.2116316639741519E-2</v>
      </c>
      <c r="O5">
        <f>(N5*$H$42)</f>
        <v>0.79967689822294041</v>
      </c>
      <c r="P5">
        <f t="shared" si="7"/>
        <v>0.85678962484293686</v>
      </c>
      <c r="R5">
        <v>1.25</v>
      </c>
      <c r="S5" s="1">
        <f t="shared" si="4"/>
        <v>1.0096930533117932E-2</v>
      </c>
      <c r="T5">
        <f t="shared" si="8"/>
        <v>1.2823101777059773</v>
      </c>
      <c r="U5">
        <v>1.5</v>
      </c>
      <c r="W5">
        <v>1.2</v>
      </c>
      <c r="X5" s="1">
        <f t="shared" si="11"/>
        <v>9.6930533117932146E-3</v>
      </c>
      <c r="Y5">
        <f t="shared" si="12"/>
        <v>1.2310177705977383</v>
      </c>
      <c r="AA5">
        <v>1.3</v>
      </c>
      <c r="AB5" s="1">
        <f t="shared" si="9"/>
        <v>1.050080775444265E-2</v>
      </c>
      <c r="AC5">
        <f t="shared" si="10"/>
        <v>1.3336025848142166</v>
      </c>
      <c r="AE5">
        <v>1.3742857142857143</v>
      </c>
    </row>
    <row r="6" spans="1:31" x14ac:dyDescent="0.25">
      <c r="A6">
        <v>1.5</v>
      </c>
      <c r="B6" s="1">
        <f t="shared" si="0"/>
        <v>1.2116316639741519E-2</v>
      </c>
      <c r="C6">
        <f t="shared" si="5"/>
        <v>1.5387722132471728</v>
      </c>
      <c r="D6">
        <v>1.5</v>
      </c>
      <c r="E6">
        <v>1.5</v>
      </c>
      <c r="F6" s="1">
        <f t="shared" si="1"/>
        <v>1.3192612137203165E-2</v>
      </c>
      <c r="H6">
        <v>1.3</v>
      </c>
      <c r="I6" s="1">
        <f t="shared" si="2"/>
        <v>1.050080775444265E-2</v>
      </c>
      <c r="J6">
        <f t="shared" si="6"/>
        <v>1.3336025848142166</v>
      </c>
      <c r="K6">
        <v>1.5</v>
      </c>
      <c r="L6" s="1">
        <f t="shared" si="3"/>
        <v>1.1433597185576079E-2</v>
      </c>
      <c r="N6">
        <v>1.2116316639741519E-2</v>
      </c>
      <c r="O6">
        <f>(N6*$H$42)</f>
        <v>0.79967689822294041</v>
      </c>
      <c r="P6">
        <f t="shared" si="7"/>
        <v>0.85678962484293686</v>
      </c>
      <c r="R6">
        <v>1.25</v>
      </c>
      <c r="S6" s="1">
        <f t="shared" si="4"/>
        <v>1.0096930533117932E-2</v>
      </c>
      <c r="T6">
        <f t="shared" si="8"/>
        <v>1.2823101777059773</v>
      </c>
      <c r="U6">
        <v>1.5</v>
      </c>
      <c r="W6">
        <v>1.2</v>
      </c>
      <c r="X6" s="1">
        <f t="shared" si="11"/>
        <v>9.6930533117932146E-3</v>
      </c>
      <c r="Y6">
        <f t="shared" si="12"/>
        <v>1.2310177705977383</v>
      </c>
      <c r="AA6">
        <v>1.3</v>
      </c>
      <c r="AB6" s="1">
        <f t="shared" si="9"/>
        <v>1.050080775444265E-2</v>
      </c>
      <c r="AC6">
        <f t="shared" si="10"/>
        <v>1.3336025848142166</v>
      </c>
      <c r="AE6">
        <v>1.3742857142857143</v>
      </c>
    </row>
    <row r="7" spans="1:31" x14ac:dyDescent="0.25">
      <c r="A7">
        <v>1.5</v>
      </c>
      <c r="B7" s="1">
        <f t="shared" si="0"/>
        <v>1.2116316639741519E-2</v>
      </c>
      <c r="C7">
        <f t="shared" si="5"/>
        <v>1.5387722132471728</v>
      </c>
      <c r="D7">
        <v>1.8</v>
      </c>
      <c r="E7">
        <v>1.5</v>
      </c>
      <c r="F7" s="1">
        <f t="shared" si="1"/>
        <v>1.3192612137203165E-2</v>
      </c>
      <c r="H7">
        <v>1.4</v>
      </c>
      <c r="I7" s="1">
        <f t="shared" si="2"/>
        <v>1.1308562197092082E-2</v>
      </c>
      <c r="J7">
        <f t="shared" si="6"/>
        <v>1.4361873990306944</v>
      </c>
      <c r="K7">
        <v>1.4</v>
      </c>
      <c r="L7" s="1">
        <f t="shared" si="3"/>
        <v>1.231310466138962E-2</v>
      </c>
      <c r="N7">
        <v>1.2116316639741519E-2</v>
      </c>
      <c r="O7">
        <f>(N7*$H$42)</f>
        <v>0.79967689822294041</v>
      </c>
      <c r="P7">
        <f t="shared" si="7"/>
        <v>0.85678962484293686</v>
      </c>
      <c r="R7">
        <v>1.25</v>
      </c>
      <c r="S7" s="1">
        <f t="shared" si="4"/>
        <v>1.0096930533117932E-2</v>
      </c>
      <c r="T7">
        <f t="shared" si="8"/>
        <v>1.2823101777059773</v>
      </c>
      <c r="U7">
        <v>1.4</v>
      </c>
      <c r="W7">
        <v>1.2</v>
      </c>
      <c r="X7" s="1">
        <f t="shared" si="11"/>
        <v>9.6930533117932146E-3</v>
      </c>
      <c r="Y7">
        <f t="shared" si="12"/>
        <v>1.2310177705977383</v>
      </c>
      <c r="AA7">
        <v>1.3</v>
      </c>
      <c r="AB7" s="1">
        <f t="shared" si="9"/>
        <v>1.050080775444265E-2</v>
      </c>
      <c r="AC7">
        <f t="shared" si="10"/>
        <v>1.3336025848142166</v>
      </c>
      <c r="AE7">
        <v>1.3742857142857143</v>
      </c>
    </row>
    <row r="8" spans="1:31" x14ac:dyDescent="0.25">
      <c r="A8">
        <v>1.5</v>
      </c>
      <c r="B8" s="1">
        <f t="shared" si="0"/>
        <v>1.2116316639741519E-2</v>
      </c>
      <c r="C8">
        <f t="shared" si="5"/>
        <v>1.5387722132471728</v>
      </c>
      <c r="D8">
        <v>1.95</v>
      </c>
      <c r="E8">
        <v>1.5</v>
      </c>
      <c r="F8" s="1">
        <f t="shared" si="1"/>
        <v>1.3192612137203165E-2</v>
      </c>
      <c r="H8">
        <v>1.45</v>
      </c>
      <c r="I8" s="1">
        <f t="shared" si="2"/>
        <v>1.1712439418416799E-2</v>
      </c>
      <c r="J8">
        <f t="shared" si="6"/>
        <v>1.4874798061389336</v>
      </c>
      <c r="K8">
        <v>1.4</v>
      </c>
      <c r="L8" s="1">
        <f t="shared" si="3"/>
        <v>1.2752858399296393E-2</v>
      </c>
      <c r="N8">
        <v>1.2116316639741519E-2</v>
      </c>
      <c r="O8">
        <f>(N8*$H$42)</f>
        <v>0.79967689822294041</v>
      </c>
      <c r="P8">
        <f t="shared" si="7"/>
        <v>0.85678962484293686</v>
      </c>
      <c r="R8">
        <v>1.25</v>
      </c>
      <c r="S8" s="1">
        <f t="shared" si="4"/>
        <v>1.0096930533117932E-2</v>
      </c>
      <c r="T8">
        <f t="shared" si="8"/>
        <v>1.2823101777059773</v>
      </c>
      <c r="U8">
        <v>1.4</v>
      </c>
      <c r="W8">
        <v>1.2</v>
      </c>
      <c r="X8" s="1">
        <f t="shared" si="11"/>
        <v>9.6930533117932146E-3</v>
      </c>
      <c r="Y8">
        <f t="shared" si="12"/>
        <v>1.2310177705977383</v>
      </c>
      <c r="AA8">
        <v>1.3</v>
      </c>
      <c r="AB8" s="1">
        <f t="shared" si="9"/>
        <v>1.050080775444265E-2</v>
      </c>
      <c r="AC8">
        <f t="shared" si="10"/>
        <v>1.3336025848142166</v>
      </c>
      <c r="AE8">
        <v>1.3742857142857143</v>
      </c>
    </row>
    <row r="9" spans="1:31" x14ac:dyDescent="0.25">
      <c r="A9">
        <v>1.6</v>
      </c>
      <c r="B9" s="1">
        <f t="shared" si="0"/>
        <v>1.2924071082390954E-2</v>
      </c>
      <c r="C9">
        <f t="shared" si="5"/>
        <v>1.6413570274636511</v>
      </c>
      <c r="D9">
        <v>1.7</v>
      </c>
      <c r="E9">
        <v>1.6</v>
      </c>
      <c r="F9" s="1">
        <f t="shared" si="1"/>
        <v>1.4072119613016711E-2</v>
      </c>
      <c r="H9">
        <v>1.3</v>
      </c>
      <c r="I9" s="1">
        <f t="shared" si="2"/>
        <v>1.050080775444265E-2</v>
      </c>
      <c r="J9">
        <f t="shared" si="6"/>
        <v>1.3336025848142166</v>
      </c>
      <c r="K9">
        <v>1.3</v>
      </c>
      <c r="L9" s="1">
        <f t="shared" si="3"/>
        <v>1.1433597185576079E-2</v>
      </c>
      <c r="N9">
        <v>1.2924071082390954E-2</v>
      </c>
      <c r="O9">
        <f>(N9*$H$42)</f>
        <v>0.85298869143780309</v>
      </c>
      <c r="P9">
        <f t="shared" si="7"/>
        <v>0.91010141805779954</v>
      </c>
      <c r="R9">
        <v>1.25</v>
      </c>
      <c r="S9" s="1">
        <f t="shared" si="4"/>
        <v>1.0096930533117932E-2</v>
      </c>
      <c r="T9">
        <f t="shared" si="8"/>
        <v>1.2823101777059773</v>
      </c>
      <c r="U9">
        <v>1.3</v>
      </c>
      <c r="W9">
        <v>1.2</v>
      </c>
      <c r="X9" s="1">
        <f t="shared" si="11"/>
        <v>9.6930533117932146E-3</v>
      </c>
      <c r="Y9">
        <f t="shared" si="12"/>
        <v>1.2310177705977383</v>
      </c>
      <c r="AA9">
        <v>1.3</v>
      </c>
      <c r="AB9" s="1">
        <f t="shared" si="9"/>
        <v>1.050080775444265E-2</v>
      </c>
      <c r="AC9">
        <f t="shared" si="10"/>
        <v>1.3336025848142166</v>
      </c>
      <c r="AE9">
        <v>1.3742857142857143</v>
      </c>
    </row>
    <row r="10" spans="1:31" x14ac:dyDescent="0.25">
      <c r="A10">
        <v>1.6</v>
      </c>
      <c r="B10" s="1">
        <f t="shared" si="0"/>
        <v>1.2924071082390954E-2</v>
      </c>
      <c r="C10">
        <f t="shared" si="5"/>
        <v>1.6413570274636511</v>
      </c>
      <c r="D10">
        <v>1.7</v>
      </c>
      <c r="E10">
        <v>1.6</v>
      </c>
      <c r="F10" s="1">
        <f t="shared" si="1"/>
        <v>1.4072119613016711E-2</v>
      </c>
      <c r="H10">
        <v>1.3</v>
      </c>
      <c r="I10" s="1">
        <f t="shared" si="2"/>
        <v>1.050080775444265E-2</v>
      </c>
      <c r="J10">
        <f t="shared" si="6"/>
        <v>1.3336025848142166</v>
      </c>
      <c r="K10">
        <v>1.3</v>
      </c>
      <c r="L10" s="1">
        <f t="shared" si="3"/>
        <v>1.1433597185576079E-2</v>
      </c>
      <c r="N10">
        <v>1.2924071082390954E-2</v>
      </c>
      <c r="O10">
        <f>(N10*$H$42)</f>
        <v>0.85298869143780309</v>
      </c>
      <c r="P10">
        <f t="shared" si="7"/>
        <v>0.91010141805779954</v>
      </c>
      <c r="R10">
        <v>1.25</v>
      </c>
      <c r="S10" s="1">
        <f t="shared" si="4"/>
        <v>1.0096930533117932E-2</v>
      </c>
      <c r="T10">
        <f t="shared" si="8"/>
        <v>1.2823101777059773</v>
      </c>
      <c r="U10">
        <v>1.3</v>
      </c>
      <c r="W10">
        <v>1.25</v>
      </c>
      <c r="X10" s="1">
        <f t="shared" si="11"/>
        <v>1.0096930533117932E-2</v>
      </c>
      <c r="Y10">
        <f t="shared" si="12"/>
        <v>1.2823101777059773</v>
      </c>
      <c r="AA10">
        <v>1.3</v>
      </c>
      <c r="AB10" s="1">
        <f t="shared" si="9"/>
        <v>1.050080775444265E-2</v>
      </c>
      <c r="AC10">
        <f t="shared" si="10"/>
        <v>1.3336025848142166</v>
      </c>
      <c r="AE10">
        <v>1.3742857142857143</v>
      </c>
    </row>
    <row r="11" spans="1:31" x14ac:dyDescent="0.25">
      <c r="A11">
        <v>1.6</v>
      </c>
      <c r="B11" s="1">
        <f t="shared" si="0"/>
        <v>1.2924071082390954E-2</v>
      </c>
      <c r="C11">
        <f t="shared" si="5"/>
        <v>1.6413570274636511</v>
      </c>
      <c r="D11">
        <v>1.95</v>
      </c>
      <c r="E11">
        <v>1.6</v>
      </c>
      <c r="F11" s="1">
        <f t="shared" si="1"/>
        <v>1.4072119613016711E-2</v>
      </c>
      <c r="H11">
        <v>1.4</v>
      </c>
      <c r="I11" s="1">
        <f t="shared" si="2"/>
        <v>1.1308562197092082E-2</v>
      </c>
      <c r="J11">
        <f t="shared" si="6"/>
        <v>1.4361873990306944</v>
      </c>
      <c r="K11">
        <v>1.3</v>
      </c>
      <c r="L11" s="1">
        <f t="shared" si="3"/>
        <v>1.231310466138962E-2</v>
      </c>
      <c r="N11">
        <v>1.2924071082390954E-2</v>
      </c>
      <c r="O11">
        <f>(N11*$H$42)</f>
        <v>0.85298869143780309</v>
      </c>
      <c r="P11">
        <f t="shared" si="7"/>
        <v>0.91010141805779954</v>
      </c>
      <c r="R11">
        <v>1.25</v>
      </c>
      <c r="S11" s="1">
        <f t="shared" si="4"/>
        <v>1.0096930533117932E-2</v>
      </c>
      <c r="T11">
        <f t="shared" si="8"/>
        <v>1.2823101777059773</v>
      </c>
      <c r="U11">
        <v>1.3</v>
      </c>
      <c r="W11">
        <v>1.25</v>
      </c>
      <c r="X11" s="1">
        <f t="shared" si="11"/>
        <v>1.0096930533117932E-2</v>
      </c>
      <c r="Y11">
        <f t="shared" si="12"/>
        <v>1.2823101777059773</v>
      </c>
      <c r="AA11">
        <v>1.3</v>
      </c>
      <c r="AB11" s="1">
        <f t="shared" si="9"/>
        <v>1.050080775444265E-2</v>
      </c>
      <c r="AC11">
        <f t="shared" si="10"/>
        <v>1.3336025848142166</v>
      </c>
      <c r="AE11">
        <v>1.3742857142857143</v>
      </c>
    </row>
    <row r="12" spans="1:31" x14ac:dyDescent="0.25">
      <c r="A12">
        <v>1.7</v>
      </c>
      <c r="B12" s="1">
        <f t="shared" si="0"/>
        <v>1.3731825525040386E-2</v>
      </c>
      <c r="C12">
        <f t="shared" si="5"/>
        <v>1.7439418416801289</v>
      </c>
      <c r="D12">
        <v>1.85</v>
      </c>
      <c r="E12">
        <v>1.7</v>
      </c>
      <c r="F12" s="1">
        <f t="shared" si="1"/>
        <v>1.4951627088830254E-2</v>
      </c>
      <c r="H12">
        <v>1.3</v>
      </c>
      <c r="I12" s="1">
        <f t="shared" si="2"/>
        <v>1.050080775444265E-2</v>
      </c>
      <c r="J12">
        <f t="shared" si="6"/>
        <v>1.3336025848142166</v>
      </c>
      <c r="K12">
        <v>1.2</v>
      </c>
      <c r="L12" s="1">
        <f t="shared" si="3"/>
        <v>1.1433597185576079E-2</v>
      </c>
      <c r="N12">
        <v>1.3731825525040386E-2</v>
      </c>
      <c r="O12">
        <f>(N12*$H$42)</f>
        <v>0.90630048465266566</v>
      </c>
      <c r="P12">
        <f t="shared" si="7"/>
        <v>0.96341321127266211</v>
      </c>
      <c r="R12">
        <v>1.25</v>
      </c>
      <c r="S12" s="1">
        <f t="shared" si="4"/>
        <v>1.0096930533117932E-2</v>
      </c>
      <c r="T12">
        <f t="shared" si="8"/>
        <v>1.2823101777059773</v>
      </c>
      <c r="U12">
        <v>1.2</v>
      </c>
      <c r="W12">
        <v>1.25</v>
      </c>
      <c r="X12" s="1">
        <f t="shared" si="11"/>
        <v>1.0096930533117932E-2</v>
      </c>
      <c r="Y12">
        <f t="shared" si="12"/>
        <v>1.2823101777059773</v>
      </c>
      <c r="AA12">
        <v>1.3</v>
      </c>
      <c r="AB12" s="1">
        <f t="shared" si="9"/>
        <v>1.050080775444265E-2</v>
      </c>
      <c r="AC12">
        <f t="shared" si="10"/>
        <v>1.3336025848142166</v>
      </c>
      <c r="AE12">
        <v>1.3742857142857143</v>
      </c>
    </row>
    <row r="13" spans="1:31" x14ac:dyDescent="0.25">
      <c r="A13">
        <v>1.7</v>
      </c>
      <c r="B13" s="1">
        <f t="shared" si="0"/>
        <v>1.3731825525040386E-2</v>
      </c>
      <c r="C13">
        <f t="shared" si="5"/>
        <v>1.7439418416801289</v>
      </c>
      <c r="D13">
        <v>1.9</v>
      </c>
      <c r="E13">
        <v>1.7</v>
      </c>
      <c r="F13" s="1">
        <f t="shared" si="1"/>
        <v>1.4951627088830254E-2</v>
      </c>
      <c r="H13">
        <v>1.3</v>
      </c>
      <c r="I13" s="1">
        <f t="shared" si="2"/>
        <v>1.050080775444265E-2</v>
      </c>
      <c r="J13">
        <f t="shared" si="6"/>
        <v>1.3336025848142166</v>
      </c>
      <c r="K13">
        <v>1.3</v>
      </c>
      <c r="L13" s="1">
        <f t="shared" si="3"/>
        <v>1.1433597185576079E-2</v>
      </c>
      <c r="N13">
        <v>1.3731825525040386E-2</v>
      </c>
      <c r="O13">
        <f>(N13*$H$42)</f>
        <v>0.90630048465266566</v>
      </c>
      <c r="P13">
        <f t="shared" si="7"/>
        <v>0.96341321127266211</v>
      </c>
      <c r="R13">
        <v>1.25</v>
      </c>
      <c r="S13" s="1">
        <f t="shared" si="4"/>
        <v>1.0096930533117932E-2</v>
      </c>
      <c r="T13">
        <f t="shared" si="8"/>
        <v>1.2823101777059773</v>
      </c>
      <c r="U13">
        <v>1.3</v>
      </c>
      <c r="W13">
        <v>1.25</v>
      </c>
      <c r="X13" s="1">
        <f t="shared" si="11"/>
        <v>1.0096930533117932E-2</v>
      </c>
      <c r="Y13">
        <f t="shared" si="12"/>
        <v>1.2823101777059773</v>
      </c>
      <c r="AA13">
        <v>1.3</v>
      </c>
      <c r="AB13" s="1">
        <f t="shared" si="9"/>
        <v>1.050080775444265E-2</v>
      </c>
      <c r="AC13">
        <f t="shared" si="10"/>
        <v>1.3336025848142166</v>
      </c>
      <c r="AE13">
        <v>1.3742857142857143</v>
      </c>
    </row>
    <row r="14" spans="1:31" x14ac:dyDescent="0.25">
      <c r="A14">
        <v>1.7</v>
      </c>
      <c r="B14" s="1">
        <f t="shared" si="0"/>
        <v>1.3731825525040386E-2</v>
      </c>
      <c r="C14">
        <f t="shared" si="5"/>
        <v>1.7439418416801289</v>
      </c>
      <c r="D14">
        <v>2</v>
      </c>
      <c r="E14">
        <v>1.7</v>
      </c>
      <c r="F14" s="1">
        <f t="shared" si="1"/>
        <v>1.4951627088830254E-2</v>
      </c>
      <c r="H14">
        <v>1.3</v>
      </c>
      <c r="I14" s="1">
        <f t="shared" si="2"/>
        <v>1.050080775444265E-2</v>
      </c>
      <c r="J14">
        <f t="shared" si="6"/>
        <v>1.3336025848142166</v>
      </c>
      <c r="K14">
        <v>1.4</v>
      </c>
      <c r="L14" s="1">
        <f t="shared" si="3"/>
        <v>1.1433597185576079E-2</v>
      </c>
      <c r="N14">
        <v>1.3731825525040386E-2</v>
      </c>
      <c r="O14">
        <f>(N14*$H$42)</f>
        <v>0.90630048465266566</v>
      </c>
      <c r="P14">
        <f t="shared" si="7"/>
        <v>0.96341321127266211</v>
      </c>
      <c r="R14">
        <v>1.25</v>
      </c>
      <c r="S14" s="1">
        <f t="shared" si="4"/>
        <v>1.0096930533117932E-2</v>
      </c>
      <c r="T14">
        <f t="shared" si="8"/>
        <v>1.2823101777059773</v>
      </c>
      <c r="U14">
        <v>1.4</v>
      </c>
      <c r="W14">
        <v>1.3</v>
      </c>
      <c r="X14" s="1">
        <f t="shared" si="11"/>
        <v>1.050080775444265E-2</v>
      </c>
      <c r="Y14">
        <f t="shared" si="12"/>
        <v>1.3336025848142166</v>
      </c>
      <c r="AA14">
        <v>1.3</v>
      </c>
      <c r="AB14" s="1">
        <f t="shared" si="9"/>
        <v>1.050080775444265E-2</v>
      </c>
      <c r="AC14">
        <f t="shared" si="10"/>
        <v>1.3336025848142166</v>
      </c>
      <c r="AE14">
        <v>1.3742857142857143</v>
      </c>
    </row>
    <row r="15" spans="1:31" x14ac:dyDescent="0.25">
      <c r="A15">
        <v>1.8</v>
      </c>
      <c r="B15" s="1">
        <f t="shared" si="0"/>
        <v>1.4539579967689821E-2</v>
      </c>
      <c r="C15">
        <f t="shared" si="5"/>
        <v>1.8465266558966074</v>
      </c>
      <c r="D15">
        <v>2</v>
      </c>
      <c r="E15">
        <v>1.8</v>
      </c>
      <c r="F15" s="1">
        <f t="shared" si="1"/>
        <v>1.5831134564643801E-2</v>
      </c>
      <c r="H15">
        <v>1.3</v>
      </c>
      <c r="I15" s="1">
        <f t="shared" si="2"/>
        <v>1.050080775444265E-2</v>
      </c>
      <c r="J15">
        <f t="shared" si="6"/>
        <v>1.3336025848142166</v>
      </c>
      <c r="K15">
        <v>1.3</v>
      </c>
      <c r="L15" s="1">
        <f t="shared" si="3"/>
        <v>1.1433597185576079E-2</v>
      </c>
      <c r="N15">
        <v>1.4539579967689821E-2</v>
      </c>
      <c r="O15">
        <f>(N15*$H$42)</f>
        <v>0.95961227786752834</v>
      </c>
      <c r="P15">
        <f t="shared" si="7"/>
        <v>1.0167250044875249</v>
      </c>
      <c r="R15">
        <v>1.25</v>
      </c>
      <c r="S15" s="1">
        <f t="shared" si="4"/>
        <v>1.0096930533117932E-2</v>
      </c>
      <c r="T15">
        <f t="shared" si="8"/>
        <v>1.2823101777059773</v>
      </c>
      <c r="U15">
        <v>1.3</v>
      </c>
      <c r="W15">
        <v>1.3</v>
      </c>
      <c r="X15" s="1">
        <f t="shared" si="11"/>
        <v>1.050080775444265E-2</v>
      </c>
      <c r="Y15">
        <f t="shared" si="12"/>
        <v>1.3336025848142166</v>
      </c>
      <c r="AA15">
        <v>1.3</v>
      </c>
      <c r="AB15" s="1">
        <f t="shared" si="9"/>
        <v>1.050080775444265E-2</v>
      </c>
      <c r="AC15">
        <f t="shared" si="10"/>
        <v>1.3336025848142166</v>
      </c>
      <c r="AE15">
        <v>1.3742857142857143</v>
      </c>
    </row>
    <row r="16" spans="1:31" x14ac:dyDescent="0.25">
      <c r="A16">
        <v>1.9</v>
      </c>
      <c r="B16" s="1">
        <f t="shared" si="0"/>
        <v>1.5347334410339258E-2</v>
      </c>
      <c r="C16">
        <f t="shared" si="5"/>
        <v>1.9491114701130858</v>
      </c>
      <c r="D16">
        <v>2</v>
      </c>
      <c r="E16">
        <v>1.9</v>
      </c>
      <c r="F16" s="1">
        <f t="shared" si="1"/>
        <v>1.6710642040457344E-2</v>
      </c>
      <c r="H16">
        <v>1.3</v>
      </c>
      <c r="I16" s="1">
        <f t="shared" si="2"/>
        <v>1.050080775444265E-2</v>
      </c>
      <c r="J16">
        <f t="shared" si="6"/>
        <v>1.3336025848142166</v>
      </c>
      <c r="K16">
        <v>1.4</v>
      </c>
      <c r="L16" s="1">
        <f t="shared" si="3"/>
        <v>1.1433597185576079E-2</v>
      </c>
      <c r="N16">
        <v>1.5347334410339258E-2</v>
      </c>
      <c r="O16">
        <f>(N16*$H$42)</f>
        <v>1.0129240710823912</v>
      </c>
      <c r="P16">
        <f t="shared" si="7"/>
        <v>1.0700367977023877</v>
      </c>
      <c r="R16">
        <v>1.25</v>
      </c>
      <c r="S16" s="1">
        <f t="shared" si="4"/>
        <v>1.0096930533117932E-2</v>
      </c>
      <c r="T16">
        <f t="shared" si="8"/>
        <v>1.2823101777059773</v>
      </c>
      <c r="U16">
        <v>1.4</v>
      </c>
      <c r="W16">
        <v>1.3</v>
      </c>
      <c r="X16" s="1">
        <f t="shared" si="11"/>
        <v>1.050080775444265E-2</v>
      </c>
      <c r="Y16">
        <f t="shared" si="12"/>
        <v>1.3336025848142166</v>
      </c>
      <c r="AA16">
        <v>1.3</v>
      </c>
      <c r="AB16" s="1">
        <f t="shared" si="9"/>
        <v>1.050080775444265E-2</v>
      </c>
      <c r="AC16">
        <f t="shared" si="10"/>
        <v>1.3336025848142166</v>
      </c>
      <c r="AE16">
        <v>1.3742857142857143</v>
      </c>
    </row>
    <row r="17" spans="1:31" x14ac:dyDescent="0.25">
      <c r="A17">
        <v>1.9</v>
      </c>
      <c r="B17" s="1">
        <f t="shared" si="0"/>
        <v>1.5347334410339258E-2</v>
      </c>
      <c r="C17">
        <f t="shared" si="5"/>
        <v>1.9491114701130858</v>
      </c>
      <c r="D17">
        <v>2</v>
      </c>
      <c r="E17">
        <v>1.9</v>
      </c>
      <c r="F17" s="1">
        <f t="shared" si="1"/>
        <v>1.6710642040457344E-2</v>
      </c>
      <c r="H17">
        <v>1.3</v>
      </c>
      <c r="I17" s="1">
        <f t="shared" si="2"/>
        <v>1.050080775444265E-2</v>
      </c>
      <c r="J17">
        <f t="shared" si="6"/>
        <v>1.3336025848142166</v>
      </c>
      <c r="K17">
        <v>1.4</v>
      </c>
      <c r="L17" s="1">
        <f t="shared" si="3"/>
        <v>1.1433597185576079E-2</v>
      </c>
      <c r="N17">
        <v>1.5347334410339258E-2</v>
      </c>
      <c r="O17">
        <f>(N17*$H$42)</f>
        <v>1.0129240710823912</v>
      </c>
      <c r="P17">
        <f t="shared" si="7"/>
        <v>1.0700367977023877</v>
      </c>
      <c r="R17">
        <v>1.25</v>
      </c>
      <c r="S17" s="1">
        <f t="shared" si="4"/>
        <v>1.0096930533117932E-2</v>
      </c>
      <c r="T17">
        <f t="shared" si="8"/>
        <v>1.2823101777059773</v>
      </c>
      <c r="U17">
        <v>1.4</v>
      </c>
      <c r="W17">
        <v>1.3</v>
      </c>
      <c r="X17" s="1">
        <f t="shared" si="11"/>
        <v>1.050080775444265E-2</v>
      </c>
      <c r="Y17">
        <f t="shared" si="12"/>
        <v>1.3336025848142166</v>
      </c>
      <c r="AA17">
        <v>1.3</v>
      </c>
      <c r="AB17" s="1">
        <f t="shared" si="9"/>
        <v>1.050080775444265E-2</v>
      </c>
      <c r="AC17">
        <f t="shared" si="10"/>
        <v>1.3336025848142166</v>
      </c>
      <c r="AE17">
        <v>1.3742857142857143</v>
      </c>
    </row>
    <row r="18" spans="1:31" x14ac:dyDescent="0.25">
      <c r="A18">
        <v>2.2000000000000002</v>
      </c>
      <c r="B18" s="1">
        <f t="shared" si="0"/>
        <v>1.7770597738287562E-2</v>
      </c>
      <c r="C18">
        <f t="shared" si="5"/>
        <v>2.2568659127625206</v>
      </c>
      <c r="D18">
        <v>2.2000000000000002</v>
      </c>
      <c r="E18">
        <v>2.2000000000000002</v>
      </c>
      <c r="F18" s="1">
        <f t="shared" si="1"/>
        <v>1.9349164467897979E-2</v>
      </c>
      <c r="H18">
        <v>1.3</v>
      </c>
      <c r="I18" s="1">
        <f t="shared" si="2"/>
        <v>1.050080775444265E-2</v>
      </c>
      <c r="J18">
        <f t="shared" si="6"/>
        <v>1.3336025848142166</v>
      </c>
      <c r="K18">
        <v>1.5</v>
      </c>
      <c r="L18" s="1">
        <f t="shared" si="3"/>
        <v>1.1433597185576079E-2</v>
      </c>
      <c r="N18">
        <v>1.7770597738287562E-2</v>
      </c>
      <c r="O18">
        <f>(N18*$H$42)</f>
        <v>1.1728594507269794</v>
      </c>
      <c r="P18">
        <f t="shared" si="7"/>
        <v>1.2299721773469758</v>
      </c>
      <c r="R18">
        <v>1.25</v>
      </c>
      <c r="S18" s="1">
        <f t="shared" si="4"/>
        <v>1.0096930533117932E-2</v>
      </c>
      <c r="T18">
        <f t="shared" si="8"/>
        <v>1.2823101777059773</v>
      </c>
      <c r="U18">
        <v>1.5</v>
      </c>
      <c r="W18">
        <v>1.3</v>
      </c>
      <c r="X18" s="1">
        <f t="shared" si="11"/>
        <v>1.050080775444265E-2</v>
      </c>
      <c r="Y18">
        <f t="shared" si="12"/>
        <v>1.3336025848142166</v>
      </c>
      <c r="AA18">
        <v>1.3</v>
      </c>
      <c r="AB18" s="1">
        <f t="shared" si="9"/>
        <v>1.050080775444265E-2</v>
      </c>
      <c r="AC18">
        <f t="shared" si="10"/>
        <v>1.3336025848142166</v>
      </c>
      <c r="AE18">
        <v>1.3742857142857143</v>
      </c>
    </row>
    <row r="19" spans="1:31" x14ac:dyDescent="0.25">
      <c r="A19">
        <v>2.2999999999999998</v>
      </c>
      <c r="B19" s="1">
        <f t="shared" si="0"/>
        <v>1.8578352180936994E-2</v>
      </c>
      <c r="C19">
        <f t="shared" si="5"/>
        <v>2.3594507269789982</v>
      </c>
      <c r="D19">
        <v>2.4</v>
      </c>
      <c r="E19">
        <v>2.2999999999999998</v>
      </c>
      <c r="F19" s="1">
        <f t="shared" si="1"/>
        <v>2.0228671943711519E-2</v>
      </c>
      <c r="H19">
        <v>1.3</v>
      </c>
      <c r="I19" s="1">
        <f t="shared" si="2"/>
        <v>1.050080775444265E-2</v>
      </c>
      <c r="J19">
        <f t="shared" si="6"/>
        <v>1.3336025848142166</v>
      </c>
      <c r="K19">
        <v>1.5</v>
      </c>
      <c r="L19" s="1">
        <f t="shared" si="3"/>
        <v>1.1433597185576079E-2</v>
      </c>
      <c r="N19">
        <v>1.8578352180936994E-2</v>
      </c>
      <c r="O19">
        <f>(N19*$H$42)</f>
        <v>1.226171243941842</v>
      </c>
      <c r="P19">
        <f t="shared" si="7"/>
        <v>1.2832839705618384</v>
      </c>
      <c r="R19">
        <v>1.35</v>
      </c>
      <c r="S19" s="1">
        <f t="shared" si="4"/>
        <v>1.0904684975767368E-2</v>
      </c>
      <c r="T19">
        <f t="shared" si="8"/>
        <v>1.3848949919224556</v>
      </c>
      <c r="U19">
        <v>1.5</v>
      </c>
      <c r="W19">
        <v>1.3</v>
      </c>
      <c r="X19" s="1">
        <f t="shared" si="11"/>
        <v>1.050080775444265E-2</v>
      </c>
      <c r="Y19">
        <f t="shared" si="12"/>
        <v>1.3336025848142166</v>
      </c>
      <c r="AA19">
        <v>1.3</v>
      </c>
      <c r="AB19" s="1">
        <f t="shared" si="9"/>
        <v>1.050080775444265E-2</v>
      </c>
      <c r="AC19">
        <f t="shared" si="10"/>
        <v>1.3336025848142166</v>
      </c>
      <c r="AE19">
        <v>1.3742857142857143</v>
      </c>
    </row>
    <row r="20" spans="1:31" x14ac:dyDescent="0.25">
      <c r="A20">
        <v>2.2999999999999998</v>
      </c>
      <c r="B20" s="1">
        <f t="shared" si="0"/>
        <v>1.8578352180936994E-2</v>
      </c>
      <c r="C20">
        <f t="shared" si="5"/>
        <v>2.3594507269789982</v>
      </c>
      <c r="D20">
        <v>2.6</v>
      </c>
      <c r="E20">
        <v>2.2999999999999998</v>
      </c>
      <c r="F20" s="1">
        <f t="shared" si="1"/>
        <v>2.0228671943711519E-2</v>
      </c>
      <c r="H20">
        <v>1.25</v>
      </c>
      <c r="I20" s="1">
        <f t="shared" si="2"/>
        <v>1.0096930533117932E-2</v>
      </c>
      <c r="J20">
        <f t="shared" si="6"/>
        <v>1.2823101777059773</v>
      </c>
      <c r="K20">
        <v>1.6</v>
      </c>
      <c r="L20" s="1">
        <f t="shared" si="3"/>
        <v>1.0993843447669304E-2</v>
      </c>
      <c r="N20">
        <v>1.8578352180936994E-2</v>
      </c>
      <c r="O20">
        <f>(N20*$H$42)</f>
        <v>1.226171243941842</v>
      </c>
      <c r="P20">
        <f t="shared" si="7"/>
        <v>1.2832839705618384</v>
      </c>
      <c r="R20">
        <v>1.35</v>
      </c>
      <c r="S20" s="1">
        <f t="shared" si="4"/>
        <v>1.0904684975767368E-2</v>
      </c>
      <c r="T20">
        <f t="shared" si="8"/>
        <v>1.3848949919224556</v>
      </c>
      <c r="U20">
        <v>1.6</v>
      </c>
      <c r="W20">
        <v>1.35</v>
      </c>
      <c r="X20" s="1">
        <f t="shared" si="11"/>
        <v>1.0904684975767368E-2</v>
      </c>
      <c r="Y20">
        <f t="shared" si="12"/>
        <v>1.3848949919224556</v>
      </c>
      <c r="AA20">
        <v>1.3</v>
      </c>
      <c r="AB20" s="1">
        <f t="shared" si="9"/>
        <v>1.050080775444265E-2</v>
      </c>
      <c r="AC20">
        <f t="shared" si="10"/>
        <v>1.3336025848142166</v>
      </c>
      <c r="AE20">
        <v>1.3742857142857143</v>
      </c>
    </row>
    <row r="21" spans="1:31" x14ac:dyDescent="0.25">
      <c r="A21">
        <v>2.2999999999999998</v>
      </c>
      <c r="B21" s="1">
        <f t="shared" si="0"/>
        <v>1.8578352180936994E-2</v>
      </c>
      <c r="C21">
        <f t="shared" si="5"/>
        <v>2.3594507269789982</v>
      </c>
      <c r="D21">
        <v>2.6</v>
      </c>
      <c r="E21">
        <v>2.2999999999999998</v>
      </c>
      <c r="F21" s="1">
        <f t="shared" si="1"/>
        <v>2.0228671943711519E-2</v>
      </c>
      <c r="H21">
        <v>1.3</v>
      </c>
      <c r="I21" s="1">
        <f t="shared" si="2"/>
        <v>1.050080775444265E-2</v>
      </c>
      <c r="J21">
        <f t="shared" si="6"/>
        <v>1.3336025848142166</v>
      </c>
      <c r="K21">
        <v>1.5</v>
      </c>
      <c r="L21" s="1">
        <f t="shared" si="3"/>
        <v>1.1433597185576079E-2</v>
      </c>
      <c r="N21">
        <v>1.8578352180936994E-2</v>
      </c>
      <c r="O21">
        <f>(N21*$H$42)</f>
        <v>1.226171243941842</v>
      </c>
      <c r="P21">
        <f t="shared" si="7"/>
        <v>1.2832839705618384</v>
      </c>
      <c r="R21">
        <v>1.35</v>
      </c>
      <c r="S21" s="1">
        <f t="shared" si="4"/>
        <v>1.0904684975767368E-2</v>
      </c>
      <c r="T21">
        <f t="shared" si="8"/>
        <v>1.3848949919224556</v>
      </c>
      <c r="U21">
        <v>1.5</v>
      </c>
      <c r="W21">
        <v>1.35</v>
      </c>
      <c r="X21" s="1">
        <f t="shared" si="11"/>
        <v>1.0904684975767368E-2</v>
      </c>
      <c r="Y21">
        <f t="shared" si="12"/>
        <v>1.3848949919224556</v>
      </c>
      <c r="AA21">
        <v>1.3</v>
      </c>
      <c r="AB21" s="1">
        <f t="shared" si="9"/>
        <v>1.050080775444265E-2</v>
      </c>
      <c r="AC21">
        <f t="shared" si="10"/>
        <v>1.3336025848142166</v>
      </c>
      <c r="AE21">
        <v>1.3742857142857143</v>
      </c>
    </row>
    <row r="22" spans="1:31" x14ac:dyDescent="0.25">
      <c r="A22">
        <v>2.2999999999999998</v>
      </c>
      <c r="B22" s="1">
        <f t="shared" si="0"/>
        <v>1.8578352180936994E-2</v>
      </c>
      <c r="C22">
        <f t="shared" si="5"/>
        <v>2.3594507269789982</v>
      </c>
      <c r="D22">
        <v>2.5</v>
      </c>
      <c r="E22">
        <v>2.2999999999999998</v>
      </c>
      <c r="F22" s="1">
        <f t="shared" si="1"/>
        <v>2.0228671943711519E-2</v>
      </c>
      <c r="H22">
        <v>1.25</v>
      </c>
      <c r="I22" s="1">
        <f t="shared" si="2"/>
        <v>1.0096930533117932E-2</v>
      </c>
      <c r="J22">
        <f t="shared" si="6"/>
        <v>1.2823101777059773</v>
      </c>
      <c r="K22">
        <v>1.4</v>
      </c>
      <c r="L22" s="1">
        <f t="shared" si="3"/>
        <v>1.0993843447669304E-2</v>
      </c>
      <c r="N22">
        <v>1.8578352180936994E-2</v>
      </c>
      <c r="O22">
        <f>(N22*$H$42)</f>
        <v>1.226171243941842</v>
      </c>
      <c r="P22">
        <f t="shared" si="7"/>
        <v>1.2832839705618384</v>
      </c>
      <c r="R22">
        <v>1.35</v>
      </c>
      <c r="S22" s="1">
        <f t="shared" si="4"/>
        <v>1.0904684975767368E-2</v>
      </c>
      <c r="T22">
        <f t="shared" si="8"/>
        <v>1.3848949919224556</v>
      </c>
      <c r="U22">
        <v>1.4</v>
      </c>
      <c r="W22">
        <v>1.4</v>
      </c>
      <c r="X22" s="1">
        <f t="shared" si="11"/>
        <v>1.1308562197092082E-2</v>
      </c>
      <c r="Y22">
        <f t="shared" si="12"/>
        <v>1.4361873990306944</v>
      </c>
      <c r="AA22">
        <v>1.4</v>
      </c>
      <c r="AB22" s="1">
        <f t="shared" si="9"/>
        <v>1.1308562197092082E-2</v>
      </c>
      <c r="AC22">
        <f t="shared" si="10"/>
        <v>1.4361873990306944</v>
      </c>
      <c r="AE22">
        <v>1.3742857142857143</v>
      </c>
    </row>
    <row r="23" spans="1:31" x14ac:dyDescent="0.25">
      <c r="A23">
        <v>2.4</v>
      </c>
      <c r="B23" s="1">
        <f t="shared" si="0"/>
        <v>1.9386106623586429E-2</v>
      </c>
      <c r="C23">
        <f t="shared" si="5"/>
        <v>2.4620355411954766</v>
      </c>
      <c r="D23">
        <v>2.2999999999999998</v>
      </c>
      <c r="E23">
        <v>2.4</v>
      </c>
      <c r="F23" s="1">
        <f t="shared" si="1"/>
        <v>2.1108179419525065E-2</v>
      </c>
      <c r="H23">
        <v>1.6</v>
      </c>
      <c r="I23" s="1">
        <f t="shared" si="2"/>
        <v>1.2924071082390954E-2</v>
      </c>
      <c r="J23">
        <f t="shared" si="6"/>
        <v>1.6413570274636511</v>
      </c>
      <c r="K23">
        <v>1.5</v>
      </c>
      <c r="L23" s="1">
        <f t="shared" si="3"/>
        <v>1.4072119613016711E-2</v>
      </c>
      <c r="N23">
        <v>1.9386106623586429E-2</v>
      </c>
      <c r="O23">
        <f>(N23*$H$42)</f>
        <v>1.2794830371567045</v>
      </c>
      <c r="P23">
        <f t="shared" si="7"/>
        <v>1.336595763776701</v>
      </c>
      <c r="R23">
        <v>1.35</v>
      </c>
      <c r="S23" s="1">
        <f t="shared" si="4"/>
        <v>1.0904684975767368E-2</v>
      </c>
      <c r="T23">
        <f t="shared" si="8"/>
        <v>1.3848949919224556</v>
      </c>
      <c r="U23">
        <v>1.5</v>
      </c>
      <c r="W23">
        <v>1.4</v>
      </c>
      <c r="X23" s="1">
        <f t="shared" si="11"/>
        <v>1.1308562197092082E-2</v>
      </c>
      <c r="Y23">
        <f t="shared" si="12"/>
        <v>1.4361873990306944</v>
      </c>
      <c r="AA23">
        <v>1.45</v>
      </c>
      <c r="AB23" s="1">
        <f t="shared" si="9"/>
        <v>1.1712439418416799E-2</v>
      </c>
      <c r="AC23">
        <f t="shared" si="10"/>
        <v>1.4874798061389336</v>
      </c>
      <c r="AE23">
        <v>1.3742857142857143</v>
      </c>
    </row>
    <row r="24" spans="1:31" x14ac:dyDescent="0.25">
      <c r="A24">
        <v>2.5</v>
      </c>
      <c r="B24" s="1">
        <f t="shared" si="0"/>
        <v>2.0193861066235864E-2</v>
      </c>
      <c r="C24">
        <f t="shared" si="5"/>
        <v>2.5646203554119547</v>
      </c>
      <c r="D24">
        <v>2.9</v>
      </c>
      <c r="E24">
        <v>2.5</v>
      </c>
      <c r="F24" s="1">
        <f t="shared" si="1"/>
        <v>2.1987686895338608E-2</v>
      </c>
      <c r="H24">
        <v>1.6</v>
      </c>
      <c r="I24" s="1">
        <f t="shared" si="2"/>
        <v>1.2924071082390954E-2</v>
      </c>
      <c r="J24">
        <f t="shared" si="6"/>
        <v>1.6413570274636511</v>
      </c>
      <c r="K24">
        <v>1.4</v>
      </c>
      <c r="L24" s="1">
        <f t="shared" si="3"/>
        <v>1.4072119613016711E-2</v>
      </c>
      <c r="N24">
        <v>2.0193861066235864E-2</v>
      </c>
      <c r="O24">
        <f>(N24*$H$42)</f>
        <v>1.3327948303715673</v>
      </c>
      <c r="P24">
        <f t="shared" si="7"/>
        <v>1.3899075569915638</v>
      </c>
      <c r="R24">
        <v>1.4</v>
      </c>
      <c r="S24" s="1">
        <f t="shared" si="4"/>
        <v>1.1308562197092082E-2</v>
      </c>
      <c r="T24">
        <f t="shared" si="8"/>
        <v>1.4361873990306944</v>
      </c>
      <c r="U24">
        <v>1.4</v>
      </c>
      <c r="W24">
        <v>1.4</v>
      </c>
      <c r="X24" s="1">
        <f t="shared" si="11"/>
        <v>1.1308562197092082E-2</v>
      </c>
      <c r="Y24">
        <f t="shared" si="12"/>
        <v>1.4361873990306944</v>
      </c>
      <c r="AA24">
        <v>1.45</v>
      </c>
      <c r="AB24" s="1">
        <f t="shared" si="9"/>
        <v>1.1712439418416799E-2</v>
      </c>
      <c r="AC24">
        <f t="shared" si="10"/>
        <v>1.4874798061389336</v>
      </c>
      <c r="AE24">
        <v>1.3742857142857143</v>
      </c>
    </row>
    <row r="25" spans="1:31" x14ac:dyDescent="0.25">
      <c r="A25">
        <v>2.9</v>
      </c>
      <c r="B25" s="1">
        <f t="shared" si="0"/>
        <v>2.3424878836833599E-2</v>
      </c>
      <c r="C25">
        <f t="shared" si="5"/>
        <v>2.9749596122778672</v>
      </c>
      <c r="D25">
        <v>3.1</v>
      </c>
      <c r="E25">
        <v>2.9</v>
      </c>
      <c r="F25" s="1">
        <f t="shared" si="1"/>
        <v>2.5505716798592787E-2</v>
      </c>
      <c r="H25">
        <v>1.5</v>
      </c>
      <c r="I25" s="1">
        <f t="shared" si="2"/>
        <v>1.2116316639741519E-2</v>
      </c>
      <c r="J25">
        <f t="shared" si="6"/>
        <v>1.5387722132471728</v>
      </c>
      <c r="K25">
        <v>1.3</v>
      </c>
      <c r="L25" s="1">
        <f t="shared" si="3"/>
        <v>1.3192612137203165E-2</v>
      </c>
      <c r="N25">
        <v>2.3424878836833599E-2</v>
      </c>
      <c r="O25">
        <f>(N25*$H$42)</f>
        <v>1.5460420032310178</v>
      </c>
      <c r="P25">
        <f t="shared" si="7"/>
        <v>1.6031547298510143</v>
      </c>
      <c r="R25">
        <v>1.4</v>
      </c>
      <c r="S25" s="1">
        <f t="shared" si="4"/>
        <v>1.1308562197092082E-2</v>
      </c>
      <c r="T25">
        <f t="shared" si="8"/>
        <v>1.4361873990306944</v>
      </c>
      <c r="U25">
        <v>1.3</v>
      </c>
      <c r="W25">
        <v>1.4</v>
      </c>
      <c r="X25" s="1">
        <f t="shared" si="11"/>
        <v>1.1308562197092082E-2</v>
      </c>
      <c r="Y25">
        <f t="shared" si="12"/>
        <v>1.4361873990306944</v>
      </c>
      <c r="AA25">
        <v>1.5</v>
      </c>
      <c r="AB25" s="1">
        <f t="shared" si="9"/>
        <v>1.2116316639741519E-2</v>
      </c>
      <c r="AC25">
        <f t="shared" si="10"/>
        <v>1.5387722132471728</v>
      </c>
      <c r="AE25">
        <v>1.3742857142857143</v>
      </c>
    </row>
    <row r="26" spans="1:31" x14ac:dyDescent="0.25">
      <c r="A26">
        <v>3.2</v>
      </c>
      <c r="B26" s="1">
        <f t="shared" si="0"/>
        <v>2.5848142164781908E-2</v>
      </c>
      <c r="C26">
        <f t="shared" si="5"/>
        <v>3.2827140549273022</v>
      </c>
      <c r="D26">
        <v>2.9</v>
      </c>
      <c r="E26">
        <v>3.2</v>
      </c>
      <c r="F26" s="1">
        <f t="shared" si="1"/>
        <v>2.8144239226033423E-2</v>
      </c>
      <c r="H26">
        <v>1.4</v>
      </c>
      <c r="I26" s="1">
        <f t="shared" si="2"/>
        <v>1.1308562197092082E-2</v>
      </c>
      <c r="J26">
        <f t="shared" si="6"/>
        <v>1.4361873990306944</v>
      </c>
      <c r="K26">
        <v>1.3</v>
      </c>
      <c r="L26" s="1">
        <f t="shared" si="3"/>
        <v>1.231310466138962E-2</v>
      </c>
      <c r="N26">
        <v>2.5848142164781908E-2</v>
      </c>
      <c r="O26">
        <f>(N26*$H$42)</f>
        <v>1.7059773828756062</v>
      </c>
      <c r="P26">
        <f t="shared" si="7"/>
        <v>1.7630901094956026</v>
      </c>
      <c r="R26">
        <v>1.45</v>
      </c>
      <c r="S26" s="1">
        <f t="shared" si="4"/>
        <v>1.1712439418416799E-2</v>
      </c>
      <c r="T26">
        <f t="shared" si="8"/>
        <v>1.4874798061389336</v>
      </c>
      <c r="U26">
        <v>1.3</v>
      </c>
      <c r="W26">
        <v>1.45</v>
      </c>
      <c r="X26" s="1">
        <f t="shared" si="11"/>
        <v>1.1712439418416799E-2</v>
      </c>
      <c r="Y26">
        <f t="shared" si="12"/>
        <v>1.4874798061389336</v>
      </c>
      <c r="AA26">
        <v>1.5</v>
      </c>
      <c r="AB26" s="1">
        <f t="shared" si="9"/>
        <v>1.2116316639741519E-2</v>
      </c>
      <c r="AC26">
        <f t="shared" si="10"/>
        <v>1.5387722132471728</v>
      </c>
      <c r="AE26">
        <v>1.3742857142857143</v>
      </c>
    </row>
    <row r="27" spans="1:31" x14ac:dyDescent="0.25">
      <c r="A27">
        <v>3.6</v>
      </c>
      <c r="B27" s="1">
        <f t="shared" si="0"/>
        <v>2.9079159935379642E-2</v>
      </c>
      <c r="C27">
        <f t="shared" si="5"/>
        <v>3.6930533117932147</v>
      </c>
      <c r="D27">
        <v>3.7</v>
      </c>
      <c r="E27">
        <v>3.6</v>
      </c>
      <c r="F27" s="1">
        <f t="shared" si="1"/>
        <v>3.1662269129287601E-2</v>
      </c>
      <c r="H27">
        <v>1.5</v>
      </c>
      <c r="I27" s="1">
        <f t="shared" si="2"/>
        <v>1.2116316639741519E-2</v>
      </c>
      <c r="J27">
        <f t="shared" si="6"/>
        <v>1.5387722132471728</v>
      </c>
      <c r="K27">
        <v>1.3</v>
      </c>
      <c r="L27" s="1">
        <f t="shared" si="3"/>
        <v>1.3192612137203165E-2</v>
      </c>
      <c r="N27">
        <v>2.9079159935379642E-2</v>
      </c>
      <c r="O27">
        <f>(N27*$H$42)</f>
        <v>1.9192245557350567</v>
      </c>
      <c r="P27">
        <f t="shared" si="7"/>
        <v>1.9763372823550531</v>
      </c>
      <c r="R27">
        <v>1.45</v>
      </c>
      <c r="S27" s="1">
        <f t="shared" si="4"/>
        <v>1.1712439418416799E-2</v>
      </c>
      <c r="T27">
        <f t="shared" si="8"/>
        <v>1.4874798061389336</v>
      </c>
      <c r="U27">
        <v>1.3</v>
      </c>
      <c r="W27">
        <v>1.45</v>
      </c>
      <c r="X27" s="1">
        <f t="shared" si="11"/>
        <v>1.1712439418416799E-2</v>
      </c>
      <c r="Y27">
        <f t="shared" si="12"/>
        <v>1.4874798061389336</v>
      </c>
      <c r="AA27">
        <v>1.5</v>
      </c>
      <c r="AB27" s="1">
        <f t="shared" si="9"/>
        <v>1.2116316639741519E-2</v>
      </c>
      <c r="AC27">
        <f t="shared" si="10"/>
        <v>1.5387722132471728</v>
      </c>
      <c r="AE27">
        <v>1.3742857142857143</v>
      </c>
    </row>
    <row r="28" spans="1:31" x14ac:dyDescent="0.25">
      <c r="A28">
        <v>3.6</v>
      </c>
      <c r="B28" s="1">
        <f t="shared" si="0"/>
        <v>2.9079159935379642E-2</v>
      </c>
      <c r="C28">
        <f t="shared" si="5"/>
        <v>3.6930533117932147</v>
      </c>
      <c r="D28">
        <v>3.7</v>
      </c>
      <c r="E28">
        <v>3.6</v>
      </c>
      <c r="F28" s="1">
        <f t="shared" si="1"/>
        <v>3.1662269129287601E-2</v>
      </c>
      <c r="H28">
        <v>1.4</v>
      </c>
      <c r="I28" s="1">
        <f t="shared" si="2"/>
        <v>1.1308562197092082E-2</v>
      </c>
      <c r="J28">
        <f t="shared" si="6"/>
        <v>1.4361873990306944</v>
      </c>
      <c r="K28">
        <v>1.5</v>
      </c>
      <c r="L28" s="1">
        <f t="shared" si="3"/>
        <v>1.231310466138962E-2</v>
      </c>
      <c r="N28">
        <v>2.9079159935379642E-2</v>
      </c>
      <c r="O28">
        <f>(N28*$H$42)</f>
        <v>1.9192245557350567</v>
      </c>
      <c r="P28">
        <f t="shared" si="7"/>
        <v>1.9763372823550531</v>
      </c>
      <c r="R28">
        <v>1.5</v>
      </c>
      <c r="S28" s="1">
        <f t="shared" si="4"/>
        <v>1.2116316639741519E-2</v>
      </c>
      <c r="T28">
        <f t="shared" si="8"/>
        <v>1.5387722132471728</v>
      </c>
      <c r="U28">
        <v>1.5</v>
      </c>
      <c r="W28">
        <v>1.5</v>
      </c>
      <c r="X28" s="1">
        <f t="shared" si="11"/>
        <v>1.2116316639741519E-2</v>
      </c>
      <c r="Y28">
        <f t="shared" si="12"/>
        <v>1.5387722132471728</v>
      </c>
      <c r="AA28">
        <v>1.5</v>
      </c>
      <c r="AB28" s="1">
        <f t="shared" si="9"/>
        <v>1.2116316639741519E-2</v>
      </c>
      <c r="AC28">
        <f t="shared" si="10"/>
        <v>1.5387722132471728</v>
      </c>
      <c r="AE28">
        <v>1.3742857142857143</v>
      </c>
    </row>
    <row r="29" spans="1:31" x14ac:dyDescent="0.25">
      <c r="A29">
        <v>3.8</v>
      </c>
      <c r="B29" s="1">
        <f t="shared" si="0"/>
        <v>3.0694668820678516E-2</v>
      </c>
      <c r="C29">
        <f t="shared" si="5"/>
        <v>3.8982229402261717</v>
      </c>
      <c r="D29">
        <v>3.9</v>
      </c>
      <c r="E29">
        <v>3.8</v>
      </c>
      <c r="F29" s="1">
        <f t="shared" si="1"/>
        <v>3.3421284080914687E-2</v>
      </c>
      <c r="H29">
        <v>1.55</v>
      </c>
      <c r="I29" s="1">
        <f t="shared" si="2"/>
        <v>1.2520193861066236E-2</v>
      </c>
      <c r="J29">
        <f t="shared" si="6"/>
        <v>1.5900646203554121</v>
      </c>
      <c r="K29">
        <v>1.4</v>
      </c>
      <c r="L29" s="1">
        <f t="shared" si="3"/>
        <v>1.363236587510994E-2</v>
      </c>
      <c r="N29">
        <v>3.0694668820678516E-2</v>
      </c>
      <c r="O29">
        <f>(N29*$H$42)</f>
        <v>2.0258481421647825</v>
      </c>
      <c r="P29">
        <f t="shared" si="7"/>
        <v>2.0829608687847792</v>
      </c>
      <c r="R29">
        <v>1.5</v>
      </c>
      <c r="S29" s="1">
        <f t="shared" si="4"/>
        <v>1.2116316639741519E-2</v>
      </c>
      <c r="T29">
        <f t="shared" si="8"/>
        <v>1.5387722132471728</v>
      </c>
      <c r="U29">
        <v>1.4</v>
      </c>
      <c r="W29">
        <v>1.5</v>
      </c>
      <c r="X29" s="1">
        <f t="shared" si="11"/>
        <v>1.2116316639741519E-2</v>
      </c>
      <c r="Y29">
        <f t="shared" si="12"/>
        <v>1.5387722132471728</v>
      </c>
      <c r="AA29">
        <v>1.5</v>
      </c>
      <c r="AB29" s="1">
        <f t="shared" si="9"/>
        <v>1.2116316639741519E-2</v>
      </c>
      <c r="AC29">
        <f t="shared" si="10"/>
        <v>1.5387722132471728</v>
      </c>
      <c r="AE29">
        <v>1.3742857142857143</v>
      </c>
    </row>
    <row r="30" spans="1:31" x14ac:dyDescent="0.25">
      <c r="A30">
        <v>4.3</v>
      </c>
      <c r="B30" s="1">
        <f t="shared" si="0"/>
        <v>3.4733441033925685E-2</v>
      </c>
      <c r="C30">
        <f t="shared" si="5"/>
        <v>4.4111470113085618</v>
      </c>
      <c r="D30">
        <v>4.2</v>
      </c>
      <c r="E30">
        <v>4.3</v>
      </c>
      <c r="F30" s="1">
        <f t="shared" si="1"/>
        <v>3.7818821459982409E-2</v>
      </c>
      <c r="H30">
        <v>1.5</v>
      </c>
      <c r="I30" s="1">
        <f t="shared" si="2"/>
        <v>1.2116316639741519E-2</v>
      </c>
      <c r="J30">
        <f t="shared" si="6"/>
        <v>1.5387722132471728</v>
      </c>
      <c r="K30">
        <v>1.4</v>
      </c>
      <c r="L30" s="1">
        <f t="shared" si="3"/>
        <v>1.3192612137203165E-2</v>
      </c>
      <c r="N30">
        <v>3.4733441033925685E-2</v>
      </c>
      <c r="O30">
        <f>(N30*$H$42)</f>
        <v>2.2924071082390958</v>
      </c>
      <c r="P30">
        <f t="shared" si="7"/>
        <v>2.3495198348590924</v>
      </c>
      <c r="R30">
        <v>1.5</v>
      </c>
      <c r="S30" s="1">
        <f t="shared" si="4"/>
        <v>1.2116316639741519E-2</v>
      </c>
      <c r="T30">
        <f t="shared" si="8"/>
        <v>1.5387722132471728</v>
      </c>
      <c r="U30">
        <v>1.4</v>
      </c>
      <c r="W30">
        <v>1.5</v>
      </c>
      <c r="X30" s="1">
        <f t="shared" si="11"/>
        <v>1.2116316639741519E-2</v>
      </c>
      <c r="Y30">
        <f t="shared" si="12"/>
        <v>1.5387722132471728</v>
      </c>
      <c r="AA30">
        <v>1.5</v>
      </c>
      <c r="AB30" s="1">
        <f t="shared" si="9"/>
        <v>1.2116316639741519E-2</v>
      </c>
      <c r="AC30">
        <f t="shared" si="10"/>
        <v>1.5387722132471728</v>
      </c>
      <c r="AE30">
        <v>1.3742857142857143</v>
      </c>
    </row>
    <row r="31" spans="1:31" x14ac:dyDescent="0.25">
      <c r="A31">
        <v>4.2</v>
      </c>
      <c r="B31" s="1">
        <f t="shared" si="0"/>
        <v>3.3925686591276254E-2</v>
      </c>
      <c r="C31">
        <f t="shared" si="5"/>
        <v>4.3085621970920842</v>
      </c>
      <c r="D31">
        <v>4.5</v>
      </c>
      <c r="E31">
        <v>4.2</v>
      </c>
      <c r="F31" s="1">
        <f t="shared" si="1"/>
        <v>3.6939313984168866E-2</v>
      </c>
      <c r="H31">
        <v>1.5</v>
      </c>
      <c r="I31" s="1">
        <f t="shared" si="2"/>
        <v>1.2116316639741519E-2</v>
      </c>
      <c r="J31">
        <f t="shared" si="6"/>
        <v>1.5387722132471728</v>
      </c>
      <c r="K31">
        <v>1.6</v>
      </c>
      <c r="L31" s="1">
        <f t="shared" si="3"/>
        <v>1.3192612137203165E-2</v>
      </c>
      <c r="N31">
        <v>3.3925686591276254E-2</v>
      </c>
      <c r="O31">
        <f>(N31*$H$42)</f>
        <v>2.2390953150242332</v>
      </c>
      <c r="P31">
        <f t="shared" si="7"/>
        <v>2.2962080416442299</v>
      </c>
      <c r="R31">
        <v>1.55</v>
      </c>
      <c r="S31" s="1">
        <f t="shared" si="4"/>
        <v>1.2520193861066236E-2</v>
      </c>
      <c r="T31">
        <f t="shared" si="8"/>
        <v>1.5900646203554121</v>
      </c>
      <c r="U31">
        <v>1.6</v>
      </c>
      <c r="W31">
        <v>1.5</v>
      </c>
      <c r="X31" s="1">
        <f t="shared" si="11"/>
        <v>1.2116316639741519E-2</v>
      </c>
      <c r="Y31">
        <f t="shared" si="12"/>
        <v>1.5387722132471728</v>
      </c>
      <c r="AA31">
        <v>1.5</v>
      </c>
      <c r="AB31" s="1">
        <f t="shared" si="9"/>
        <v>1.2116316639741519E-2</v>
      </c>
      <c r="AC31">
        <f t="shared" si="10"/>
        <v>1.5387722132471728</v>
      </c>
      <c r="AE31">
        <v>1.3742857142857143</v>
      </c>
    </row>
    <row r="32" spans="1:31" x14ac:dyDescent="0.25">
      <c r="A32">
        <v>4.2</v>
      </c>
      <c r="B32" s="1">
        <f t="shared" si="0"/>
        <v>3.3925686591276254E-2</v>
      </c>
      <c r="C32">
        <f t="shared" si="5"/>
        <v>4.3085621970920842</v>
      </c>
      <c r="D32">
        <v>4.4000000000000004</v>
      </c>
      <c r="E32">
        <v>4.2</v>
      </c>
      <c r="F32" s="1">
        <f t="shared" si="1"/>
        <v>3.6939313984168866E-2</v>
      </c>
      <c r="H32">
        <v>1.6</v>
      </c>
      <c r="I32" s="1">
        <f t="shared" si="2"/>
        <v>1.2924071082390954E-2</v>
      </c>
      <c r="J32">
        <f t="shared" si="6"/>
        <v>1.6413570274636511</v>
      </c>
      <c r="K32">
        <v>1.6</v>
      </c>
      <c r="L32" s="1">
        <f t="shared" si="3"/>
        <v>1.4072119613016711E-2</v>
      </c>
      <c r="N32">
        <v>3.3925686591276254E-2</v>
      </c>
      <c r="O32">
        <f>(N32*$H$42)</f>
        <v>2.2390953150242332</v>
      </c>
      <c r="P32">
        <f t="shared" si="7"/>
        <v>2.2962080416442299</v>
      </c>
      <c r="R32">
        <v>1.55</v>
      </c>
      <c r="S32" s="1">
        <f t="shared" si="4"/>
        <v>1.2520193861066236E-2</v>
      </c>
      <c r="T32">
        <f t="shared" si="8"/>
        <v>1.5900646203554121</v>
      </c>
      <c r="U32">
        <v>1.6</v>
      </c>
      <c r="W32">
        <v>1.55</v>
      </c>
      <c r="X32" s="1">
        <f t="shared" si="11"/>
        <v>1.2520193861066236E-2</v>
      </c>
      <c r="Y32">
        <f t="shared" si="12"/>
        <v>1.5900646203554121</v>
      </c>
      <c r="AA32">
        <v>1.55</v>
      </c>
      <c r="AB32" s="1">
        <f t="shared" si="9"/>
        <v>1.2520193861066236E-2</v>
      </c>
      <c r="AC32">
        <f t="shared" si="10"/>
        <v>1.5900646203554121</v>
      </c>
      <c r="AE32">
        <v>1.3742857142857143</v>
      </c>
    </row>
    <row r="33" spans="1:31" x14ac:dyDescent="0.25">
      <c r="A33">
        <v>4.2</v>
      </c>
      <c r="B33" s="1">
        <f t="shared" si="0"/>
        <v>3.3925686591276254E-2</v>
      </c>
      <c r="C33">
        <f t="shared" si="5"/>
        <v>4.3085621970920842</v>
      </c>
      <c r="D33">
        <v>4.5</v>
      </c>
      <c r="E33">
        <v>4.2</v>
      </c>
      <c r="F33" s="1">
        <f t="shared" si="1"/>
        <v>3.6939313984168866E-2</v>
      </c>
      <c r="H33">
        <v>1.4</v>
      </c>
      <c r="I33" s="1">
        <f t="shared" si="2"/>
        <v>1.1308562197092082E-2</v>
      </c>
      <c r="J33">
        <f t="shared" si="6"/>
        <v>1.4361873990306944</v>
      </c>
      <c r="K33">
        <v>1.4</v>
      </c>
      <c r="L33" s="1">
        <f t="shared" si="3"/>
        <v>1.231310466138962E-2</v>
      </c>
      <c r="N33">
        <v>3.3925686591276254E-2</v>
      </c>
      <c r="O33">
        <f>(N33*$H$42)</f>
        <v>2.2390953150242332</v>
      </c>
      <c r="P33">
        <f t="shared" si="7"/>
        <v>2.2962080416442299</v>
      </c>
      <c r="R33">
        <v>1.55</v>
      </c>
      <c r="S33" s="1">
        <f t="shared" si="4"/>
        <v>1.2520193861066236E-2</v>
      </c>
      <c r="T33">
        <f t="shared" si="8"/>
        <v>1.5900646203554121</v>
      </c>
      <c r="U33">
        <v>1.4</v>
      </c>
      <c r="W33">
        <v>1.6</v>
      </c>
      <c r="X33" s="1">
        <f t="shared" si="11"/>
        <v>1.2924071082390954E-2</v>
      </c>
      <c r="Y33">
        <f t="shared" si="12"/>
        <v>1.6413570274636511</v>
      </c>
      <c r="AA33">
        <v>1.6</v>
      </c>
      <c r="AB33" s="1">
        <f t="shared" si="9"/>
        <v>1.2924071082390954E-2</v>
      </c>
      <c r="AC33">
        <f t="shared" si="10"/>
        <v>1.6413570274636511</v>
      </c>
      <c r="AE33">
        <v>1.3742857142857143</v>
      </c>
    </row>
    <row r="34" spans="1:31" x14ac:dyDescent="0.25">
      <c r="A34">
        <v>4.3</v>
      </c>
      <c r="B34" s="1">
        <f t="shared" si="0"/>
        <v>3.4733441033925685E-2</v>
      </c>
      <c r="C34">
        <f t="shared" si="5"/>
        <v>4.4111470113085618</v>
      </c>
      <c r="D34">
        <v>4.4000000000000004</v>
      </c>
      <c r="E34">
        <v>4.3</v>
      </c>
      <c r="F34" s="1">
        <f t="shared" si="1"/>
        <v>3.7818821459982409E-2</v>
      </c>
      <c r="H34">
        <v>1.7</v>
      </c>
      <c r="I34" s="1">
        <f t="shared" si="2"/>
        <v>1.3731825525040386E-2</v>
      </c>
      <c r="J34">
        <f t="shared" si="6"/>
        <v>1.7439418416801289</v>
      </c>
      <c r="K34">
        <v>1.5</v>
      </c>
      <c r="L34" s="1">
        <f t="shared" si="3"/>
        <v>1.4951627088830254E-2</v>
      </c>
      <c r="N34">
        <v>3.4733441033925685E-2</v>
      </c>
      <c r="O34">
        <f>(N34*$H$42)</f>
        <v>2.2924071082390958</v>
      </c>
      <c r="P34">
        <f t="shared" si="7"/>
        <v>2.3495198348590924</v>
      </c>
      <c r="R34">
        <v>1.6</v>
      </c>
      <c r="S34" s="1">
        <f t="shared" si="4"/>
        <v>1.2924071082390954E-2</v>
      </c>
      <c r="T34">
        <f t="shared" si="8"/>
        <v>1.6413570274636511</v>
      </c>
      <c r="U34">
        <v>1.5</v>
      </c>
      <c r="W34">
        <v>1.6</v>
      </c>
      <c r="X34" s="1">
        <f t="shared" si="11"/>
        <v>1.2924071082390954E-2</v>
      </c>
      <c r="Y34">
        <f t="shared" si="12"/>
        <v>1.6413570274636511</v>
      </c>
      <c r="AA34">
        <v>1.6</v>
      </c>
      <c r="AB34" s="1">
        <f t="shared" si="9"/>
        <v>1.2924071082390954E-2</v>
      </c>
      <c r="AC34">
        <f t="shared" si="10"/>
        <v>1.6413570274636511</v>
      </c>
      <c r="AE34">
        <v>1.3742857142857143</v>
      </c>
    </row>
    <row r="35" spans="1:31" x14ac:dyDescent="0.25">
      <c r="A35">
        <v>4.2</v>
      </c>
      <c r="B35" s="1">
        <f t="shared" si="0"/>
        <v>3.3925686591276254E-2</v>
      </c>
      <c r="C35">
        <f t="shared" si="5"/>
        <v>4.3085621970920842</v>
      </c>
      <c r="D35">
        <v>4.7</v>
      </c>
      <c r="E35">
        <v>4.2</v>
      </c>
      <c r="F35" s="1">
        <f t="shared" si="1"/>
        <v>3.6939313984168866E-2</v>
      </c>
      <c r="H35">
        <v>1.5</v>
      </c>
      <c r="I35" s="1">
        <f t="shared" si="2"/>
        <v>1.2116316639741519E-2</v>
      </c>
      <c r="J35">
        <f t="shared" si="6"/>
        <v>1.5387722132471728</v>
      </c>
      <c r="K35">
        <v>1.55</v>
      </c>
      <c r="L35" s="1">
        <f t="shared" si="3"/>
        <v>1.3192612137203165E-2</v>
      </c>
      <c r="N35">
        <v>3.3925686591276254E-2</v>
      </c>
      <c r="O35">
        <f>(N35*$H$42)</f>
        <v>2.2390953150242332</v>
      </c>
      <c r="P35">
        <f t="shared" si="7"/>
        <v>2.2962080416442299</v>
      </c>
      <c r="R35">
        <v>1.6</v>
      </c>
      <c r="S35" s="1">
        <f t="shared" si="4"/>
        <v>1.2924071082390954E-2</v>
      </c>
      <c r="T35">
        <f t="shared" si="8"/>
        <v>1.6413570274636511</v>
      </c>
      <c r="U35">
        <v>1.55</v>
      </c>
      <c r="W35">
        <v>1.6</v>
      </c>
      <c r="X35" s="1">
        <f t="shared" si="11"/>
        <v>1.2924071082390954E-2</v>
      </c>
      <c r="Y35">
        <f t="shared" si="12"/>
        <v>1.6413570274636511</v>
      </c>
      <c r="AA35">
        <v>1.6</v>
      </c>
      <c r="AB35" s="1">
        <f t="shared" si="9"/>
        <v>1.2924071082390954E-2</v>
      </c>
      <c r="AC35">
        <f t="shared" si="10"/>
        <v>1.6413570274636511</v>
      </c>
      <c r="AE35">
        <v>1.3742857142857143</v>
      </c>
    </row>
    <row r="36" spans="1:31" x14ac:dyDescent="0.25">
      <c r="A36">
        <v>4.3499999999999996</v>
      </c>
      <c r="B36" s="1">
        <f t="shared" si="0"/>
        <v>3.5137318255250405E-2</v>
      </c>
      <c r="C36">
        <f t="shared" si="5"/>
        <v>4.4624394184168015</v>
      </c>
      <c r="D36">
        <v>4.5</v>
      </c>
      <c r="E36">
        <v>4.3499999999999996</v>
      </c>
      <c r="F36" s="1">
        <f t="shared" si="1"/>
        <v>3.825857519788918E-2</v>
      </c>
      <c r="H36">
        <v>1.7</v>
      </c>
      <c r="I36" s="1">
        <f t="shared" si="2"/>
        <v>1.3731825525040386E-2</v>
      </c>
      <c r="J36">
        <f t="shared" si="6"/>
        <v>1.7439418416801289</v>
      </c>
      <c r="K36">
        <v>1.3</v>
      </c>
      <c r="L36" s="1">
        <f t="shared" si="3"/>
        <v>1.4951627088830254E-2</v>
      </c>
      <c r="N36">
        <v>3.5137318255250405E-2</v>
      </c>
      <c r="O36">
        <f>(N36*$H$42)</f>
        <v>2.3190630048465271</v>
      </c>
      <c r="P36">
        <f t="shared" si="7"/>
        <v>2.3761757314665237</v>
      </c>
      <c r="R36">
        <v>1.7</v>
      </c>
      <c r="S36" s="1">
        <f t="shared" si="4"/>
        <v>1.3731825525040386E-2</v>
      </c>
      <c r="T36">
        <f t="shared" si="8"/>
        <v>1.7439418416801289</v>
      </c>
      <c r="U36">
        <v>1.3</v>
      </c>
      <c r="W36">
        <v>1.65</v>
      </c>
      <c r="X36" s="1">
        <f t="shared" si="11"/>
        <v>1.3327948303715668E-2</v>
      </c>
      <c r="Y36">
        <f t="shared" si="12"/>
        <v>1.6926494345718899</v>
      </c>
      <c r="AA36">
        <v>1.6</v>
      </c>
      <c r="AB36" s="1">
        <f t="shared" si="9"/>
        <v>1.2924071082390954E-2</v>
      </c>
      <c r="AC36">
        <f t="shared" si="10"/>
        <v>1.6413570274636511</v>
      </c>
      <c r="AE36">
        <v>1.3742857142857143</v>
      </c>
    </row>
    <row r="37" spans="1:31" x14ac:dyDescent="0.25">
      <c r="A37">
        <v>4.3499999999999996</v>
      </c>
      <c r="B37" s="1">
        <f t="shared" si="0"/>
        <v>3.5137318255250405E-2</v>
      </c>
      <c r="C37">
        <f t="shared" si="5"/>
        <v>4.4624394184168015</v>
      </c>
      <c r="D37">
        <v>4.8</v>
      </c>
      <c r="E37">
        <v>4.3499999999999996</v>
      </c>
      <c r="F37" s="1">
        <f t="shared" si="1"/>
        <v>3.825857519788918E-2</v>
      </c>
      <c r="H37">
        <v>1.6</v>
      </c>
      <c r="I37" s="1">
        <f t="shared" si="2"/>
        <v>1.2924071082390954E-2</v>
      </c>
      <c r="J37">
        <f t="shared" si="6"/>
        <v>1.6413570274636511</v>
      </c>
      <c r="K37">
        <v>1.55</v>
      </c>
      <c r="L37" s="1">
        <f t="shared" si="3"/>
        <v>1.4072119613016711E-2</v>
      </c>
      <c r="N37">
        <v>3.5137318255250405E-2</v>
      </c>
      <c r="O37">
        <f>(N37*$H$42)</f>
        <v>2.3190630048465271</v>
      </c>
      <c r="P37">
        <f t="shared" si="7"/>
        <v>2.3761757314665237</v>
      </c>
      <c r="R37">
        <v>1.7</v>
      </c>
      <c r="S37" s="1">
        <f t="shared" si="4"/>
        <v>1.3731825525040386E-2</v>
      </c>
      <c r="T37">
        <f t="shared" si="8"/>
        <v>1.7439418416801289</v>
      </c>
      <c r="U37">
        <v>1.55</v>
      </c>
      <c r="W37">
        <v>1.7</v>
      </c>
      <c r="X37" s="1">
        <f t="shared" si="11"/>
        <v>1.3731825525040386E-2</v>
      </c>
      <c r="Y37">
        <f t="shared" si="12"/>
        <v>1.7439418416801289</v>
      </c>
      <c r="AA37">
        <v>1.65</v>
      </c>
      <c r="AB37" s="1">
        <f t="shared" si="9"/>
        <v>1.3327948303715668E-2</v>
      </c>
      <c r="AC37">
        <f t="shared" si="10"/>
        <v>1.6926494345718899</v>
      </c>
      <c r="AE37">
        <v>1.3742857142857143</v>
      </c>
    </row>
    <row r="38" spans="1:31" x14ac:dyDescent="0.25">
      <c r="A38">
        <v>18.3</v>
      </c>
      <c r="B38" s="1">
        <f t="shared" si="0"/>
        <v>0.14781906300484654</v>
      </c>
      <c r="C38">
        <f t="shared" si="5"/>
        <v>18.773021001615511</v>
      </c>
      <c r="D38">
        <v>21.8</v>
      </c>
      <c r="E38">
        <v>16.399999999999999</v>
      </c>
      <c r="F38" s="1">
        <f t="shared" si="1"/>
        <v>0.14423922603342126</v>
      </c>
      <c r="H38">
        <v>7.7</v>
      </c>
      <c r="I38" s="1">
        <f t="shared" si="2"/>
        <v>6.2197092084006457E-2</v>
      </c>
      <c r="J38">
        <f t="shared" si="6"/>
        <v>7.89903069466882</v>
      </c>
      <c r="K38">
        <v>10</v>
      </c>
      <c r="L38" s="1">
        <f t="shared" si="3"/>
        <v>6.7722075637642917E-2</v>
      </c>
      <c r="N38">
        <v>0.14781906300484654</v>
      </c>
      <c r="O38">
        <f>(N38*$H$42)</f>
        <v>9.756058158319874</v>
      </c>
      <c r="P38">
        <f>O38-N40</f>
        <v>7.7</v>
      </c>
      <c r="R38">
        <v>7.7</v>
      </c>
      <c r="S38" s="1">
        <f t="shared" si="4"/>
        <v>6.2197092084006457E-2</v>
      </c>
      <c r="T38">
        <f t="shared" si="8"/>
        <v>7.89903069466882</v>
      </c>
      <c r="U38">
        <v>10</v>
      </c>
      <c r="W38">
        <v>7.7</v>
      </c>
      <c r="X38" s="1">
        <f t="shared" si="11"/>
        <v>6.2197092084006457E-2</v>
      </c>
      <c r="Y38">
        <f t="shared" si="12"/>
        <v>7.89903069466882</v>
      </c>
      <c r="AA38">
        <v>1.7</v>
      </c>
      <c r="AB38" s="1">
        <f t="shared" si="9"/>
        <v>1.3731825525040386E-2</v>
      </c>
      <c r="AC38">
        <f t="shared" si="10"/>
        <v>1.7439418416801289</v>
      </c>
      <c r="AE38">
        <v>1.3742857142857143</v>
      </c>
    </row>
    <row r="39" spans="1:31" x14ac:dyDescent="0.25">
      <c r="X39" s="1"/>
      <c r="AA39">
        <v>6.7</v>
      </c>
      <c r="AB39" s="1">
        <f>(AA39/$B$44)/100</f>
        <v>5.4119547657512118E-2</v>
      </c>
      <c r="AC39">
        <f>$A$47*AB39</f>
        <v>6.8731825525040389</v>
      </c>
      <c r="AE39">
        <v>6.7</v>
      </c>
    </row>
    <row r="40" spans="1:31" x14ac:dyDescent="0.25">
      <c r="A40" t="s">
        <v>22</v>
      </c>
      <c r="B40">
        <v>113.7</v>
      </c>
      <c r="C40">
        <v>1.137</v>
      </c>
      <c r="E40">
        <f>SUM(E2:E39)</f>
        <v>113.64999999999998</v>
      </c>
      <c r="H40">
        <f>AVERAGE(H3:H37)</f>
        <v>1.4114285714285717</v>
      </c>
      <c r="N40">
        <f>O38-H38</f>
        <v>2.0560581583198738</v>
      </c>
      <c r="R40">
        <f>AVERAGE(R3:R37)</f>
        <v>1.3742857142857143</v>
      </c>
      <c r="X40" s="1"/>
      <c r="AB40" s="1"/>
    </row>
    <row r="41" spans="1:31" x14ac:dyDescent="0.25">
      <c r="B41" s="1">
        <f>SUM(B2:B38)</f>
        <v>1.0000000000000002</v>
      </c>
      <c r="C41">
        <f>H44/C40</f>
        <v>56.904133685136337</v>
      </c>
      <c r="N41">
        <f>N40/36</f>
        <v>5.7112726619996494E-2</v>
      </c>
      <c r="X41" s="1"/>
      <c r="AB41" s="1"/>
    </row>
    <row r="42" spans="1:31" x14ac:dyDescent="0.25">
      <c r="A42">
        <f>SUM(A2:A38)</f>
        <v>123.79999999999998</v>
      </c>
      <c r="H42">
        <f>SUM(H3:H38,H2)</f>
        <v>66.000000000000014</v>
      </c>
      <c r="J42">
        <f>SUM(J2:J41)</f>
        <v>67.705977382875574</v>
      </c>
      <c r="K42">
        <f>SUM(K2:K41)</f>
        <v>70.249999999999972</v>
      </c>
      <c r="O42">
        <f>SUM(O2:O38)</f>
        <v>66.000000000000014</v>
      </c>
      <c r="R42">
        <f>SUM(R3:R38,R2)</f>
        <v>64.7</v>
      </c>
      <c r="W42">
        <f>SUM(W2:W38)</f>
        <v>64.7</v>
      </c>
      <c r="X42" s="1">
        <f t="shared" si="11"/>
        <v>0.52261712439418417</v>
      </c>
      <c r="Y42">
        <f t="shared" si="12"/>
        <v>66.372374798061387</v>
      </c>
      <c r="AA42">
        <f>SUM(AA2:AA39)</f>
        <v>66.40000000000002</v>
      </c>
      <c r="AB42" s="1">
        <f t="shared" si="9"/>
        <v>0.53634894991922477</v>
      </c>
      <c r="AC42">
        <f t="shared" si="10"/>
        <v>68.116316639741541</v>
      </c>
      <c r="AE42">
        <f>SUM(AE2:AE39)</f>
        <v>65.074285714285679</v>
      </c>
    </row>
    <row r="43" spans="1:31" x14ac:dyDescent="0.25">
      <c r="A43" s="5" t="s">
        <v>21</v>
      </c>
      <c r="B43" s="5">
        <v>123.8</v>
      </c>
      <c r="K43">
        <v>67.3</v>
      </c>
    </row>
    <row r="44" spans="1:31" x14ac:dyDescent="0.25">
      <c r="B44">
        <f>B43/100</f>
        <v>1.238</v>
      </c>
      <c r="C44">
        <f>H44/B44</f>
        <v>52.261712439418432</v>
      </c>
      <c r="H44">
        <f>H42-1.3</f>
        <v>64.700000000000017</v>
      </c>
      <c r="J44">
        <f>(A47*C44)/100</f>
        <v>66.372374798061415</v>
      </c>
      <c r="W44">
        <f>AVERAGE(W3:W37)</f>
        <v>1.3742857142857143</v>
      </c>
      <c r="AA44">
        <f>AVERAGE(AA3:AA38)</f>
        <v>1.4111111111111112</v>
      </c>
    </row>
    <row r="45" spans="1:31" x14ac:dyDescent="0.25">
      <c r="A45" t="s">
        <v>19</v>
      </c>
      <c r="B45">
        <v>112.8</v>
      </c>
      <c r="C45">
        <f>B45/B44</f>
        <v>91.114701130856218</v>
      </c>
      <c r="D45">
        <f>B45/($B$40/100)</f>
        <v>99.208443271767806</v>
      </c>
      <c r="R45">
        <f>64.7+1.3</f>
        <v>66</v>
      </c>
    </row>
    <row r="46" spans="1:31" x14ac:dyDescent="0.25">
      <c r="A46" t="s">
        <v>20</v>
      </c>
      <c r="B46">
        <v>103.3</v>
      </c>
      <c r="C46">
        <f>B46/B44</f>
        <v>83.441033925686597</v>
      </c>
      <c r="D46">
        <f>B46/($B$40/100)</f>
        <v>90.853122251539133</v>
      </c>
    </row>
    <row r="47" spans="1:31" x14ac:dyDescent="0.25">
      <c r="A47">
        <v>127</v>
      </c>
    </row>
    <row r="48" spans="1:31" x14ac:dyDescent="0.25">
      <c r="A48">
        <f>A47*(C46/100)</f>
        <v>105.97011308562197</v>
      </c>
    </row>
    <row r="49" spans="1:1" x14ac:dyDescent="0.25">
      <c r="A49">
        <f>A47*(C45/100)</f>
        <v>115.71567043618741</v>
      </c>
    </row>
  </sheetData>
  <pageMargins left="0.7" right="0.7" top="0.75" bottom="0.75" header="0.3" footer="0.3"/>
  <pageSetup orientation="portrait" horizontalDpi="300" verticalDpi="30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abSelected="1" topLeftCell="A31" workbookViewId="0">
      <selection activeCell="F47" sqref="F47"/>
    </sheetView>
  </sheetViews>
  <sheetFormatPr baseColWidth="10" defaultRowHeight="15" x14ac:dyDescent="0.25"/>
  <cols>
    <col min="1" max="1" width="27.28515625" customWidth="1"/>
    <col min="2" max="2" width="29" customWidth="1"/>
    <col min="6" max="6" width="31.5703125" customWidth="1"/>
    <col min="7" max="7" width="32.140625" customWidth="1"/>
  </cols>
  <sheetData>
    <row r="1" spans="1:25" x14ac:dyDescent="0.25">
      <c r="A1" s="2" t="s">
        <v>15</v>
      </c>
      <c r="B1" t="s">
        <v>16</v>
      </c>
      <c r="C1" t="s">
        <v>13</v>
      </c>
      <c r="D1" t="s">
        <v>24</v>
      </c>
      <c r="F1" t="s">
        <v>17</v>
      </c>
      <c r="G1" t="s">
        <v>18</v>
      </c>
      <c r="H1" t="s">
        <v>13</v>
      </c>
    </row>
    <row r="2" spans="1:25" x14ac:dyDescent="0.25">
      <c r="A2" s="3">
        <v>11</v>
      </c>
      <c r="B2" s="1">
        <f>(A2/$B$41)/100</f>
        <v>8.6614173228346469E-2</v>
      </c>
      <c r="C2">
        <v>4.7</v>
      </c>
      <c r="D2" s="1">
        <f t="shared" ref="D2:D38" si="0">(C2/$C$46)/100</f>
        <v>3.9297658862876256E-2</v>
      </c>
      <c r="F2" s="3">
        <v>10.7</v>
      </c>
      <c r="G2" s="1">
        <f>(F2/$B$41)/100</f>
        <v>8.4251968503937E-2</v>
      </c>
      <c r="H2" s="1">
        <f t="shared" ref="H2:H38" si="1">(F2/$C$46)/100</f>
        <v>8.9464882943143809E-2</v>
      </c>
      <c r="L2" s="1">
        <v>0.10904684975767368</v>
      </c>
      <c r="M2" s="1">
        <v>8.6614173228346469E-2</v>
      </c>
      <c r="N2" s="1">
        <f>AVERAGE(L2:M2)</f>
        <v>9.7830511493010072E-2</v>
      </c>
      <c r="P2" s="1">
        <v>7.1890145395799673E-2</v>
      </c>
      <c r="Q2" s="1">
        <v>8.4251968503937E-2</v>
      </c>
      <c r="R2" s="1">
        <f>AVERAGE(P2:Q2)</f>
        <v>7.8071056949868337E-2</v>
      </c>
      <c r="T2">
        <v>4.6174142480211081E-2</v>
      </c>
      <c r="U2">
        <v>3.9297658862876256E-2</v>
      </c>
      <c r="X2">
        <v>7.827616534740546E-2</v>
      </c>
      <c r="Y2">
        <v>8.9464882943143809E-2</v>
      </c>
    </row>
    <row r="3" spans="1:25" x14ac:dyDescent="0.25">
      <c r="A3" s="4">
        <v>1.75</v>
      </c>
      <c r="B3" s="1">
        <f t="shared" ref="B3:B38" si="2">(A3/$B$41)/100</f>
        <v>1.3779527559055118E-2</v>
      </c>
      <c r="C3" s="4">
        <v>1.75</v>
      </c>
      <c r="D3" s="1">
        <f t="shared" si="0"/>
        <v>1.4632107023411372E-2</v>
      </c>
      <c r="F3" s="4">
        <v>1.45</v>
      </c>
      <c r="G3" s="1">
        <f t="shared" ref="G3:G38" si="3">(F3/$B$41)/100</f>
        <v>1.1417322834645669E-2</v>
      </c>
      <c r="H3" s="1">
        <f t="shared" si="1"/>
        <v>1.2123745819397992E-2</v>
      </c>
      <c r="L3" s="1">
        <v>1.2116316639741519E-2</v>
      </c>
      <c r="M3" s="1">
        <v>1.3779527559055118E-2</v>
      </c>
      <c r="N3" s="1">
        <f t="shared" ref="N3:N38" si="4">AVERAGE(L3:M3)</f>
        <v>1.2947922099398318E-2</v>
      </c>
      <c r="P3" s="1">
        <v>1.050080775444265E-2</v>
      </c>
      <c r="Q3" s="1">
        <v>1.1417322834645669E-2</v>
      </c>
      <c r="R3" s="1">
        <f t="shared" ref="R3:R38" si="5">AVERAGE(P3:Q3)</f>
        <v>1.095906529454416E-2</v>
      </c>
      <c r="T3">
        <v>1.3192612137203165E-2</v>
      </c>
      <c r="U3">
        <v>1.4632107023411372E-2</v>
      </c>
      <c r="X3">
        <v>1.1433597185576079E-2</v>
      </c>
      <c r="Y3">
        <v>1.2123745819397992E-2</v>
      </c>
    </row>
    <row r="4" spans="1:25" x14ac:dyDescent="0.25">
      <c r="A4" s="3">
        <v>1.7</v>
      </c>
      <c r="B4" s="1">
        <f t="shared" si="2"/>
        <v>1.3385826771653541E-2</v>
      </c>
      <c r="C4" s="3">
        <v>1.7</v>
      </c>
      <c r="D4" s="1">
        <f t="shared" si="0"/>
        <v>1.4214046822742474E-2</v>
      </c>
      <c r="F4" s="3">
        <v>1.3</v>
      </c>
      <c r="G4" s="1">
        <f t="shared" si="3"/>
        <v>1.0236220472440945E-2</v>
      </c>
      <c r="H4" s="1">
        <f t="shared" si="1"/>
        <v>1.0869565217391306E-2</v>
      </c>
      <c r="L4" s="1">
        <v>1.2116316639741519E-2</v>
      </c>
      <c r="M4" s="1">
        <v>1.3385826771653541E-2</v>
      </c>
      <c r="N4" s="1">
        <f t="shared" si="4"/>
        <v>1.2751071705697531E-2</v>
      </c>
      <c r="P4" s="1">
        <v>1.050080775444265E-2</v>
      </c>
      <c r="Q4" s="1">
        <v>1.0236220472440945E-2</v>
      </c>
      <c r="R4" s="1">
        <f t="shared" si="5"/>
        <v>1.0368514113441796E-2</v>
      </c>
      <c r="T4">
        <v>1.3192612137203165E-2</v>
      </c>
      <c r="U4">
        <v>1.4214046822742474E-2</v>
      </c>
      <c r="X4">
        <v>1.1433597185576079E-2</v>
      </c>
      <c r="Y4">
        <v>1.0869565217391306E-2</v>
      </c>
    </row>
    <row r="5" spans="1:25" x14ac:dyDescent="0.25">
      <c r="A5" s="4">
        <v>1.75</v>
      </c>
      <c r="B5" s="1">
        <f t="shared" si="2"/>
        <v>1.3779527559055118E-2</v>
      </c>
      <c r="C5" s="4">
        <v>1.75</v>
      </c>
      <c r="D5" s="1">
        <f t="shared" si="0"/>
        <v>1.4632107023411372E-2</v>
      </c>
      <c r="F5" s="4">
        <v>1.5</v>
      </c>
      <c r="G5" s="1">
        <f t="shared" si="3"/>
        <v>1.1811023622047244E-2</v>
      </c>
      <c r="H5" s="1">
        <f t="shared" si="1"/>
        <v>1.254180602006689E-2</v>
      </c>
      <c r="L5" s="1">
        <v>1.2116316639741519E-2</v>
      </c>
      <c r="M5" s="1">
        <v>1.3779527559055118E-2</v>
      </c>
      <c r="N5" s="1">
        <f t="shared" si="4"/>
        <v>1.2947922099398318E-2</v>
      </c>
      <c r="P5" s="1">
        <v>1.1308562197092082E-2</v>
      </c>
      <c r="Q5" s="1">
        <v>1.1811023622047244E-2</v>
      </c>
      <c r="R5" s="1">
        <f t="shared" si="5"/>
        <v>1.1559792909569662E-2</v>
      </c>
      <c r="T5">
        <v>1.3192612137203165E-2</v>
      </c>
      <c r="U5">
        <v>1.4632107023411372E-2</v>
      </c>
      <c r="X5">
        <v>1.231310466138962E-2</v>
      </c>
      <c r="Y5">
        <v>1.254180602006689E-2</v>
      </c>
    </row>
    <row r="6" spans="1:25" x14ac:dyDescent="0.25">
      <c r="A6" s="3">
        <v>1.5</v>
      </c>
      <c r="B6" s="1">
        <f t="shared" si="2"/>
        <v>1.1811023622047244E-2</v>
      </c>
      <c r="C6" s="3">
        <v>1.5</v>
      </c>
      <c r="D6" s="1">
        <f t="shared" si="0"/>
        <v>1.254180602006689E-2</v>
      </c>
      <c r="F6" s="3">
        <v>1.5</v>
      </c>
      <c r="G6" s="1">
        <f t="shared" si="3"/>
        <v>1.1811023622047244E-2</v>
      </c>
      <c r="H6" s="1">
        <f t="shared" si="1"/>
        <v>1.254180602006689E-2</v>
      </c>
      <c r="L6" s="1">
        <v>1.2116316639741519E-2</v>
      </c>
      <c r="M6" s="1">
        <v>1.1811023622047244E-2</v>
      </c>
      <c r="N6" s="1">
        <f t="shared" si="4"/>
        <v>1.1963670130894381E-2</v>
      </c>
      <c r="P6" s="1">
        <v>1.050080775444265E-2</v>
      </c>
      <c r="Q6" s="1">
        <v>1.1811023622047244E-2</v>
      </c>
      <c r="R6" s="1">
        <f t="shared" si="5"/>
        <v>1.1155915688244946E-2</v>
      </c>
      <c r="T6">
        <v>1.3192612137203165E-2</v>
      </c>
      <c r="U6">
        <v>1.254180602006689E-2</v>
      </c>
      <c r="X6">
        <v>1.1433597185576079E-2</v>
      </c>
      <c r="Y6">
        <v>1.254180602006689E-2</v>
      </c>
    </row>
    <row r="7" spans="1:25" x14ac:dyDescent="0.25">
      <c r="A7" s="4">
        <v>1.8</v>
      </c>
      <c r="B7" s="1">
        <f t="shared" si="2"/>
        <v>1.4173228346456693E-2</v>
      </c>
      <c r="C7" s="4">
        <v>1.8</v>
      </c>
      <c r="D7" s="1">
        <f t="shared" si="0"/>
        <v>1.5050167224080268E-2</v>
      </c>
      <c r="F7" s="4">
        <v>1.4</v>
      </c>
      <c r="G7" s="1">
        <f t="shared" si="3"/>
        <v>1.1023622047244093E-2</v>
      </c>
      <c r="H7" s="1">
        <f t="shared" si="1"/>
        <v>1.1705685618729096E-2</v>
      </c>
      <c r="L7" s="1">
        <v>1.2116316639741519E-2</v>
      </c>
      <c r="M7" s="1">
        <v>1.4173228346456693E-2</v>
      </c>
      <c r="N7" s="1">
        <f t="shared" si="4"/>
        <v>1.3144772493099106E-2</v>
      </c>
      <c r="P7" s="1">
        <v>1.1308562197092082E-2</v>
      </c>
      <c r="Q7" s="1">
        <v>1.1023622047244093E-2</v>
      </c>
      <c r="R7" s="1">
        <f t="shared" si="5"/>
        <v>1.1166092122168087E-2</v>
      </c>
      <c r="T7">
        <v>1.3192612137203165E-2</v>
      </c>
      <c r="U7">
        <v>1.5050167224080268E-2</v>
      </c>
      <c r="X7">
        <v>1.231310466138962E-2</v>
      </c>
      <c r="Y7">
        <v>1.1705685618729096E-2</v>
      </c>
    </row>
    <row r="8" spans="1:25" x14ac:dyDescent="0.25">
      <c r="A8" s="3">
        <v>1.95</v>
      </c>
      <c r="B8" s="1">
        <f t="shared" si="2"/>
        <v>1.5354330708661417E-2</v>
      </c>
      <c r="C8" s="3">
        <v>1.95</v>
      </c>
      <c r="D8" s="1">
        <f t="shared" si="0"/>
        <v>1.630434782608696E-2</v>
      </c>
      <c r="F8" s="3">
        <v>1.4</v>
      </c>
      <c r="G8" s="1">
        <f t="shared" si="3"/>
        <v>1.1023622047244093E-2</v>
      </c>
      <c r="H8" s="1">
        <f t="shared" si="1"/>
        <v>1.1705685618729096E-2</v>
      </c>
      <c r="L8" s="1">
        <v>1.2116316639741519E-2</v>
      </c>
      <c r="M8" s="1">
        <v>1.5354330708661417E-2</v>
      </c>
      <c r="N8" s="1">
        <f t="shared" si="4"/>
        <v>1.3735323674201468E-2</v>
      </c>
      <c r="P8" s="1">
        <v>1.1712439418416799E-2</v>
      </c>
      <c r="Q8" s="1">
        <v>1.1023622047244093E-2</v>
      </c>
      <c r="R8" s="1">
        <f t="shared" si="5"/>
        <v>1.1368030732830447E-2</v>
      </c>
      <c r="T8">
        <v>1.3192612137203165E-2</v>
      </c>
      <c r="U8">
        <v>1.630434782608696E-2</v>
      </c>
      <c r="X8">
        <v>1.2752858399296393E-2</v>
      </c>
      <c r="Y8">
        <v>1.1705685618729096E-2</v>
      </c>
    </row>
    <row r="9" spans="1:25" x14ac:dyDescent="0.25">
      <c r="A9" s="4">
        <v>1.7</v>
      </c>
      <c r="B9" s="1">
        <f t="shared" si="2"/>
        <v>1.3385826771653541E-2</v>
      </c>
      <c r="C9" s="4">
        <v>1.7</v>
      </c>
      <c r="D9" s="1">
        <f t="shared" si="0"/>
        <v>1.4214046822742474E-2</v>
      </c>
      <c r="F9" s="4">
        <v>1.3</v>
      </c>
      <c r="G9" s="1">
        <f t="shared" si="3"/>
        <v>1.0236220472440945E-2</v>
      </c>
      <c r="H9" s="1">
        <f t="shared" si="1"/>
        <v>1.0869565217391306E-2</v>
      </c>
      <c r="L9" s="1">
        <v>1.2924071082390954E-2</v>
      </c>
      <c r="M9" s="1">
        <v>1.3385826771653541E-2</v>
      </c>
      <c r="N9" s="1">
        <f t="shared" si="4"/>
        <v>1.3154948927022247E-2</v>
      </c>
      <c r="P9" s="1">
        <v>1.050080775444265E-2</v>
      </c>
      <c r="Q9" s="1">
        <v>1.0236220472440945E-2</v>
      </c>
      <c r="R9" s="1">
        <f t="shared" si="5"/>
        <v>1.0368514113441796E-2</v>
      </c>
      <c r="T9">
        <v>1.4072119613016711E-2</v>
      </c>
      <c r="U9">
        <v>1.4214046822742474E-2</v>
      </c>
      <c r="X9">
        <v>1.1433597185576079E-2</v>
      </c>
      <c r="Y9">
        <v>1.0869565217391306E-2</v>
      </c>
    </row>
    <row r="10" spans="1:25" x14ac:dyDescent="0.25">
      <c r="A10" s="3">
        <v>1.7</v>
      </c>
      <c r="B10" s="1">
        <f t="shared" si="2"/>
        <v>1.3385826771653541E-2</v>
      </c>
      <c r="C10" s="3">
        <v>1.7</v>
      </c>
      <c r="D10" s="1">
        <f t="shared" si="0"/>
        <v>1.4214046822742474E-2</v>
      </c>
      <c r="F10" s="3">
        <v>1.3</v>
      </c>
      <c r="G10" s="1">
        <f t="shared" si="3"/>
        <v>1.0236220472440945E-2</v>
      </c>
      <c r="H10" s="1">
        <f t="shared" si="1"/>
        <v>1.0869565217391306E-2</v>
      </c>
      <c r="L10" s="1">
        <v>1.2924071082390954E-2</v>
      </c>
      <c r="M10" s="1">
        <v>1.3385826771653541E-2</v>
      </c>
      <c r="N10" s="1">
        <f t="shared" si="4"/>
        <v>1.3154948927022247E-2</v>
      </c>
      <c r="P10" s="1">
        <v>1.050080775444265E-2</v>
      </c>
      <c r="Q10" s="1">
        <v>1.0236220472440945E-2</v>
      </c>
      <c r="R10" s="1">
        <f t="shared" si="5"/>
        <v>1.0368514113441796E-2</v>
      </c>
      <c r="T10">
        <v>1.4072119613016711E-2</v>
      </c>
      <c r="U10">
        <v>1.4214046822742474E-2</v>
      </c>
      <c r="X10">
        <v>1.1433597185576079E-2</v>
      </c>
      <c r="Y10">
        <v>1.0869565217391306E-2</v>
      </c>
    </row>
    <row r="11" spans="1:25" x14ac:dyDescent="0.25">
      <c r="A11" s="4">
        <v>1.95</v>
      </c>
      <c r="B11" s="1">
        <f t="shared" si="2"/>
        <v>1.5354330708661417E-2</v>
      </c>
      <c r="C11" s="4">
        <v>1.95</v>
      </c>
      <c r="D11" s="1">
        <f t="shared" si="0"/>
        <v>1.630434782608696E-2</v>
      </c>
      <c r="F11" s="4">
        <v>1.3</v>
      </c>
      <c r="G11" s="1">
        <f t="shared" si="3"/>
        <v>1.0236220472440945E-2</v>
      </c>
      <c r="H11" s="1">
        <f t="shared" si="1"/>
        <v>1.0869565217391306E-2</v>
      </c>
      <c r="L11" s="1">
        <v>1.2924071082390954E-2</v>
      </c>
      <c r="M11" s="1">
        <v>1.5354330708661417E-2</v>
      </c>
      <c r="N11" s="1">
        <f t="shared" si="4"/>
        <v>1.4139200895526186E-2</v>
      </c>
      <c r="P11" s="1">
        <v>1.1308562197092082E-2</v>
      </c>
      <c r="Q11" s="1">
        <v>1.0236220472440945E-2</v>
      </c>
      <c r="R11" s="1">
        <f t="shared" si="5"/>
        <v>1.0772391334766512E-2</v>
      </c>
      <c r="T11">
        <v>1.4072119613016711E-2</v>
      </c>
      <c r="U11">
        <v>1.630434782608696E-2</v>
      </c>
      <c r="X11">
        <v>1.231310466138962E-2</v>
      </c>
      <c r="Y11">
        <v>1.0869565217391306E-2</v>
      </c>
    </row>
    <row r="12" spans="1:25" x14ac:dyDescent="0.25">
      <c r="A12" s="3">
        <v>1.85</v>
      </c>
      <c r="B12" s="1">
        <f t="shared" si="2"/>
        <v>1.4566929133858269E-2</v>
      </c>
      <c r="C12" s="3">
        <v>1.85</v>
      </c>
      <c r="D12" s="1">
        <f t="shared" si="0"/>
        <v>1.5468227424749166E-2</v>
      </c>
      <c r="F12" s="3">
        <v>1.2</v>
      </c>
      <c r="G12" s="1">
        <f t="shared" si="3"/>
        <v>9.4488188976377951E-3</v>
      </c>
      <c r="H12" s="1">
        <f t="shared" si="1"/>
        <v>1.0033444816053512E-2</v>
      </c>
      <c r="L12" s="1">
        <v>1.3731825525040386E-2</v>
      </c>
      <c r="M12" s="1">
        <v>1.4566929133858269E-2</v>
      </c>
      <c r="N12" s="1">
        <f t="shared" si="4"/>
        <v>1.4149377329449327E-2</v>
      </c>
      <c r="P12" s="1">
        <v>1.050080775444265E-2</v>
      </c>
      <c r="Q12" s="1">
        <v>9.4488188976377951E-3</v>
      </c>
      <c r="R12" s="1">
        <f t="shared" si="5"/>
        <v>9.9748133260402216E-3</v>
      </c>
      <c r="T12">
        <v>1.4951627088830254E-2</v>
      </c>
      <c r="U12">
        <v>1.5468227424749166E-2</v>
      </c>
      <c r="X12">
        <v>1.1433597185576079E-2</v>
      </c>
      <c r="Y12">
        <v>1.0033444816053512E-2</v>
      </c>
    </row>
    <row r="13" spans="1:25" x14ac:dyDescent="0.25">
      <c r="A13" s="4">
        <v>1.9</v>
      </c>
      <c r="B13" s="1">
        <f t="shared" si="2"/>
        <v>1.4960629921259842E-2</v>
      </c>
      <c r="C13" s="4">
        <v>1.9</v>
      </c>
      <c r="D13" s="1">
        <f t="shared" si="0"/>
        <v>1.588628762541806E-2</v>
      </c>
      <c r="F13" s="4">
        <v>1.3</v>
      </c>
      <c r="G13" s="1">
        <f t="shared" si="3"/>
        <v>1.0236220472440945E-2</v>
      </c>
      <c r="H13" s="1">
        <f t="shared" si="1"/>
        <v>1.0869565217391306E-2</v>
      </c>
      <c r="L13" s="1">
        <v>1.3731825525040386E-2</v>
      </c>
      <c r="M13" s="1">
        <v>1.4960629921259842E-2</v>
      </c>
      <c r="N13" s="1">
        <f t="shared" si="4"/>
        <v>1.4346227723150114E-2</v>
      </c>
      <c r="P13" s="1">
        <v>1.050080775444265E-2</v>
      </c>
      <c r="Q13" s="1">
        <v>1.0236220472440945E-2</v>
      </c>
      <c r="R13" s="1">
        <f t="shared" si="5"/>
        <v>1.0368514113441796E-2</v>
      </c>
      <c r="T13">
        <v>1.4951627088830254E-2</v>
      </c>
      <c r="U13">
        <v>1.588628762541806E-2</v>
      </c>
      <c r="X13">
        <v>1.1433597185576079E-2</v>
      </c>
      <c r="Y13">
        <v>1.0869565217391306E-2</v>
      </c>
    </row>
    <row r="14" spans="1:25" x14ac:dyDescent="0.25">
      <c r="A14" s="3">
        <v>2</v>
      </c>
      <c r="B14" s="1">
        <f t="shared" si="2"/>
        <v>1.5748031496062992E-2</v>
      </c>
      <c r="C14" s="3">
        <v>2</v>
      </c>
      <c r="D14" s="1">
        <f t="shared" si="0"/>
        <v>1.6722408026755852E-2</v>
      </c>
      <c r="F14" s="3">
        <v>1.4</v>
      </c>
      <c r="G14" s="1">
        <f t="shared" si="3"/>
        <v>1.1023622047244093E-2</v>
      </c>
      <c r="H14" s="1">
        <f t="shared" si="1"/>
        <v>1.1705685618729096E-2</v>
      </c>
      <c r="L14" s="1">
        <v>1.3731825525040386E-2</v>
      </c>
      <c r="M14" s="1">
        <v>1.5748031496062992E-2</v>
      </c>
      <c r="N14" s="1">
        <f t="shared" si="4"/>
        <v>1.4739928510551689E-2</v>
      </c>
      <c r="P14" s="1">
        <v>1.050080775444265E-2</v>
      </c>
      <c r="Q14" s="1">
        <v>1.1023622047244093E-2</v>
      </c>
      <c r="R14" s="1">
        <f t="shared" si="5"/>
        <v>1.0762214900843371E-2</v>
      </c>
      <c r="T14">
        <v>1.4951627088830254E-2</v>
      </c>
      <c r="U14">
        <v>1.6722408026755852E-2</v>
      </c>
      <c r="X14">
        <v>1.1433597185576079E-2</v>
      </c>
      <c r="Y14">
        <v>1.1705685618729096E-2</v>
      </c>
    </row>
    <row r="15" spans="1:25" x14ac:dyDescent="0.25">
      <c r="A15" s="4">
        <v>2</v>
      </c>
      <c r="B15" s="1">
        <f t="shared" si="2"/>
        <v>1.5748031496062992E-2</v>
      </c>
      <c r="C15" s="4">
        <v>2</v>
      </c>
      <c r="D15" s="1">
        <f t="shared" si="0"/>
        <v>1.6722408026755852E-2</v>
      </c>
      <c r="F15" s="4">
        <v>1.3</v>
      </c>
      <c r="G15" s="1">
        <f t="shared" si="3"/>
        <v>1.0236220472440945E-2</v>
      </c>
      <c r="H15" s="1">
        <f t="shared" si="1"/>
        <v>1.0869565217391306E-2</v>
      </c>
      <c r="L15" s="1">
        <v>1.4539579967689821E-2</v>
      </c>
      <c r="M15" s="1">
        <v>1.5748031496062992E-2</v>
      </c>
      <c r="N15" s="1">
        <f t="shared" si="4"/>
        <v>1.5143805731876406E-2</v>
      </c>
      <c r="P15" s="1">
        <v>1.050080775444265E-2</v>
      </c>
      <c r="Q15" s="1">
        <v>1.0236220472440945E-2</v>
      </c>
      <c r="R15" s="1">
        <f t="shared" si="5"/>
        <v>1.0368514113441796E-2</v>
      </c>
      <c r="T15">
        <v>1.5831134564643801E-2</v>
      </c>
      <c r="U15">
        <v>1.6722408026755852E-2</v>
      </c>
      <c r="X15">
        <v>1.1433597185576079E-2</v>
      </c>
      <c r="Y15">
        <v>1.0869565217391306E-2</v>
      </c>
    </row>
    <row r="16" spans="1:25" x14ac:dyDescent="0.25">
      <c r="A16" s="3">
        <v>2</v>
      </c>
      <c r="B16" s="1">
        <f t="shared" si="2"/>
        <v>1.5748031496062992E-2</v>
      </c>
      <c r="C16" s="3">
        <v>2</v>
      </c>
      <c r="D16" s="1">
        <f t="shared" si="0"/>
        <v>1.6722408026755852E-2</v>
      </c>
      <c r="F16" s="3">
        <v>1.4</v>
      </c>
      <c r="G16" s="1">
        <f t="shared" si="3"/>
        <v>1.1023622047244093E-2</v>
      </c>
      <c r="H16" s="1">
        <f t="shared" si="1"/>
        <v>1.1705685618729096E-2</v>
      </c>
      <c r="L16" s="1">
        <v>1.5347334410339258E-2</v>
      </c>
      <c r="M16" s="1">
        <v>1.5748031496062992E-2</v>
      </c>
      <c r="N16" s="1">
        <f t="shared" si="4"/>
        <v>1.5547682953201126E-2</v>
      </c>
      <c r="P16" s="1">
        <v>1.050080775444265E-2</v>
      </c>
      <c r="Q16" s="1">
        <v>1.1023622047244093E-2</v>
      </c>
      <c r="R16" s="1">
        <f t="shared" si="5"/>
        <v>1.0762214900843371E-2</v>
      </c>
      <c r="T16">
        <v>1.6710642040457344E-2</v>
      </c>
      <c r="U16">
        <v>1.6722408026755852E-2</v>
      </c>
      <c r="X16">
        <v>1.1433597185576079E-2</v>
      </c>
      <c r="Y16">
        <v>1.1705685618729096E-2</v>
      </c>
    </row>
    <row r="17" spans="1:25" x14ac:dyDescent="0.25">
      <c r="A17" s="4">
        <v>2</v>
      </c>
      <c r="B17" s="1">
        <f t="shared" si="2"/>
        <v>1.5748031496062992E-2</v>
      </c>
      <c r="C17" s="4">
        <v>2</v>
      </c>
      <c r="D17" s="1">
        <f t="shared" si="0"/>
        <v>1.6722408026755852E-2</v>
      </c>
      <c r="F17" s="4">
        <v>1.4</v>
      </c>
      <c r="G17" s="1">
        <f t="shared" si="3"/>
        <v>1.1023622047244093E-2</v>
      </c>
      <c r="H17" s="1">
        <f t="shared" si="1"/>
        <v>1.1705685618729096E-2</v>
      </c>
      <c r="L17" s="1">
        <v>1.5347334410339258E-2</v>
      </c>
      <c r="M17" s="1">
        <v>1.5748031496062992E-2</v>
      </c>
      <c r="N17" s="1">
        <f t="shared" si="4"/>
        <v>1.5547682953201126E-2</v>
      </c>
      <c r="P17" s="1">
        <v>1.050080775444265E-2</v>
      </c>
      <c r="Q17" s="1">
        <v>1.1023622047244093E-2</v>
      </c>
      <c r="R17" s="1">
        <f t="shared" si="5"/>
        <v>1.0762214900843371E-2</v>
      </c>
      <c r="T17">
        <v>1.6710642040457344E-2</v>
      </c>
      <c r="U17">
        <v>1.6722408026755852E-2</v>
      </c>
      <c r="X17">
        <v>1.1433597185576079E-2</v>
      </c>
      <c r="Y17">
        <v>1.1705685618729096E-2</v>
      </c>
    </row>
    <row r="18" spans="1:25" x14ac:dyDescent="0.25">
      <c r="A18" s="3">
        <v>2.2000000000000002</v>
      </c>
      <c r="B18" s="1">
        <f t="shared" si="2"/>
        <v>1.7322834645669291E-2</v>
      </c>
      <c r="C18" s="3">
        <v>2.2000000000000002</v>
      </c>
      <c r="D18" s="1">
        <f t="shared" si="0"/>
        <v>1.839464882943144E-2</v>
      </c>
      <c r="F18" s="3">
        <v>1.5</v>
      </c>
      <c r="G18" s="1">
        <f t="shared" si="3"/>
        <v>1.1811023622047244E-2</v>
      </c>
      <c r="H18" s="1">
        <f t="shared" si="1"/>
        <v>1.254180602006689E-2</v>
      </c>
      <c r="L18" s="1">
        <v>1.7770597738287562E-2</v>
      </c>
      <c r="M18" s="1">
        <v>1.7322834645669291E-2</v>
      </c>
      <c r="N18" s="1">
        <f t="shared" si="4"/>
        <v>1.7546716191978427E-2</v>
      </c>
      <c r="P18" s="1">
        <v>1.050080775444265E-2</v>
      </c>
      <c r="Q18" s="1">
        <v>1.1811023622047244E-2</v>
      </c>
      <c r="R18" s="1">
        <f t="shared" si="5"/>
        <v>1.1155915688244946E-2</v>
      </c>
      <c r="T18">
        <v>1.9349164467897979E-2</v>
      </c>
      <c r="U18">
        <v>1.839464882943144E-2</v>
      </c>
      <c r="X18">
        <v>1.1433597185576079E-2</v>
      </c>
      <c r="Y18">
        <v>1.254180602006689E-2</v>
      </c>
    </row>
    <row r="19" spans="1:25" x14ac:dyDescent="0.25">
      <c r="A19" s="4">
        <v>2.4</v>
      </c>
      <c r="B19" s="1">
        <f t="shared" si="2"/>
        <v>1.889763779527559E-2</v>
      </c>
      <c r="C19" s="4">
        <v>2.4</v>
      </c>
      <c r="D19" s="1">
        <f t="shared" si="0"/>
        <v>2.0066889632107024E-2</v>
      </c>
      <c r="F19" s="4">
        <v>1.5</v>
      </c>
      <c r="G19" s="1">
        <f t="shared" si="3"/>
        <v>1.1811023622047244E-2</v>
      </c>
      <c r="H19" s="1">
        <f t="shared" si="1"/>
        <v>1.254180602006689E-2</v>
      </c>
      <c r="L19" s="1">
        <v>1.8578352180936994E-2</v>
      </c>
      <c r="M19" s="1">
        <v>1.889763779527559E-2</v>
      </c>
      <c r="N19" s="1">
        <f t="shared" si="4"/>
        <v>1.8737994988106292E-2</v>
      </c>
      <c r="P19" s="1">
        <v>1.050080775444265E-2</v>
      </c>
      <c r="Q19" s="1">
        <v>1.1811023622047244E-2</v>
      </c>
      <c r="R19" s="1">
        <f t="shared" si="5"/>
        <v>1.1155915688244946E-2</v>
      </c>
      <c r="T19">
        <v>2.0228671943711519E-2</v>
      </c>
      <c r="U19">
        <v>2.0066889632107024E-2</v>
      </c>
      <c r="X19">
        <v>1.1433597185576079E-2</v>
      </c>
      <c r="Y19">
        <v>1.254180602006689E-2</v>
      </c>
    </row>
    <row r="20" spans="1:25" x14ac:dyDescent="0.25">
      <c r="A20" s="3">
        <v>2.6</v>
      </c>
      <c r="B20" s="1">
        <f t="shared" si="2"/>
        <v>2.0472440944881889E-2</v>
      </c>
      <c r="C20" s="3">
        <v>2.6</v>
      </c>
      <c r="D20" s="1">
        <f t="shared" si="0"/>
        <v>2.1739130434782612E-2</v>
      </c>
      <c r="F20" s="3">
        <v>1.6</v>
      </c>
      <c r="G20" s="1">
        <f t="shared" si="3"/>
        <v>1.2598425196850394E-2</v>
      </c>
      <c r="H20" s="1">
        <f t="shared" si="1"/>
        <v>1.3377926421404684E-2</v>
      </c>
      <c r="L20" s="1">
        <v>1.8578352180936994E-2</v>
      </c>
      <c r="M20" s="1">
        <v>2.0472440944881889E-2</v>
      </c>
      <c r="N20" s="1">
        <f t="shared" si="4"/>
        <v>1.9525396562909442E-2</v>
      </c>
      <c r="P20" s="1">
        <v>1.0096930533117932E-2</v>
      </c>
      <c r="Q20" s="1">
        <v>1.2598425196850394E-2</v>
      </c>
      <c r="R20" s="1">
        <f t="shared" si="5"/>
        <v>1.1347677864984163E-2</v>
      </c>
      <c r="T20">
        <v>2.0228671943711519E-2</v>
      </c>
      <c r="U20">
        <v>2.1739130434782612E-2</v>
      </c>
      <c r="X20">
        <v>1.0993843447669304E-2</v>
      </c>
      <c r="Y20">
        <v>1.3377926421404684E-2</v>
      </c>
    </row>
    <row r="21" spans="1:25" x14ac:dyDescent="0.25">
      <c r="A21" s="4">
        <v>2.6</v>
      </c>
      <c r="B21" s="1">
        <f t="shared" si="2"/>
        <v>2.0472440944881889E-2</v>
      </c>
      <c r="C21" s="4">
        <v>2.6</v>
      </c>
      <c r="D21" s="1">
        <f t="shared" si="0"/>
        <v>2.1739130434782612E-2</v>
      </c>
      <c r="F21" s="4">
        <v>1.5</v>
      </c>
      <c r="G21" s="1">
        <f t="shared" si="3"/>
        <v>1.1811023622047244E-2</v>
      </c>
      <c r="H21" s="1">
        <f t="shared" si="1"/>
        <v>1.254180602006689E-2</v>
      </c>
      <c r="L21" s="1">
        <v>1.8578352180936994E-2</v>
      </c>
      <c r="M21" s="1">
        <v>2.0472440944881889E-2</v>
      </c>
      <c r="N21" s="1">
        <f t="shared" si="4"/>
        <v>1.9525396562909442E-2</v>
      </c>
      <c r="P21" s="1">
        <v>1.050080775444265E-2</v>
      </c>
      <c r="Q21" s="1">
        <v>1.1811023622047244E-2</v>
      </c>
      <c r="R21" s="1">
        <f t="shared" si="5"/>
        <v>1.1155915688244946E-2</v>
      </c>
      <c r="T21">
        <v>2.0228671943711519E-2</v>
      </c>
      <c r="U21">
        <v>2.1739130434782612E-2</v>
      </c>
      <c r="X21">
        <v>1.1433597185576079E-2</v>
      </c>
      <c r="Y21">
        <v>1.254180602006689E-2</v>
      </c>
    </row>
    <row r="22" spans="1:25" x14ac:dyDescent="0.25">
      <c r="A22" s="3">
        <v>2.5</v>
      </c>
      <c r="B22" s="1">
        <f t="shared" si="2"/>
        <v>1.968503937007874E-2</v>
      </c>
      <c r="C22" s="3">
        <v>2.5</v>
      </c>
      <c r="D22" s="1">
        <f t="shared" si="0"/>
        <v>2.0903010033444816E-2</v>
      </c>
      <c r="F22" s="3">
        <v>1.4</v>
      </c>
      <c r="G22" s="1">
        <f t="shared" si="3"/>
        <v>1.1023622047244093E-2</v>
      </c>
      <c r="H22" s="1">
        <f t="shared" si="1"/>
        <v>1.1705685618729096E-2</v>
      </c>
      <c r="L22" s="1">
        <v>1.8578352180936994E-2</v>
      </c>
      <c r="M22" s="1">
        <v>1.968503937007874E-2</v>
      </c>
      <c r="N22" s="1">
        <f t="shared" si="4"/>
        <v>1.9131695775507867E-2</v>
      </c>
      <c r="P22" s="1">
        <v>1.0096930533117932E-2</v>
      </c>
      <c r="Q22" s="1">
        <v>1.1023622047244093E-2</v>
      </c>
      <c r="R22" s="1">
        <f t="shared" si="5"/>
        <v>1.0560276290181012E-2</v>
      </c>
      <c r="T22">
        <v>2.0228671943711519E-2</v>
      </c>
      <c r="U22">
        <v>2.0903010033444816E-2</v>
      </c>
      <c r="X22">
        <v>1.0993843447669304E-2</v>
      </c>
      <c r="Y22">
        <v>1.1705685618729096E-2</v>
      </c>
    </row>
    <row r="23" spans="1:25" x14ac:dyDescent="0.25">
      <c r="A23" s="4">
        <v>2.2999999999999998</v>
      </c>
      <c r="B23" s="1">
        <f t="shared" si="2"/>
        <v>1.8110236220472441E-2</v>
      </c>
      <c r="C23" s="4">
        <v>2.2999999999999998</v>
      </c>
      <c r="D23" s="1">
        <f t="shared" si="0"/>
        <v>1.9230769230769228E-2</v>
      </c>
      <c r="F23" s="4">
        <v>1.5</v>
      </c>
      <c r="G23" s="1">
        <f t="shared" si="3"/>
        <v>1.1811023622047244E-2</v>
      </c>
      <c r="H23" s="1">
        <f t="shared" si="1"/>
        <v>1.254180602006689E-2</v>
      </c>
      <c r="L23" s="1">
        <v>1.9386106623586429E-2</v>
      </c>
      <c r="M23" s="1">
        <v>1.8110236220472441E-2</v>
      </c>
      <c r="N23" s="1">
        <f t="shared" si="4"/>
        <v>1.8748171422029433E-2</v>
      </c>
      <c r="P23" s="1">
        <v>1.2924071082390954E-2</v>
      </c>
      <c r="Q23" s="1">
        <v>1.1811023622047244E-2</v>
      </c>
      <c r="R23" s="1">
        <f t="shared" si="5"/>
        <v>1.2367547352219099E-2</v>
      </c>
      <c r="T23">
        <v>2.1108179419525065E-2</v>
      </c>
      <c r="U23">
        <v>1.9230769230769228E-2</v>
      </c>
      <c r="X23">
        <v>1.4072119613016711E-2</v>
      </c>
      <c r="Y23">
        <v>1.254180602006689E-2</v>
      </c>
    </row>
    <row r="24" spans="1:25" x14ac:dyDescent="0.25">
      <c r="A24" s="3">
        <v>2.9</v>
      </c>
      <c r="B24" s="1">
        <f t="shared" si="2"/>
        <v>2.2834645669291338E-2</v>
      </c>
      <c r="C24" s="3">
        <v>2.9</v>
      </c>
      <c r="D24" s="1">
        <f t="shared" si="0"/>
        <v>2.4247491638795984E-2</v>
      </c>
      <c r="F24" s="3">
        <v>1.4</v>
      </c>
      <c r="G24" s="1">
        <f t="shared" si="3"/>
        <v>1.1023622047244093E-2</v>
      </c>
      <c r="H24" s="1">
        <f t="shared" si="1"/>
        <v>1.1705685618729096E-2</v>
      </c>
      <c r="L24" s="1">
        <v>2.0193861066235864E-2</v>
      </c>
      <c r="M24" s="1">
        <v>2.2834645669291338E-2</v>
      </c>
      <c r="N24" s="1">
        <f t="shared" si="4"/>
        <v>2.1514253367763601E-2</v>
      </c>
      <c r="P24" s="1">
        <v>1.2924071082390954E-2</v>
      </c>
      <c r="Q24" s="1">
        <v>1.1023622047244093E-2</v>
      </c>
      <c r="R24" s="1">
        <f t="shared" si="5"/>
        <v>1.1973846564817522E-2</v>
      </c>
      <c r="T24">
        <v>2.1987686895338608E-2</v>
      </c>
      <c r="U24">
        <v>2.4247491638795984E-2</v>
      </c>
      <c r="X24">
        <v>1.4072119613016711E-2</v>
      </c>
      <c r="Y24">
        <v>1.1705685618729096E-2</v>
      </c>
    </row>
    <row r="25" spans="1:25" x14ac:dyDescent="0.25">
      <c r="A25" s="4">
        <v>3.1</v>
      </c>
      <c r="B25" s="1">
        <f t="shared" si="2"/>
        <v>2.4409448818897637E-2</v>
      </c>
      <c r="C25" s="4">
        <v>3.1</v>
      </c>
      <c r="D25" s="1">
        <f t="shared" si="0"/>
        <v>2.5919732441471575E-2</v>
      </c>
      <c r="F25" s="4">
        <v>1.3</v>
      </c>
      <c r="G25" s="1">
        <f t="shared" si="3"/>
        <v>1.0236220472440945E-2</v>
      </c>
      <c r="H25" s="1">
        <f t="shared" si="1"/>
        <v>1.0869565217391306E-2</v>
      </c>
      <c r="L25" s="1">
        <v>2.3424878836833599E-2</v>
      </c>
      <c r="M25" s="1">
        <v>2.4409448818897637E-2</v>
      </c>
      <c r="N25" s="1">
        <f t="shared" si="4"/>
        <v>2.3917163827865618E-2</v>
      </c>
      <c r="P25" s="1">
        <v>1.2116316639741519E-2</v>
      </c>
      <c r="Q25" s="1">
        <v>1.0236220472440945E-2</v>
      </c>
      <c r="R25" s="1">
        <f t="shared" si="5"/>
        <v>1.1176268556091232E-2</v>
      </c>
      <c r="T25">
        <v>2.5505716798592787E-2</v>
      </c>
      <c r="U25">
        <v>2.5919732441471575E-2</v>
      </c>
      <c r="X25">
        <v>1.3192612137203165E-2</v>
      </c>
      <c r="Y25">
        <v>1.0869565217391306E-2</v>
      </c>
    </row>
    <row r="26" spans="1:25" x14ac:dyDescent="0.25">
      <c r="A26" s="3">
        <v>2.9</v>
      </c>
      <c r="B26" s="1">
        <f t="shared" si="2"/>
        <v>2.2834645669291338E-2</v>
      </c>
      <c r="C26" s="3">
        <v>2.9</v>
      </c>
      <c r="D26" s="1">
        <f t="shared" si="0"/>
        <v>2.4247491638795984E-2</v>
      </c>
      <c r="F26" s="3">
        <v>1.3</v>
      </c>
      <c r="G26" s="1">
        <f t="shared" si="3"/>
        <v>1.0236220472440945E-2</v>
      </c>
      <c r="H26" s="1">
        <f t="shared" si="1"/>
        <v>1.0869565217391306E-2</v>
      </c>
      <c r="L26" s="1">
        <v>2.5848142164781908E-2</v>
      </c>
      <c r="M26" s="1">
        <v>2.2834645669291338E-2</v>
      </c>
      <c r="N26" s="1">
        <f t="shared" si="4"/>
        <v>2.4341393917036623E-2</v>
      </c>
      <c r="P26" s="1">
        <v>1.1308562197092082E-2</v>
      </c>
      <c r="Q26" s="1">
        <v>1.0236220472440945E-2</v>
      </c>
      <c r="R26" s="1">
        <f t="shared" si="5"/>
        <v>1.0772391334766512E-2</v>
      </c>
      <c r="T26">
        <v>2.8144239226033423E-2</v>
      </c>
      <c r="U26">
        <v>2.4247491638795984E-2</v>
      </c>
      <c r="X26">
        <v>1.231310466138962E-2</v>
      </c>
      <c r="Y26">
        <v>1.0869565217391306E-2</v>
      </c>
    </row>
    <row r="27" spans="1:25" x14ac:dyDescent="0.25">
      <c r="A27" s="4">
        <v>3.7</v>
      </c>
      <c r="B27" s="1">
        <f t="shared" si="2"/>
        <v>2.9133858267716538E-2</v>
      </c>
      <c r="C27" s="4">
        <v>3.7</v>
      </c>
      <c r="D27" s="1">
        <f t="shared" si="0"/>
        <v>3.0936454849498331E-2</v>
      </c>
      <c r="F27" s="4">
        <v>1.3</v>
      </c>
      <c r="G27" s="1">
        <f t="shared" si="3"/>
        <v>1.0236220472440945E-2</v>
      </c>
      <c r="H27" s="1">
        <f t="shared" si="1"/>
        <v>1.0869565217391306E-2</v>
      </c>
      <c r="L27" s="1">
        <v>2.9079159935379642E-2</v>
      </c>
      <c r="M27" s="1">
        <v>2.9133858267716538E-2</v>
      </c>
      <c r="N27" s="1">
        <f t="shared" si="4"/>
        <v>2.9106509101548092E-2</v>
      </c>
      <c r="P27" s="1">
        <v>1.2116316639741519E-2</v>
      </c>
      <c r="Q27" s="1">
        <v>1.0236220472440945E-2</v>
      </c>
      <c r="R27" s="1">
        <f t="shared" si="5"/>
        <v>1.1176268556091232E-2</v>
      </c>
      <c r="T27">
        <v>3.1662269129287601E-2</v>
      </c>
      <c r="U27">
        <v>3.0936454849498331E-2</v>
      </c>
      <c r="X27">
        <v>1.3192612137203165E-2</v>
      </c>
      <c r="Y27">
        <v>1.0869565217391306E-2</v>
      </c>
    </row>
    <row r="28" spans="1:25" x14ac:dyDescent="0.25">
      <c r="A28" s="3">
        <v>3.7</v>
      </c>
      <c r="B28" s="1">
        <f t="shared" si="2"/>
        <v>2.9133858267716538E-2</v>
      </c>
      <c r="C28" s="3">
        <v>3.7</v>
      </c>
      <c r="D28" s="1">
        <f t="shared" si="0"/>
        <v>3.0936454849498331E-2</v>
      </c>
      <c r="F28" s="3">
        <v>1.5</v>
      </c>
      <c r="G28" s="1">
        <f t="shared" si="3"/>
        <v>1.1811023622047244E-2</v>
      </c>
      <c r="H28" s="1">
        <f t="shared" si="1"/>
        <v>1.254180602006689E-2</v>
      </c>
      <c r="L28" s="1">
        <v>2.9079159935379642E-2</v>
      </c>
      <c r="M28" s="1">
        <v>2.9133858267716538E-2</v>
      </c>
      <c r="N28" s="1">
        <f t="shared" si="4"/>
        <v>2.9106509101548092E-2</v>
      </c>
      <c r="P28" s="1">
        <v>1.1308562197092082E-2</v>
      </c>
      <c r="Q28" s="1">
        <v>1.1811023622047244E-2</v>
      </c>
      <c r="R28" s="1">
        <f t="shared" si="5"/>
        <v>1.1559792909569662E-2</v>
      </c>
      <c r="T28">
        <v>3.1662269129287601E-2</v>
      </c>
      <c r="U28">
        <v>3.0936454849498331E-2</v>
      </c>
      <c r="X28">
        <v>1.231310466138962E-2</v>
      </c>
      <c r="Y28">
        <v>1.254180602006689E-2</v>
      </c>
    </row>
    <row r="29" spans="1:25" x14ac:dyDescent="0.25">
      <c r="A29" s="4">
        <v>3.9</v>
      </c>
      <c r="B29" s="1">
        <f t="shared" si="2"/>
        <v>3.0708661417322834E-2</v>
      </c>
      <c r="C29" s="4">
        <v>3.9</v>
      </c>
      <c r="D29" s="1">
        <f t="shared" si="0"/>
        <v>3.2608695652173919E-2</v>
      </c>
      <c r="F29" s="4">
        <v>1.4</v>
      </c>
      <c r="G29" s="1">
        <f t="shared" si="3"/>
        <v>1.1023622047244093E-2</v>
      </c>
      <c r="H29" s="1">
        <f t="shared" si="1"/>
        <v>1.1705685618729096E-2</v>
      </c>
      <c r="L29" s="1">
        <v>3.0694668820678516E-2</v>
      </c>
      <c r="M29" s="1">
        <v>3.0708661417322834E-2</v>
      </c>
      <c r="N29" s="1">
        <f t="shared" si="4"/>
        <v>3.0701665119000673E-2</v>
      </c>
      <c r="P29" s="1">
        <v>1.2520193861066236E-2</v>
      </c>
      <c r="Q29" s="1">
        <v>1.1023622047244093E-2</v>
      </c>
      <c r="R29" s="1">
        <f t="shared" si="5"/>
        <v>1.1771907954155164E-2</v>
      </c>
      <c r="T29">
        <v>3.3421284080914687E-2</v>
      </c>
      <c r="U29">
        <v>3.2608695652173919E-2</v>
      </c>
      <c r="X29">
        <v>1.363236587510994E-2</v>
      </c>
      <c r="Y29">
        <v>1.1705685618729096E-2</v>
      </c>
    </row>
    <row r="30" spans="1:25" x14ac:dyDescent="0.25">
      <c r="A30" s="3">
        <v>4.2</v>
      </c>
      <c r="B30" s="1">
        <f t="shared" si="2"/>
        <v>3.3070866141732283E-2</v>
      </c>
      <c r="C30" s="3">
        <v>4.2</v>
      </c>
      <c r="D30" s="1">
        <f t="shared" si="0"/>
        <v>3.5117056856187295E-2</v>
      </c>
      <c r="F30" s="3">
        <v>1.4</v>
      </c>
      <c r="G30" s="1">
        <f t="shared" si="3"/>
        <v>1.1023622047244093E-2</v>
      </c>
      <c r="H30" s="1">
        <f t="shared" si="1"/>
        <v>1.1705685618729096E-2</v>
      </c>
      <c r="L30" s="1">
        <v>3.4733441033925685E-2</v>
      </c>
      <c r="M30" s="1">
        <v>3.3070866141732283E-2</v>
      </c>
      <c r="N30" s="1">
        <f t="shared" si="4"/>
        <v>3.3902153587828984E-2</v>
      </c>
      <c r="P30" s="1">
        <v>1.2116316639741519E-2</v>
      </c>
      <c r="Q30" s="1">
        <v>1.1023622047244093E-2</v>
      </c>
      <c r="R30" s="1">
        <f t="shared" si="5"/>
        <v>1.1569969343492807E-2</v>
      </c>
      <c r="T30">
        <v>3.7818821459982409E-2</v>
      </c>
      <c r="U30">
        <v>3.5117056856187295E-2</v>
      </c>
      <c r="X30">
        <v>1.3192612137203165E-2</v>
      </c>
      <c r="Y30">
        <v>1.1705685618729096E-2</v>
      </c>
    </row>
    <row r="31" spans="1:25" x14ac:dyDescent="0.25">
      <c r="A31" s="4">
        <v>4.5</v>
      </c>
      <c r="B31" s="1">
        <f t="shared" si="2"/>
        <v>3.5433070866141732E-2</v>
      </c>
      <c r="C31" s="4">
        <v>4.5</v>
      </c>
      <c r="D31" s="1">
        <f t="shared" si="0"/>
        <v>3.7625418060200672E-2</v>
      </c>
      <c r="F31" s="4">
        <v>1.6</v>
      </c>
      <c r="G31" s="1">
        <f t="shared" si="3"/>
        <v>1.2598425196850394E-2</v>
      </c>
      <c r="H31" s="1">
        <f t="shared" si="1"/>
        <v>1.3377926421404684E-2</v>
      </c>
      <c r="L31" s="1">
        <v>3.3925686591276254E-2</v>
      </c>
      <c r="M31" s="1">
        <v>3.5433070866141732E-2</v>
      </c>
      <c r="N31" s="1">
        <f t="shared" si="4"/>
        <v>3.4679378728708993E-2</v>
      </c>
      <c r="P31" s="1">
        <v>1.2116316639741519E-2</v>
      </c>
      <c r="Q31" s="1">
        <v>1.2598425196850394E-2</v>
      </c>
      <c r="R31" s="1">
        <f t="shared" si="5"/>
        <v>1.2357370918295956E-2</v>
      </c>
      <c r="T31">
        <v>3.6939313984168866E-2</v>
      </c>
      <c r="U31">
        <v>3.7625418060200672E-2</v>
      </c>
      <c r="X31">
        <v>1.3192612137203165E-2</v>
      </c>
      <c r="Y31">
        <v>1.3377926421404684E-2</v>
      </c>
    </row>
    <row r="32" spans="1:25" x14ac:dyDescent="0.25">
      <c r="A32" s="3">
        <v>4.4000000000000004</v>
      </c>
      <c r="B32" s="1">
        <f t="shared" si="2"/>
        <v>3.4645669291338582E-2</v>
      </c>
      <c r="C32" s="3">
        <v>4.4000000000000004</v>
      </c>
      <c r="D32" s="1">
        <f t="shared" si="0"/>
        <v>3.678929765886288E-2</v>
      </c>
      <c r="F32" s="3">
        <v>1.6</v>
      </c>
      <c r="G32" s="1">
        <f t="shared" si="3"/>
        <v>1.2598425196850394E-2</v>
      </c>
      <c r="H32" s="1">
        <f t="shared" si="1"/>
        <v>1.3377926421404684E-2</v>
      </c>
      <c r="L32" s="1">
        <v>3.3925686591276254E-2</v>
      </c>
      <c r="M32" s="1">
        <v>3.4645669291338582E-2</v>
      </c>
      <c r="N32" s="1">
        <f t="shared" si="4"/>
        <v>3.4285677941307421E-2</v>
      </c>
      <c r="P32" s="1">
        <v>1.2924071082390954E-2</v>
      </c>
      <c r="Q32" s="1">
        <v>1.2598425196850394E-2</v>
      </c>
      <c r="R32" s="1">
        <f t="shared" si="5"/>
        <v>1.2761248139620674E-2</v>
      </c>
      <c r="T32">
        <v>3.6939313984168866E-2</v>
      </c>
      <c r="U32">
        <v>3.678929765886288E-2</v>
      </c>
      <c r="X32">
        <v>1.4072119613016711E-2</v>
      </c>
      <c r="Y32">
        <v>1.3377926421404684E-2</v>
      </c>
    </row>
    <row r="33" spans="1:25" x14ac:dyDescent="0.25">
      <c r="A33" s="4">
        <v>4.5</v>
      </c>
      <c r="B33" s="1">
        <f t="shared" si="2"/>
        <v>3.5433070866141732E-2</v>
      </c>
      <c r="C33" s="4">
        <v>4.5</v>
      </c>
      <c r="D33" s="1">
        <f t="shared" si="0"/>
        <v>3.7625418060200672E-2</v>
      </c>
      <c r="F33" s="4">
        <v>1.4</v>
      </c>
      <c r="G33" s="1">
        <f t="shared" si="3"/>
        <v>1.1023622047244093E-2</v>
      </c>
      <c r="H33" s="1">
        <f t="shared" si="1"/>
        <v>1.1705685618729096E-2</v>
      </c>
      <c r="L33" s="1">
        <v>3.3925686591276254E-2</v>
      </c>
      <c r="M33" s="1">
        <v>3.5433070866141732E-2</v>
      </c>
      <c r="N33" s="1">
        <f t="shared" si="4"/>
        <v>3.4679378728708993E-2</v>
      </c>
      <c r="P33" s="1">
        <v>1.1308562197092082E-2</v>
      </c>
      <c r="Q33" s="1">
        <v>1.1023622047244093E-2</v>
      </c>
      <c r="R33" s="1">
        <f t="shared" si="5"/>
        <v>1.1166092122168087E-2</v>
      </c>
      <c r="T33">
        <v>3.6939313984168866E-2</v>
      </c>
      <c r="U33">
        <v>3.7625418060200672E-2</v>
      </c>
      <c r="X33">
        <v>1.231310466138962E-2</v>
      </c>
      <c r="Y33">
        <v>1.1705685618729096E-2</v>
      </c>
    </row>
    <row r="34" spans="1:25" x14ac:dyDescent="0.25">
      <c r="A34" s="3">
        <v>4.4000000000000004</v>
      </c>
      <c r="B34" s="1">
        <f t="shared" si="2"/>
        <v>3.4645669291338582E-2</v>
      </c>
      <c r="C34" s="3">
        <v>4.4000000000000004</v>
      </c>
      <c r="D34" s="1">
        <f t="shared" si="0"/>
        <v>3.678929765886288E-2</v>
      </c>
      <c r="F34" s="3">
        <v>1.5</v>
      </c>
      <c r="G34" s="1">
        <f t="shared" si="3"/>
        <v>1.1811023622047244E-2</v>
      </c>
      <c r="H34" s="1">
        <f t="shared" si="1"/>
        <v>1.254180602006689E-2</v>
      </c>
      <c r="L34" s="1">
        <v>3.4733441033925685E-2</v>
      </c>
      <c r="M34" s="1">
        <v>3.4645669291338582E-2</v>
      </c>
      <c r="N34" s="1">
        <f t="shared" si="4"/>
        <v>3.4689555162632134E-2</v>
      </c>
      <c r="P34" s="1">
        <v>1.3731825525040386E-2</v>
      </c>
      <c r="Q34" s="1">
        <v>1.1811023622047244E-2</v>
      </c>
      <c r="R34" s="1">
        <f t="shared" si="5"/>
        <v>1.2771424573543815E-2</v>
      </c>
      <c r="T34">
        <v>3.7818821459982409E-2</v>
      </c>
      <c r="U34">
        <v>3.678929765886288E-2</v>
      </c>
      <c r="X34">
        <v>1.4951627088830254E-2</v>
      </c>
      <c r="Y34">
        <v>1.254180602006689E-2</v>
      </c>
    </row>
    <row r="35" spans="1:25" x14ac:dyDescent="0.25">
      <c r="A35" s="4">
        <v>4.7</v>
      </c>
      <c r="B35" s="1">
        <f t="shared" si="2"/>
        <v>3.7007874015748031E-2</v>
      </c>
      <c r="C35" s="4">
        <v>4.7</v>
      </c>
      <c r="D35" s="1">
        <f t="shared" si="0"/>
        <v>3.9297658862876256E-2</v>
      </c>
      <c r="F35" s="4">
        <v>1.55</v>
      </c>
      <c r="G35" s="1">
        <f t="shared" si="3"/>
        <v>1.2204724409448819E-2</v>
      </c>
      <c r="H35" s="1">
        <f t="shared" si="1"/>
        <v>1.2959866220735788E-2</v>
      </c>
      <c r="L35" s="1">
        <v>3.3925686591276254E-2</v>
      </c>
      <c r="M35" s="1">
        <v>3.7007874015748031E-2</v>
      </c>
      <c r="N35" s="1">
        <f t="shared" si="4"/>
        <v>3.5466780303512142E-2</v>
      </c>
      <c r="P35" s="1">
        <v>1.2116316639741519E-2</v>
      </c>
      <c r="Q35" s="1">
        <v>1.2204724409448819E-2</v>
      </c>
      <c r="R35" s="1">
        <f t="shared" si="5"/>
        <v>1.2160520524595169E-2</v>
      </c>
      <c r="T35">
        <v>3.6939313984168866E-2</v>
      </c>
      <c r="U35">
        <v>3.9297658862876256E-2</v>
      </c>
      <c r="X35">
        <v>1.3192612137203165E-2</v>
      </c>
      <c r="Y35">
        <v>1.2959866220735788E-2</v>
      </c>
    </row>
    <row r="36" spans="1:25" x14ac:dyDescent="0.25">
      <c r="A36" s="3">
        <v>4.5</v>
      </c>
      <c r="B36" s="1">
        <f t="shared" si="2"/>
        <v>3.5433070866141732E-2</v>
      </c>
      <c r="C36" s="3">
        <v>4.5</v>
      </c>
      <c r="D36" s="1">
        <f t="shared" si="0"/>
        <v>3.7625418060200672E-2</v>
      </c>
      <c r="F36" s="3">
        <v>1.3</v>
      </c>
      <c r="G36" s="1">
        <f t="shared" si="3"/>
        <v>1.0236220472440945E-2</v>
      </c>
      <c r="H36" s="1">
        <f t="shared" si="1"/>
        <v>1.0869565217391306E-2</v>
      </c>
      <c r="L36" s="1">
        <v>3.5137318255250405E-2</v>
      </c>
      <c r="M36" s="1">
        <v>3.5433070866141732E-2</v>
      </c>
      <c r="N36" s="1">
        <f t="shared" si="4"/>
        <v>3.5285194560696065E-2</v>
      </c>
      <c r="P36" s="1">
        <v>1.3731825525040386E-2</v>
      </c>
      <c r="Q36" s="1">
        <v>1.0236220472440945E-2</v>
      </c>
      <c r="R36" s="1">
        <f t="shared" si="5"/>
        <v>1.1984022998740665E-2</v>
      </c>
      <c r="T36">
        <v>3.825857519788918E-2</v>
      </c>
      <c r="U36">
        <v>3.7625418060200672E-2</v>
      </c>
      <c r="X36">
        <v>1.4951627088830254E-2</v>
      </c>
      <c r="Y36">
        <v>1.0869565217391306E-2</v>
      </c>
    </row>
    <row r="37" spans="1:25" x14ac:dyDescent="0.25">
      <c r="A37" s="4">
        <v>4.8</v>
      </c>
      <c r="B37" s="1">
        <f t="shared" si="2"/>
        <v>3.7795275590551181E-2</v>
      </c>
      <c r="C37" s="4">
        <v>4.8</v>
      </c>
      <c r="D37" s="1">
        <f t="shared" si="0"/>
        <v>4.0133779264214048E-2</v>
      </c>
      <c r="F37" s="4">
        <v>1.55</v>
      </c>
      <c r="G37" s="1">
        <f t="shared" si="3"/>
        <v>1.2204724409448819E-2</v>
      </c>
      <c r="H37" s="1">
        <f t="shared" si="1"/>
        <v>1.2959866220735788E-2</v>
      </c>
      <c r="L37" s="1">
        <v>3.5137318255250405E-2</v>
      </c>
      <c r="M37" s="1">
        <v>3.7795275590551181E-2</v>
      </c>
      <c r="N37" s="1">
        <f t="shared" si="4"/>
        <v>3.6466296922900793E-2</v>
      </c>
      <c r="P37" s="1">
        <v>1.2924071082390954E-2</v>
      </c>
      <c r="Q37" s="1">
        <v>1.2204724409448819E-2</v>
      </c>
      <c r="R37" s="1">
        <f t="shared" si="5"/>
        <v>1.2564397745919886E-2</v>
      </c>
      <c r="T37">
        <v>3.825857519788918E-2</v>
      </c>
      <c r="U37">
        <v>4.0133779264214048E-2</v>
      </c>
      <c r="X37">
        <v>1.4072119613016711E-2</v>
      </c>
      <c r="Y37">
        <v>1.2959866220735788E-2</v>
      </c>
    </row>
    <row r="38" spans="1:25" x14ac:dyDescent="0.25">
      <c r="A38" s="3">
        <v>21.8</v>
      </c>
      <c r="B38" s="1">
        <f t="shared" si="2"/>
        <v>0.17165354330708663</v>
      </c>
      <c r="C38">
        <v>17.899999999999999</v>
      </c>
      <c r="D38" s="1">
        <f t="shared" si="0"/>
        <v>0.14966555183946487</v>
      </c>
      <c r="F38" s="3">
        <v>10</v>
      </c>
      <c r="G38" s="1">
        <f t="shared" si="3"/>
        <v>7.874015748031496E-2</v>
      </c>
      <c r="H38" s="1">
        <f t="shared" si="1"/>
        <v>8.3612040133779264E-2</v>
      </c>
      <c r="L38" s="1">
        <v>0.14781906300484654</v>
      </c>
      <c r="M38" s="1">
        <v>0.17165354330708663</v>
      </c>
      <c r="N38" s="1">
        <f t="shared" si="4"/>
        <v>0.1597363031559666</v>
      </c>
      <c r="P38" s="1">
        <v>6.2197092084006457E-2</v>
      </c>
      <c r="Q38" s="1">
        <v>7.874015748031496E-2</v>
      </c>
      <c r="R38" s="1">
        <f t="shared" si="5"/>
        <v>7.0468624782160705E-2</v>
      </c>
      <c r="T38">
        <v>0.14423922603342126</v>
      </c>
      <c r="U38">
        <v>0.14966555183946487</v>
      </c>
      <c r="X38">
        <v>6.7722075637642917E-2</v>
      </c>
      <c r="Y38">
        <v>8.3612040133779264E-2</v>
      </c>
    </row>
    <row r="40" spans="1:25" x14ac:dyDescent="0.25">
      <c r="A40">
        <f>SUM(A2:A39)</f>
        <v>131.15000000000003</v>
      </c>
      <c r="C40">
        <f>SUM(C2:C39)</f>
        <v>120.95000000000002</v>
      </c>
      <c r="F40">
        <f>SUM(F2:F39)</f>
        <v>70.249999999999972</v>
      </c>
    </row>
    <row r="41" spans="1:25" x14ac:dyDescent="0.25">
      <c r="A41">
        <v>127</v>
      </c>
      <c r="B41">
        <f>A41/100</f>
        <v>1.27</v>
      </c>
      <c r="D41">
        <f>F41/B41</f>
        <v>52.992125984251963</v>
      </c>
      <c r="F41">
        <v>67.3</v>
      </c>
    </row>
    <row r="43" spans="1:25" x14ac:dyDescent="0.25">
      <c r="A43" t="s">
        <v>25</v>
      </c>
      <c r="B43">
        <v>118.7</v>
      </c>
      <c r="C43">
        <f>B43/B41</f>
        <v>93.464566929133852</v>
      </c>
      <c r="D43">
        <f>B43/C46</f>
        <v>99.247491638795992</v>
      </c>
    </row>
    <row r="44" spans="1:25" x14ac:dyDescent="0.25">
      <c r="A44" t="s">
        <v>20</v>
      </c>
      <c r="B44">
        <v>115</v>
      </c>
      <c r="C44">
        <f>B44/B41</f>
        <v>90.551181102362207</v>
      </c>
      <c r="D44">
        <f>B44/C46</f>
        <v>96.15384615384616</v>
      </c>
    </row>
    <row r="46" spans="1:25" x14ac:dyDescent="0.25">
      <c r="A46" t="s">
        <v>23</v>
      </c>
      <c r="B46">
        <v>119.6</v>
      </c>
      <c r="C46">
        <v>1.196</v>
      </c>
      <c r="D46">
        <f>F41/C46</f>
        <v>56.270903010033443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2020-08-22T16:14:07Z</dcterms:created>
  <dcterms:modified xsi:type="dcterms:W3CDTF">2020-08-24T08:04:10Z</dcterms:modified>
</cp:coreProperties>
</file>