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H32" i="1" l="1"/>
  <c r="G32" i="1" l="1"/>
  <c r="A2" i="1"/>
  <c r="C2" i="1" s="1"/>
  <c r="A3" i="1"/>
  <c r="C3" i="1" s="1"/>
  <c r="A4" i="1"/>
  <c r="A5" i="1"/>
  <c r="A6" i="1"/>
  <c r="A7" i="1"/>
  <c r="C7" i="1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E32" i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I2" i="1"/>
  <c r="C6" i="1"/>
  <c r="C10" i="1"/>
  <c r="C11" i="1"/>
  <c r="C14" i="1"/>
  <c r="C15" i="1"/>
  <c r="C18" i="1"/>
  <c r="C19" i="1"/>
  <c r="C23" i="1"/>
  <c r="C26" i="1"/>
  <c r="C27" i="1"/>
  <c r="C30" i="1"/>
  <c r="C31" i="1"/>
  <c r="C22" i="1"/>
  <c r="C4" i="1"/>
  <c r="C5" i="1"/>
  <c r="C8" i="1"/>
  <c r="C9" i="1"/>
  <c r="C12" i="1"/>
  <c r="C13" i="1"/>
  <c r="C16" i="1"/>
  <c r="C17" i="1"/>
  <c r="C20" i="1"/>
  <c r="C21" i="1"/>
  <c r="C24" i="1"/>
  <c r="C25" i="1"/>
  <c r="C28" i="1"/>
  <c r="C29" i="1"/>
  <c r="D32" i="1" l="1"/>
  <c r="F2" i="1"/>
  <c r="F32" i="1" s="1"/>
  <c r="C32" i="1"/>
</calcChain>
</file>

<file path=xl/sharedStrings.xml><?xml version="1.0" encoding="utf-8"?>
<sst xmlns="http://schemas.openxmlformats.org/spreadsheetml/2006/main" count="9" uniqueCount="9">
  <si>
    <t>x</t>
  </si>
  <si>
    <t>y</t>
  </si>
  <si>
    <t>z</t>
  </si>
  <si>
    <t>Tapa</t>
  </si>
  <si>
    <t>Diapason</t>
  </si>
  <si>
    <t>Sen27</t>
  </si>
  <si>
    <t>Redondeo</t>
  </si>
  <si>
    <t>Ajuste</t>
  </si>
  <si>
    <t>Barreno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</si>
</sst>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H32" totalsRowCount="1">
  <autoFilter ref="A1:H31"/>
  <tableColumns count="8">
    <tableColumn id="1" name="x" dataDxfId="11">
      <calculatedColumnFormula>311/3</calculatedColumnFormula>
    </tableColumn>
    <tableColumn id="2" name="y"/>
    <tableColumn id="3" name="z" totalsRowFunction="custom" dataDxfId="10" totalsRowDxfId="9">
      <calculatedColumnFormula>Tabla1[[#This Row],[x]]+Tabla1[[#This Row],[y]]</calculatedColumnFormula>
      <totalsRowFormula>SUM(Tabla1[z])</totalsRowFormula>
    </tableColumn>
    <tableColumn id="4" name="Diapason" totalsRowFunction="custom" dataDxfId="8" totalsRowDxfId="7">
      <calculatedColumnFormula>Tabla1[[#This Row],[Tapa]]*I$2</calculatedColumnFormula>
      <totalsRowFormula>SUM(Tabla1[Diapason])</totalsRowFormula>
    </tableColumn>
    <tableColumn id="5" name="Tapa" totalsRowFunction="custom" totalsRowDxfId="6">
      <totalsRowFormula>SUM(Tabla1[Tapa])</totalsRowFormula>
    </tableColumn>
    <tableColumn id="6" name="Redondeo" totalsRowFunction="custom" dataDxfId="5" totalsRowDxfId="4">
      <calculatedColumnFormula>ROUNDUP((Tabla1[[#This Row],[Diapason]]/100),1)</calculatedColumnFormula>
      <totalsRowFormula>SUM(Tabla1[Redondeo])</totalsRowFormula>
    </tableColumn>
    <tableColumn id="7" name="Ajuste" totalsRowFunction="custom" dataDxfId="3" totalsRowDxfId="2">
      <totalsRowFormula>SUM(Tabla1[Ajuste])</totalsRowFormula>
    </tableColumn>
    <tableColumn id="8" name="Barreno" totalsRowFunction="custom" dataDxfId="1" totalsRowDxfId="0">
      <calculatedColumnFormula>(Tabla1[[#This Row],[Ajuste]]/2)-0.05</calculatedColumnFormula>
      <totalsRowFormula>SUM(Tabla1[Barreno])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H23" sqref="H23"/>
    </sheetView>
  </sheetViews>
  <sheetFormatPr baseColWidth="10" defaultRowHeight="15" x14ac:dyDescent="0.25"/>
  <cols>
    <col min="6" max="6" width="12.42578125" bestFit="1" customWidth="1"/>
    <col min="8" max="8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8</v>
      </c>
      <c r="I1" t="s">
        <v>5</v>
      </c>
    </row>
    <row r="2" spans="1:9" x14ac:dyDescent="0.25">
      <c r="A2">
        <f t="shared" ref="A2:A31" si="0">311/3</f>
        <v>103.66666666666667</v>
      </c>
      <c r="B2">
        <v>0</v>
      </c>
      <c r="C2">
        <f>Tabla1[[#This Row],[x]]+Tabla1[[#This Row],[y]]</f>
        <v>103.66666666666667</v>
      </c>
      <c r="D2">
        <f>Tabla1[[#This Row],[Tapa]]*I$2</f>
        <v>105.32579593957485</v>
      </c>
      <c r="E2">
        <v>232</v>
      </c>
      <c r="F2" s="1">
        <f>ROUNDUP((Tabla1[[#This Row],[Diapason]]/100),1)</f>
        <v>1.1000000000000001</v>
      </c>
      <c r="G2" s="1">
        <v>1.1000000000000001</v>
      </c>
      <c r="H2" s="1">
        <f>(Tabla1[[#This Row],[Ajuste]]/2)-0.05</f>
        <v>0.5</v>
      </c>
      <c r="I2">
        <f>SIN(RADIANS(27))</f>
        <v>0.45399049973954675</v>
      </c>
    </row>
    <row r="3" spans="1:9" x14ac:dyDescent="0.25">
      <c r="A3">
        <f t="shared" si="0"/>
        <v>103.66666666666667</v>
      </c>
      <c r="B3">
        <v>0</v>
      </c>
      <c r="C3">
        <f>Tabla1[[#This Row],[x]]+Tabla1[[#This Row],[y]]</f>
        <v>103.66666666666667</v>
      </c>
      <c r="D3">
        <f>Tabla1[[#This Row],[Tapa]]*I$2</f>
        <v>106.68776743879349</v>
      </c>
      <c r="E3">
        <v>235</v>
      </c>
      <c r="F3" s="1">
        <f>ROUNDUP((Tabla1[[#This Row],[Diapason]]/100),1)</f>
        <v>1.1000000000000001</v>
      </c>
      <c r="G3" s="1">
        <v>1.1000000000000001</v>
      </c>
      <c r="H3" s="1">
        <f>(Tabla1[[#This Row],[Ajuste]]/2)-0.05</f>
        <v>0.5</v>
      </c>
    </row>
    <row r="4" spans="1:9" x14ac:dyDescent="0.25">
      <c r="A4">
        <f t="shared" si="0"/>
        <v>103.66666666666667</v>
      </c>
      <c r="B4">
        <v>10</v>
      </c>
      <c r="C4">
        <f>Tabla1[[#This Row],[x]]+Tabla1[[#This Row],[y]]</f>
        <v>113.66666666666667</v>
      </c>
      <c r="D4">
        <f>Tabla1[[#This Row],[Tapa]]*I$2</f>
        <v>108.04973893801213</v>
      </c>
      <c r="E4">
        <v>238</v>
      </c>
      <c r="F4" s="1">
        <f>ROUNDUP((Tabla1[[#This Row],[Diapason]]/100),1)</f>
        <v>1.1000000000000001</v>
      </c>
      <c r="G4" s="1">
        <v>1.1000000000000001</v>
      </c>
      <c r="H4" s="1">
        <f>(Tabla1[[#This Row],[Ajuste]]/2)-0.05</f>
        <v>0.5</v>
      </c>
    </row>
    <row r="5" spans="1:9" x14ac:dyDescent="0.25">
      <c r="A5">
        <f t="shared" si="0"/>
        <v>103.66666666666667</v>
      </c>
      <c r="B5">
        <v>10</v>
      </c>
      <c r="C5">
        <f>Tabla1[[#This Row],[x]]+Tabla1[[#This Row],[y]]</f>
        <v>113.66666666666667</v>
      </c>
      <c r="D5">
        <f>Tabla1[[#This Row],[Tapa]]*I$2</f>
        <v>109.86570093697031</v>
      </c>
      <c r="E5">
        <v>242</v>
      </c>
      <c r="F5" s="1">
        <f>ROUNDUP((Tabla1[[#This Row],[Diapason]]/100),1)</f>
        <v>1.1000000000000001</v>
      </c>
      <c r="G5" s="1">
        <v>1.1000000000000001</v>
      </c>
      <c r="H5" s="1">
        <f>(Tabla1[[#This Row],[Ajuste]]/2)-0.05</f>
        <v>0.5</v>
      </c>
    </row>
    <row r="6" spans="1:9" x14ac:dyDescent="0.25">
      <c r="A6">
        <f t="shared" si="0"/>
        <v>103.66666666666667</v>
      </c>
      <c r="B6">
        <v>10</v>
      </c>
      <c r="C6">
        <f>Tabla1[[#This Row],[x]]+Tabla1[[#This Row],[y]]</f>
        <v>113.66666666666667</v>
      </c>
      <c r="D6">
        <f>Tabla1[[#This Row],[Tapa]]*I$2</f>
        <v>113.49762493488669</v>
      </c>
      <c r="E6">
        <v>250</v>
      </c>
      <c r="F6" s="1">
        <f>ROUNDUP((Tabla1[[#This Row],[Diapason]]/100),1)</f>
        <v>1.2000000000000002</v>
      </c>
      <c r="G6" s="1">
        <v>1.2000000000000002</v>
      </c>
      <c r="H6" s="1">
        <f>(Tabla1[[#This Row],[Ajuste]]/2)-0.05</f>
        <v>0.55000000000000004</v>
      </c>
    </row>
    <row r="7" spans="1:9" x14ac:dyDescent="0.25">
      <c r="A7">
        <f t="shared" si="0"/>
        <v>103.66666666666667</v>
      </c>
      <c r="B7">
        <v>10</v>
      </c>
      <c r="C7">
        <f>Tabla1[[#This Row],[x]]+Tabla1[[#This Row],[y]]</f>
        <v>113.66666666666667</v>
      </c>
      <c r="D7">
        <f>Tabla1[[#This Row],[Tapa]]*I$2</f>
        <v>114.85959643410533</v>
      </c>
      <c r="E7">
        <v>253</v>
      </c>
      <c r="F7" s="1">
        <f>ROUNDUP((Tabla1[[#This Row],[Diapason]]/100),1)</f>
        <v>1.2000000000000002</v>
      </c>
      <c r="G7" s="1">
        <v>1.2000000000000002</v>
      </c>
      <c r="H7" s="1">
        <f>(Tabla1[[#This Row],[Ajuste]]/2)-0.05</f>
        <v>0.55000000000000004</v>
      </c>
    </row>
    <row r="8" spans="1:9" x14ac:dyDescent="0.25">
      <c r="A8">
        <f t="shared" si="0"/>
        <v>103.66666666666667</v>
      </c>
      <c r="B8">
        <v>10</v>
      </c>
      <c r="C8">
        <f>Tabla1[[#This Row],[x]]+Tabla1[[#This Row],[y]]</f>
        <v>113.66666666666667</v>
      </c>
      <c r="D8">
        <f>Tabla1[[#This Row],[Tapa]]*I$2</f>
        <v>113.49762493488669</v>
      </c>
      <c r="E8">
        <v>250</v>
      </c>
      <c r="F8" s="1">
        <f>ROUNDUP((Tabla1[[#This Row],[Diapason]]/100),1)</f>
        <v>1.2000000000000002</v>
      </c>
      <c r="G8" s="1">
        <v>1.2000000000000002</v>
      </c>
      <c r="H8" s="1">
        <f>(Tabla1[[#This Row],[Ajuste]]/2)-0.05</f>
        <v>0.55000000000000004</v>
      </c>
    </row>
    <row r="9" spans="1:9" x14ac:dyDescent="0.25">
      <c r="A9">
        <f t="shared" si="0"/>
        <v>103.66666666666667</v>
      </c>
      <c r="B9">
        <v>10</v>
      </c>
      <c r="C9">
        <f>Tabla1[[#This Row],[x]]+Tabla1[[#This Row],[y]]</f>
        <v>113.66666666666667</v>
      </c>
      <c r="D9">
        <f>Tabla1[[#This Row],[Tapa]]*I$2</f>
        <v>113.49762493488669</v>
      </c>
      <c r="E9">
        <v>250</v>
      </c>
      <c r="F9" s="1">
        <f>ROUNDUP((Tabla1[[#This Row],[Diapason]]/100),1)</f>
        <v>1.2000000000000002</v>
      </c>
      <c r="G9" s="1">
        <v>1.2000000000000002</v>
      </c>
      <c r="H9" s="1">
        <f>(Tabla1[[#This Row],[Ajuste]]/2)-0.05</f>
        <v>0.55000000000000004</v>
      </c>
    </row>
    <row r="10" spans="1:9" x14ac:dyDescent="0.25">
      <c r="A10">
        <f t="shared" si="0"/>
        <v>103.66666666666667</v>
      </c>
      <c r="B10">
        <v>10</v>
      </c>
      <c r="C10">
        <f>Tabla1[[#This Row],[x]]+Tabla1[[#This Row],[y]]</f>
        <v>113.66666666666667</v>
      </c>
      <c r="D10">
        <f>Tabla1[[#This Row],[Tapa]]*I$2</f>
        <v>108.95771993749122</v>
      </c>
      <c r="E10">
        <v>240</v>
      </c>
      <c r="F10" s="1">
        <f>ROUNDUP((Tabla1[[#This Row],[Diapason]]/100),1)</f>
        <v>1.1000000000000001</v>
      </c>
      <c r="G10" s="1">
        <v>1.2</v>
      </c>
      <c r="H10" s="1">
        <f>(Tabla1[[#This Row],[Ajuste]]/2)-0.05</f>
        <v>0.54999999999999993</v>
      </c>
    </row>
    <row r="11" spans="1:9" x14ac:dyDescent="0.25">
      <c r="A11">
        <f t="shared" si="0"/>
        <v>103.66666666666667</v>
      </c>
      <c r="B11">
        <v>20</v>
      </c>
      <c r="C11">
        <f>Tabla1[[#This Row],[x]]+Tabla1[[#This Row],[y]]</f>
        <v>123.66666666666667</v>
      </c>
      <c r="D11">
        <f>Tabla1[[#This Row],[Tapa]]*I$2</f>
        <v>115.76757743358442</v>
      </c>
      <c r="E11">
        <v>255</v>
      </c>
      <c r="F11" s="1">
        <f>ROUNDUP((Tabla1[[#This Row],[Diapason]]/100),1)</f>
        <v>1.2000000000000002</v>
      </c>
      <c r="G11" s="1">
        <v>1.2000000000000002</v>
      </c>
      <c r="H11" s="1">
        <f>(Tabla1[[#This Row],[Ajuste]]/2)-0.05</f>
        <v>0.55000000000000004</v>
      </c>
    </row>
    <row r="12" spans="1:9" x14ac:dyDescent="0.25">
      <c r="A12">
        <f t="shared" si="0"/>
        <v>103.66666666666667</v>
      </c>
      <c r="B12">
        <v>30</v>
      </c>
      <c r="C12">
        <f>Tabla1[[#This Row],[x]]+Tabla1[[#This Row],[y]]</f>
        <v>133.66666666666669</v>
      </c>
      <c r="D12">
        <f>Tabla1[[#This Row],[Tapa]]*I$2</f>
        <v>128.47931142629173</v>
      </c>
      <c r="E12">
        <v>283</v>
      </c>
      <c r="F12" s="1">
        <f>ROUNDUP((Tabla1[[#This Row],[Diapason]]/100),1)</f>
        <v>1.3</v>
      </c>
      <c r="G12" s="1">
        <v>1.3</v>
      </c>
      <c r="H12" s="1">
        <f>(Tabla1[[#This Row],[Ajuste]]/2)-0.05</f>
        <v>0.6</v>
      </c>
    </row>
    <row r="13" spans="1:9" x14ac:dyDescent="0.25">
      <c r="A13">
        <f t="shared" si="0"/>
        <v>103.66666666666667</v>
      </c>
      <c r="B13">
        <v>30</v>
      </c>
      <c r="C13">
        <f>Tabla1[[#This Row],[x]]+Tabla1[[#This Row],[y]]</f>
        <v>133.66666666666669</v>
      </c>
      <c r="D13">
        <f>Tabla1[[#This Row],[Tapa]]*I$2</f>
        <v>148.45489341483179</v>
      </c>
      <c r="E13">
        <v>327</v>
      </c>
      <c r="F13" s="1">
        <f>ROUNDUP((Tabla1[[#This Row],[Diapason]]/100),1)</f>
        <v>1.5</v>
      </c>
      <c r="G13" s="1">
        <v>1.3</v>
      </c>
      <c r="H13" s="1">
        <f>(Tabla1[[#This Row],[Ajuste]]/2)-0.05</f>
        <v>0.6</v>
      </c>
    </row>
    <row r="14" spans="1:9" x14ac:dyDescent="0.25">
      <c r="A14">
        <f t="shared" si="0"/>
        <v>103.66666666666667</v>
      </c>
      <c r="B14">
        <v>30</v>
      </c>
      <c r="C14">
        <f>Tabla1[[#This Row],[x]]+Tabla1[[#This Row],[y]]</f>
        <v>133.66666666666669</v>
      </c>
      <c r="D14">
        <f>Tabla1[[#This Row],[Tapa]]*I$2</f>
        <v>131.65724492446856</v>
      </c>
      <c r="E14">
        <v>290</v>
      </c>
      <c r="F14" s="1">
        <f>ROUNDUP((Tabla1[[#This Row],[Diapason]]/100),1)</f>
        <v>1.4000000000000001</v>
      </c>
      <c r="G14" s="1">
        <v>1.3</v>
      </c>
      <c r="H14" s="1">
        <f>(Tabla1[[#This Row],[Ajuste]]/2)-0.05</f>
        <v>0.6</v>
      </c>
    </row>
    <row r="15" spans="1:9" x14ac:dyDescent="0.25">
      <c r="A15">
        <f t="shared" si="0"/>
        <v>103.66666666666667</v>
      </c>
      <c r="B15">
        <v>40</v>
      </c>
      <c r="C15">
        <f>Tabla1[[#This Row],[x]]+Tabla1[[#This Row],[y]]</f>
        <v>143.66666666666669</v>
      </c>
      <c r="D15">
        <f>Tabla1[[#This Row],[Tapa]]*I$2</f>
        <v>145.27695991665496</v>
      </c>
      <c r="E15">
        <v>320</v>
      </c>
      <c r="F15" s="1">
        <f>ROUNDUP((Tabla1[[#This Row],[Diapason]]/100),1)</f>
        <v>1.5</v>
      </c>
      <c r="G15" s="1">
        <v>1.4</v>
      </c>
      <c r="H15" s="1">
        <f>(Tabla1[[#This Row],[Ajuste]]/2)-0.05</f>
        <v>0.64999999999999991</v>
      </c>
    </row>
    <row r="16" spans="1:9" x14ac:dyDescent="0.25">
      <c r="A16">
        <f t="shared" si="0"/>
        <v>103.66666666666667</v>
      </c>
      <c r="B16">
        <v>40</v>
      </c>
      <c r="C16">
        <f>Tabla1[[#This Row],[x]]+Tabla1[[#This Row],[y]]</f>
        <v>143.66666666666669</v>
      </c>
      <c r="D16">
        <f>Tabla1[[#This Row],[Tapa]]*I$2</f>
        <v>152.99479841222725</v>
      </c>
      <c r="E16">
        <v>337</v>
      </c>
      <c r="F16" s="1">
        <f>ROUNDUP((Tabla1[[#This Row],[Diapason]]/100),1)</f>
        <v>1.6</v>
      </c>
      <c r="G16" s="1">
        <v>1.4</v>
      </c>
      <c r="H16" s="1">
        <f>(Tabla1[[#This Row],[Ajuste]]/2)-0.05</f>
        <v>0.64999999999999991</v>
      </c>
    </row>
    <row r="17" spans="1:8" x14ac:dyDescent="0.25">
      <c r="A17">
        <f t="shared" si="0"/>
        <v>103.66666666666667</v>
      </c>
      <c r="B17">
        <v>40</v>
      </c>
      <c r="C17">
        <f>Tabla1[[#This Row],[x]]+Tabla1[[#This Row],[y]]</f>
        <v>143.66666666666669</v>
      </c>
      <c r="D17">
        <f>Tabla1[[#This Row],[Tapa]]*I$2</f>
        <v>152.08681741274816</v>
      </c>
      <c r="E17">
        <v>335</v>
      </c>
      <c r="F17" s="1">
        <f>ROUNDUP((Tabla1[[#This Row],[Diapason]]/100),1)</f>
        <v>1.6</v>
      </c>
      <c r="G17" s="1">
        <v>1.4</v>
      </c>
      <c r="H17" s="1">
        <f>(Tabla1[[#This Row],[Ajuste]]/2)-0.05</f>
        <v>0.64999999999999991</v>
      </c>
    </row>
    <row r="18" spans="1:8" x14ac:dyDescent="0.25">
      <c r="A18">
        <f t="shared" si="0"/>
        <v>103.66666666666667</v>
      </c>
      <c r="B18">
        <v>40</v>
      </c>
      <c r="C18">
        <f>Tabla1[[#This Row],[x]]+Tabla1[[#This Row],[y]]</f>
        <v>143.66666666666669</v>
      </c>
      <c r="D18">
        <f>Tabla1[[#This Row],[Tapa]]*I$2</f>
        <v>154.35676991144589</v>
      </c>
      <c r="E18">
        <v>340</v>
      </c>
      <c r="F18" s="1">
        <f>ROUNDUP((Tabla1[[#This Row],[Diapason]]/100),1)</f>
        <v>1.6</v>
      </c>
      <c r="G18" s="1">
        <v>1.4</v>
      </c>
      <c r="H18" s="1">
        <f>(Tabla1[[#This Row],[Ajuste]]/2)-0.05</f>
        <v>0.64999999999999991</v>
      </c>
    </row>
    <row r="19" spans="1:8" x14ac:dyDescent="0.25">
      <c r="A19">
        <f t="shared" si="0"/>
        <v>103.66666666666667</v>
      </c>
      <c r="B19">
        <v>40</v>
      </c>
      <c r="C19">
        <f>Tabla1[[#This Row],[x]]+Tabla1[[#This Row],[y]]</f>
        <v>143.66666666666669</v>
      </c>
      <c r="D19">
        <f>Tabla1[[#This Row],[Tapa]]*I$2</f>
        <v>136.19714992186402</v>
      </c>
      <c r="E19">
        <v>300</v>
      </c>
      <c r="F19" s="1">
        <f>ROUNDUP((Tabla1[[#This Row],[Diapason]]/100),1)</f>
        <v>1.4000000000000001</v>
      </c>
      <c r="G19" s="1">
        <v>1.4000000000000001</v>
      </c>
      <c r="H19" s="1">
        <f>(Tabla1[[#This Row],[Ajuste]]/2)-0.05</f>
        <v>0.65</v>
      </c>
    </row>
    <row r="20" spans="1:8" x14ac:dyDescent="0.25">
      <c r="A20">
        <f t="shared" si="0"/>
        <v>103.66666666666667</v>
      </c>
      <c r="B20">
        <v>40</v>
      </c>
      <c r="C20">
        <f>Tabla1[[#This Row],[x]]+Tabla1[[#This Row],[y]]</f>
        <v>143.66666666666669</v>
      </c>
      <c r="D20">
        <f>Tabla1[[#This Row],[Tapa]]*I$2</f>
        <v>138.46710242056176</v>
      </c>
      <c r="E20">
        <v>305</v>
      </c>
      <c r="F20" s="1">
        <f>ROUNDUP((Tabla1[[#This Row],[Diapason]]/100),1)</f>
        <v>1.4000000000000001</v>
      </c>
      <c r="G20" s="1">
        <v>1.4000000000000001</v>
      </c>
      <c r="H20" s="1">
        <f>(Tabla1[[#This Row],[Ajuste]]/2)-0.05</f>
        <v>0.65</v>
      </c>
    </row>
    <row r="21" spans="1:8" x14ac:dyDescent="0.25">
      <c r="A21">
        <f t="shared" si="0"/>
        <v>103.66666666666667</v>
      </c>
      <c r="B21">
        <v>40</v>
      </c>
      <c r="C21">
        <f>Tabla1[[#This Row],[x]]+Tabla1[[#This Row],[y]]</f>
        <v>143.66666666666669</v>
      </c>
      <c r="D21">
        <f>Tabla1[[#This Row],[Tapa]]*I$2</f>
        <v>136.19714992186402</v>
      </c>
      <c r="E21">
        <v>300</v>
      </c>
      <c r="F21" s="1">
        <f>ROUNDUP((Tabla1[[#This Row],[Diapason]]/100),1)</f>
        <v>1.4000000000000001</v>
      </c>
      <c r="G21" s="1">
        <v>1.4000000000000001</v>
      </c>
      <c r="H21" s="1">
        <f>(Tabla1[[#This Row],[Ajuste]]/2)-0.05</f>
        <v>0.65</v>
      </c>
    </row>
    <row r="22" spans="1:8" x14ac:dyDescent="0.25">
      <c r="A22">
        <f t="shared" si="0"/>
        <v>103.66666666666667</v>
      </c>
      <c r="B22">
        <v>40</v>
      </c>
      <c r="C22">
        <f>Tabla1[[#This Row],[x]]+Tabla1[[#This Row],[y]]</f>
        <v>143.66666666666669</v>
      </c>
      <c r="D22">
        <f>Tabla1[[#This Row],[Tapa]]*I$2</f>
        <v>143.00700741795723</v>
      </c>
      <c r="E22">
        <v>315</v>
      </c>
      <c r="F22" s="1">
        <f>ROUNDUP((Tabla1[[#This Row],[Diapason]]/100),1)</f>
        <v>1.5</v>
      </c>
      <c r="G22" s="1">
        <v>1.4</v>
      </c>
      <c r="H22" s="1">
        <f>(Tabla1[[#This Row],[Ajuste]]/2)-0.05</f>
        <v>0.64999999999999991</v>
      </c>
    </row>
    <row r="23" spans="1:8" x14ac:dyDescent="0.25">
      <c r="A23">
        <f t="shared" si="0"/>
        <v>103.66666666666667</v>
      </c>
      <c r="B23">
        <v>50</v>
      </c>
      <c r="C23">
        <f>Tabla1[[#This Row],[x]]+Tabla1[[#This Row],[y]]</f>
        <v>153.66666666666669</v>
      </c>
      <c r="D23">
        <f>Tabla1[[#This Row],[Tapa]]*I$2</f>
        <v>148.90888391457133</v>
      </c>
      <c r="E23">
        <v>328</v>
      </c>
      <c r="F23" s="1">
        <f>ROUNDUP((Tabla1[[#This Row],[Diapason]]/100),1)</f>
        <v>1.5</v>
      </c>
      <c r="G23" s="1">
        <v>1.5</v>
      </c>
      <c r="H23" s="1">
        <f>(Tabla1[[#This Row],[Ajuste]]/2)-0.05</f>
        <v>0.7</v>
      </c>
    </row>
    <row r="24" spans="1:8" x14ac:dyDescent="0.25">
      <c r="A24">
        <f t="shared" si="0"/>
        <v>103.66666666666667</v>
      </c>
      <c r="B24">
        <v>50</v>
      </c>
      <c r="C24">
        <f>Tabla1[[#This Row],[x]]+Tabla1[[#This Row],[y]]</f>
        <v>153.66666666666669</v>
      </c>
      <c r="D24">
        <f>Tabla1[[#This Row],[Tapa]]*I$2</f>
        <v>154.35676991144589</v>
      </c>
      <c r="E24">
        <v>340</v>
      </c>
      <c r="F24" s="1">
        <f>ROUNDUP((Tabla1[[#This Row],[Diapason]]/100),1)</f>
        <v>1.6</v>
      </c>
      <c r="G24" s="1">
        <v>1.5</v>
      </c>
      <c r="H24" s="1">
        <f>(Tabla1[[#This Row],[Ajuste]]/2)-0.05</f>
        <v>0.7</v>
      </c>
    </row>
    <row r="25" spans="1:8" x14ac:dyDescent="0.25">
      <c r="A25">
        <f t="shared" si="0"/>
        <v>103.66666666666667</v>
      </c>
      <c r="B25">
        <v>50</v>
      </c>
      <c r="C25">
        <f>Tabla1[[#This Row],[x]]+Tabla1[[#This Row],[y]]</f>
        <v>153.66666666666669</v>
      </c>
      <c r="D25">
        <f>Tabla1[[#This Row],[Tapa]]*I$2</f>
        <v>153.4487889119668</v>
      </c>
      <c r="E25">
        <v>338</v>
      </c>
      <c r="F25" s="1">
        <f>ROUNDUP((Tabla1[[#This Row],[Diapason]]/100),1)</f>
        <v>1.6</v>
      </c>
      <c r="G25" s="1">
        <v>1.6</v>
      </c>
      <c r="H25" s="1">
        <f>(Tabla1[[#This Row],[Ajuste]]/2)-0.05</f>
        <v>0.75</v>
      </c>
    </row>
    <row r="26" spans="1:8" x14ac:dyDescent="0.25">
      <c r="A26">
        <f t="shared" si="0"/>
        <v>103.66666666666667</v>
      </c>
      <c r="B26">
        <v>50</v>
      </c>
      <c r="C26">
        <f>Tabla1[[#This Row],[x]]+Tabla1[[#This Row],[y]]</f>
        <v>153.66666666666669</v>
      </c>
      <c r="D26">
        <f>Tabla1[[#This Row],[Tapa]]*I$2</f>
        <v>154.35676991144589</v>
      </c>
      <c r="E26">
        <v>340</v>
      </c>
      <c r="F26" s="1">
        <f>ROUNDUP((Tabla1[[#This Row],[Diapason]]/100),1)</f>
        <v>1.6</v>
      </c>
      <c r="G26" s="1">
        <v>1.6</v>
      </c>
      <c r="H26" s="1">
        <f>(Tabla1[[#This Row],[Ajuste]]/2)-0.05</f>
        <v>0.75</v>
      </c>
    </row>
    <row r="27" spans="1:8" x14ac:dyDescent="0.25">
      <c r="A27">
        <f t="shared" si="0"/>
        <v>103.66666666666667</v>
      </c>
      <c r="B27">
        <v>60</v>
      </c>
      <c r="C27">
        <f>Tabla1[[#This Row],[x]]+Tabla1[[#This Row],[y]]</f>
        <v>163.66666666666669</v>
      </c>
      <c r="D27">
        <f>Tabla1[[#This Row],[Tapa]]*I$2</f>
        <v>158.89667490884136</v>
      </c>
      <c r="E27">
        <v>350</v>
      </c>
      <c r="F27" s="1">
        <f>ROUNDUP((Tabla1[[#This Row],[Diapason]]/100),1)</f>
        <v>1.6</v>
      </c>
      <c r="G27" s="1">
        <v>1.7</v>
      </c>
      <c r="H27" s="1">
        <f>(Tabla1[[#This Row],[Ajuste]]/2)-0.05</f>
        <v>0.79999999999999993</v>
      </c>
    </row>
    <row r="28" spans="1:8" x14ac:dyDescent="0.25">
      <c r="A28">
        <f t="shared" si="0"/>
        <v>103.66666666666667</v>
      </c>
      <c r="B28">
        <v>70</v>
      </c>
      <c r="C28">
        <f>Tabla1[[#This Row],[x]]+Tabla1[[#This Row],[y]]</f>
        <v>173.66666666666669</v>
      </c>
      <c r="D28">
        <f>Tabla1[[#This Row],[Tapa]]*I$2</f>
        <v>172.51638990102776</v>
      </c>
      <c r="E28">
        <v>380</v>
      </c>
      <c r="F28" s="1">
        <f>ROUNDUP((Tabla1[[#This Row],[Diapason]]/100),1)</f>
        <v>1.8</v>
      </c>
      <c r="G28" s="1">
        <v>1.7</v>
      </c>
      <c r="H28" s="1">
        <f>(Tabla1[[#This Row],[Ajuste]]/2)-0.05</f>
        <v>0.79999999999999993</v>
      </c>
    </row>
    <row r="29" spans="1:8" x14ac:dyDescent="0.25">
      <c r="A29">
        <f t="shared" si="0"/>
        <v>103.66666666666667</v>
      </c>
      <c r="B29">
        <v>80</v>
      </c>
      <c r="C29">
        <f>Tabla1[[#This Row],[x]]+Tabla1[[#This Row],[y]]</f>
        <v>183.66666666666669</v>
      </c>
      <c r="D29">
        <f>Tabla1[[#This Row],[Tapa]]*I$2</f>
        <v>179.32624739712097</v>
      </c>
      <c r="E29">
        <v>395</v>
      </c>
      <c r="F29" s="1">
        <f>ROUNDUP((Tabla1[[#This Row],[Diapason]]/100),1)</f>
        <v>1.8</v>
      </c>
      <c r="G29" s="1">
        <v>1.8</v>
      </c>
      <c r="H29" s="1">
        <f>(Tabla1[[#This Row],[Ajuste]]/2)-0.05</f>
        <v>0.85</v>
      </c>
    </row>
    <row r="30" spans="1:8" x14ac:dyDescent="0.25">
      <c r="A30">
        <f t="shared" si="0"/>
        <v>103.66666666666667</v>
      </c>
      <c r="B30">
        <v>90</v>
      </c>
      <c r="C30">
        <f>Tabla1[[#This Row],[x]]+Tabla1[[#This Row],[y]]</f>
        <v>193.66666666666669</v>
      </c>
      <c r="D30">
        <f>Tabla1[[#This Row],[Tapa]]*I$2</f>
        <v>190.67600989060963</v>
      </c>
      <c r="E30">
        <v>420</v>
      </c>
      <c r="F30" s="1">
        <f>ROUNDUP((Tabla1[[#This Row],[Diapason]]/100),1)</f>
        <v>2</v>
      </c>
      <c r="G30" s="1">
        <v>1.9</v>
      </c>
      <c r="H30" s="1">
        <v>0.85</v>
      </c>
    </row>
    <row r="31" spans="1:8" x14ac:dyDescent="0.25">
      <c r="A31">
        <f t="shared" si="0"/>
        <v>103.66666666666667</v>
      </c>
      <c r="B31">
        <v>90</v>
      </c>
      <c r="C31">
        <f>Tabla1[[#This Row],[x]]+Tabla1[[#This Row],[y]]</f>
        <v>193.66666666666669</v>
      </c>
      <c r="D31">
        <f>Tabla1[[#This Row],[Tapa]]*I$2</f>
        <v>186.13610489321417</v>
      </c>
      <c r="E31">
        <v>410</v>
      </c>
      <c r="F31" s="1">
        <f>ROUNDUP((Tabla1[[#This Row],[Diapason]]/100),1)</f>
        <v>1.9000000000000001</v>
      </c>
      <c r="G31" s="1">
        <v>2</v>
      </c>
      <c r="H31" s="1">
        <v>0.85</v>
      </c>
    </row>
    <row r="32" spans="1:8" x14ac:dyDescent="0.25">
      <c r="C32" s="1">
        <f>SUM(Tabla1[z])</f>
        <v>4199.9999999999982</v>
      </c>
      <c r="D32" s="1">
        <f>SUM(Tabla1[Diapason])</f>
        <v>4175.8046166043514</v>
      </c>
      <c r="E32" s="1">
        <f>SUM(Tabla1[Tapa])</f>
        <v>9198</v>
      </c>
      <c r="F32" s="1">
        <f>SUM(Tabla1[Redondeo])</f>
        <v>43.1</v>
      </c>
      <c r="G32" s="1">
        <f>SUM(Tabla1[Ajuste])</f>
        <v>41.999999999999993</v>
      </c>
      <c r="H32" s="1">
        <f>SUM(Tabla1[Barreno])</f>
        <v>19.350000000000005</v>
      </c>
    </row>
    <row r="33" spans="3:3" x14ac:dyDescent="0.25">
      <c r="C33">
        <v>4200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2022-12-27T05:33:44Z</dcterms:created>
  <dcterms:modified xsi:type="dcterms:W3CDTF">2023-07-20T21:30:16Z</dcterms:modified>
</cp:coreProperties>
</file>