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4115" windowHeight="8010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calcChain.xml><?xml version="1.0" encoding="utf-8"?>
<calcChain xmlns="http://schemas.openxmlformats.org/spreadsheetml/2006/main">
  <c r="K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2" i="1"/>
  <c r="K39" i="1" l="1"/>
  <c r="G41" i="1"/>
  <c r="G39" i="1"/>
  <c r="G37" i="1"/>
  <c r="H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B45" i="1" s="1"/>
  <c r="B51" i="1" l="1"/>
  <c r="B49" i="1"/>
  <c r="C49" i="1" s="1"/>
  <c r="D49" i="1" s="1"/>
  <c r="B47" i="1"/>
  <c r="C47" i="1" s="1"/>
  <c r="D47" i="1" s="1"/>
  <c r="L3" i="1" l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4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4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M3" i="3" l="1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J3" i="3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D4" i="3" l="1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3" i="3"/>
  <c r="E19" i="2"/>
  <c r="E20" i="2"/>
  <c r="E21" i="2"/>
  <c r="E22" i="2"/>
  <c r="E23" i="2"/>
  <c r="E24" i="2"/>
  <c r="E25" i="2"/>
  <c r="E26" i="2"/>
  <c r="E27" i="2"/>
  <c r="E28" i="2"/>
  <c r="E2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" i="2"/>
  <c r="D4" i="2"/>
  <c r="D5" i="2"/>
  <c r="D6" i="2"/>
  <c r="D7" i="2"/>
  <c r="D8" i="2"/>
  <c r="D9" i="2"/>
  <c r="D10" i="2"/>
  <c r="D11" i="2"/>
  <c r="D12" i="2"/>
  <c r="D2" i="2"/>
  <c r="A34" i="2"/>
  <c r="A35" i="2"/>
  <c r="A36" i="2"/>
  <c r="A26" i="2"/>
  <c r="A27" i="2"/>
  <c r="A28" i="2" s="1"/>
  <c r="A29" i="2" s="1"/>
  <c r="A30" i="2" s="1"/>
  <c r="A31" i="2" s="1"/>
  <c r="A32" i="2" s="1"/>
  <c r="A3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" i="2"/>
  <c r="D50" i="3" l="1"/>
  <c r="D51" i="3" s="1"/>
  <c r="D52" i="3" s="1"/>
  <c r="D53" i="3" s="1"/>
  <c r="D54" i="3" s="1"/>
  <c r="D55" i="3" s="1"/>
  <c r="D56" i="3" s="1"/>
  <c r="D57" i="3" s="1"/>
  <c r="E33" i="1"/>
</calcChain>
</file>

<file path=xl/sharedStrings.xml><?xml version="1.0" encoding="utf-8"?>
<sst xmlns="http://schemas.openxmlformats.org/spreadsheetml/2006/main" count="190" uniqueCount="48">
  <si>
    <t>Distancia de cuerda vibrante</t>
  </si>
  <si>
    <t>#cuerda</t>
  </si>
  <si>
    <t>Temple</t>
  </si>
  <si>
    <t>F</t>
  </si>
  <si>
    <t>G</t>
  </si>
  <si>
    <t>A</t>
  </si>
  <si>
    <t>B</t>
  </si>
  <si>
    <t>C</t>
  </si>
  <si>
    <t>D</t>
  </si>
  <si>
    <t>E</t>
  </si>
  <si>
    <t>Distancia entre cuerdas</t>
  </si>
  <si>
    <t>Distancia entre cuerdas a la tapa</t>
  </si>
  <si>
    <t>Distancia acumulativa de barrenos en tapa</t>
  </si>
  <si>
    <t>Calibre mm</t>
  </si>
  <si>
    <t>Calibre " comercial</t>
  </si>
  <si>
    <t>primeras de Guitara</t>
  </si>
  <si>
    <t>segundas de guitarra</t>
  </si>
  <si>
    <t>tercera de guitarra</t>
  </si>
  <si>
    <t>Relacion # entre cuerdas</t>
  </si>
  <si>
    <t>Semi tono ideal asendente</t>
  </si>
  <si>
    <t>angulo de la tapa respecto a y</t>
  </si>
  <si>
    <t>30°</t>
  </si>
  <si>
    <t xml:space="preserve">Calibre " </t>
  </si>
  <si>
    <t>Distancia ideal entre cuerdas</t>
  </si>
  <si>
    <t>Distancia acumulativa ideal</t>
  </si>
  <si>
    <t>s</t>
  </si>
  <si>
    <t>L.C.V</t>
  </si>
  <si>
    <t>X</t>
  </si>
  <si>
    <t>Y</t>
  </si>
  <si>
    <t>Z</t>
  </si>
  <si>
    <t>a</t>
  </si>
  <si>
    <t>Proporciones</t>
  </si>
  <si>
    <t>tapa</t>
  </si>
  <si>
    <t>base</t>
  </si>
  <si>
    <t>profundidad</t>
  </si>
  <si>
    <t xml:space="preserve">Semi tono ideal </t>
  </si>
  <si>
    <t>Distancia de cuerda corregida</t>
  </si>
  <si>
    <t>m</t>
  </si>
  <si>
    <t>x</t>
  </si>
  <si>
    <t>y</t>
  </si>
  <si>
    <t>y=tan(120)(x-81.6)</t>
  </si>
  <si>
    <t>x1</t>
  </si>
  <si>
    <t>7.3,8.8</t>
  </si>
  <si>
    <t>x2</t>
  </si>
  <si>
    <t>76,81.6</t>
  </si>
  <si>
    <t>y=-(3^(1/2))(x-81.6)</t>
  </si>
  <si>
    <t>a=8.8/(e^((ln(102/11)/68.7)7.3))</t>
  </si>
  <si>
    <t>b=ln(102/11)/68.7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</si>
</sst>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164" fontId="0" fillId="0" borderId="0" xfId="0" applyNumberFormat="1" applyFont="1" applyAlignment="1"/>
    <xf numFmtId="0" fontId="2" fillId="0" borderId="0" xfId="0" applyFont="1"/>
    <xf numFmtId="164" fontId="2" fillId="0" borderId="0" xfId="0" applyNumberFormat="1" applyFont="1"/>
    <xf numFmtId="164" fontId="4" fillId="0" borderId="0" xfId="0" applyNumberFormat="1" applyFont="1" applyAlignme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1"/>
          <c:order val="0"/>
          <c:marker>
            <c:symbol val="none"/>
          </c:marker>
          <c:cat>
            <c:numRef>
              <c:f>Hoja4!$A$2:$A$33</c:f>
              <c:numCache>
                <c:formatCode>General</c:formatCode>
                <c:ptCount val="32"/>
                <c:pt idx="0">
                  <c:v>0</c:v>
                </c:pt>
                <c:pt idx="1">
                  <c:v>7.3</c:v>
                </c:pt>
                <c:pt idx="2">
                  <c:v>9.4</c:v>
                </c:pt>
                <c:pt idx="3">
                  <c:v>11.600000000000001</c:v>
                </c:pt>
                <c:pt idx="4">
                  <c:v>13.700000000000001</c:v>
                </c:pt>
                <c:pt idx="5">
                  <c:v>15.900000000000002</c:v>
                </c:pt>
                <c:pt idx="6">
                  <c:v>18.200000000000003</c:v>
                </c:pt>
                <c:pt idx="7">
                  <c:v>20.400000000000002</c:v>
                </c:pt>
                <c:pt idx="8">
                  <c:v>22.8</c:v>
                </c:pt>
                <c:pt idx="9">
                  <c:v>25</c:v>
                </c:pt>
                <c:pt idx="10">
                  <c:v>27.3</c:v>
                </c:pt>
                <c:pt idx="11">
                  <c:v>29.6</c:v>
                </c:pt>
                <c:pt idx="12">
                  <c:v>31.8</c:v>
                </c:pt>
                <c:pt idx="13">
                  <c:v>34.200000000000003</c:v>
                </c:pt>
                <c:pt idx="14">
                  <c:v>36.6</c:v>
                </c:pt>
                <c:pt idx="15">
                  <c:v>39</c:v>
                </c:pt>
                <c:pt idx="16">
                  <c:v>41.5</c:v>
                </c:pt>
                <c:pt idx="17">
                  <c:v>43.7</c:v>
                </c:pt>
                <c:pt idx="18">
                  <c:v>46.2</c:v>
                </c:pt>
                <c:pt idx="19">
                  <c:v>48.5</c:v>
                </c:pt>
                <c:pt idx="20">
                  <c:v>50.8</c:v>
                </c:pt>
                <c:pt idx="21">
                  <c:v>53.3</c:v>
                </c:pt>
                <c:pt idx="22">
                  <c:v>55.8</c:v>
                </c:pt>
                <c:pt idx="23">
                  <c:v>58.599999999999994</c:v>
                </c:pt>
                <c:pt idx="24">
                  <c:v>61.599999999999994</c:v>
                </c:pt>
                <c:pt idx="25">
                  <c:v>64.399999999999991</c:v>
                </c:pt>
                <c:pt idx="26">
                  <c:v>67.199999999999989</c:v>
                </c:pt>
                <c:pt idx="27">
                  <c:v>69.899999999999991</c:v>
                </c:pt>
                <c:pt idx="28">
                  <c:v>72.599999999999994</c:v>
                </c:pt>
                <c:pt idx="29">
                  <c:v>75.599999999999994</c:v>
                </c:pt>
                <c:pt idx="30">
                  <c:v>78.599999999999994</c:v>
                </c:pt>
                <c:pt idx="31">
                  <c:v>81.599999999999994</c:v>
                </c:pt>
              </c:numCache>
            </c:numRef>
          </c:cat>
          <c:val>
            <c:numRef>
              <c:f>Hoja4!$B$2:$B$33</c:f>
              <c:numCache>
                <c:formatCode>General</c:formatCode>
                <c:ptCount val="32"/>
                <c:pt idx="0">
                  <c:v>7.3</c:v>
                </c:pt>
                <c:pt idx="1">
                  <c:v>8.8000000000000007</c:v>
                </c:pt>
                <c:pt idx="2">
                  <c:v>10.6</c:v>
                </c:pt>
                <c:pt idx="3">
                  <c:v>12.3</c:v>
                </c:pt>
                <c:pt idx="4">
                  <c:v>13.8</c:v>
                </c:pt>
                <c:pt idx="5">
                  <c:v>15.36</c:v>
                </c:pt>
                <c:pt idx="6">
                  <c:v>17</c:v>
                </c:pt>
                <c:pt idx="7">
                  <c:v>18.600000000000001</c:v>
                </c:pt>
                <c:pt idx="8">
                  <c:v>20.170000000000002</c:v>
                </c:pt>
                <c:pt idx="9">
                  <c:v>21.6</c:v>
                </c:pt>
                <c:pt idx="10">
                  <c:v>23.2</c:v>
                </c:pt>
                <c:pt idx="11">
                  <c:v>24.8</c:v>
                </c:pt>
                <c:pt idx="12">
                  <c:v>26.2</c:v>
                </c:pt>
                <c:pt idx="13">
                  <c:v>27.9</c:v>
                </c:pt>
                <c:pt idx="14">
                  <c:v>29.55</c:v>
                </c:pt>
                <c:pt idx="15">
                  <c:v>31.34</c:v>
                </c:pt>
                <c:pt idx="16">
                  <c:v>33.22</c:v>
                </c:pt>
                <c:pt idx="17">
                  <c:v>35</c:v>
                </c:pt>
                <c:pt idx="18">
                  <c:v>37.200000000000003</c:v>
                </c:pt>
                <c:pt idx="19">
                  <c:v>39.340000000000003</c:v>
                </c:pt>
                <c:pt idx="20">
                  <c:v>41.6</c:v>
                </c:pt>
                <c:pt idx="21">
                  <c:v>44.2</c:v>
                </c:pt>
                <c:pt idx="22">
                  <c:v>46.8</c:v>
                </c:pt>
                <c:pt idx="23">
                  <c:v>49.8</c:v>
                </c:pt>
                <c:pt idx="24">
                  <c:v>53.2</c:v>
                </c:pt>
                <c:pt idx="25">
                  <c:v>56.4</c:v>
                </c:pt>
                <c:pt idx="26">
                  <c:v>59.7</c:v>
                </c:pt>
                <c:pt idx="27">
                  <c:v>62.85</c:v>
                </c:pt>
                <c:pt idx="28">
                  <c:v>66</c:v>
                </c:pt>
                <c:pt idx="29">
                  <c:v>69.400000000000006</c:v>
                </c:pt>
                <c:pt idx="30">
                  <c:v>73.2</c:v>
                </c:pt>
                <c:pt idx="31">
                  <c:v>76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Hoja4!$C$3:$C$33</c:f>
              <c:strCache>
                <c:ptCount val="1"/>
                <c:pt idx="0">
                  <c:v>8.8 76</c:v>
                </c:pt>
              </c:strCache>
            </c:strRef>
          </c:tx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21760"/>
        <c:axId val="134287296"/>
      </c:lineChart>
      <c:catAx>
        <c:axId val="20242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4287296"/>
        <c:crosses val="autoZero"/>
        <c:auto val="1"/>
        <c:lblAlgn val="ctr"/>
        <c:lblOffset val="100"/>
        <c:noMultiLvlLbl val="0"/>
      </c:catAx>
      <c:valAx>
        <c:axId val="13428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024217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152399</xdr:rowOff>
    </xdr:from>
    <xdr:to>
      <xdr:col>11</xdr:col>
      <xdr:colOff>180975</xdr:colOff>
      <xdr:row>24</xdr:row>
      <xdr:rowOff>142874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E29" workbookViewId="0">
      <selection activeCell="B37" sqref="B37"/>
    </sheetView>
  </sheetViews>
  <sheetFormatPr baseColWidth="10" defaultRowHeight="15" x14ac:dyDescent="0.25"/>
  <cols>
    <col min="1" max="1" width="8" style="1" bestFit="1" customWidth="1"/>
    <col min="2" max="2" width="13.140625" style="1" customWidth="1"/>
    <col min="3" max="4" width="26.42578125" bestFit="1" customWidth="1"/>
    <col min="5" max="5" width="6.28515625" customWidth="1"/>
    <col min="6" max="6" width="11.5703125" customWidth="1"/>
    <col min="7" max="7" width="12.28515625" customWidth="1"/>
    <col min="8" max="8" width="4.42578125" customWidth="1"/>
    <col min="9" max="9" width="3.7109375" customWidth="1"/>
    <col min="10" max="10" width="33.85546875" customWidth="1"/>
    <col min="11" max="11" width="38.85546875" bestFit="1" customWidth="1"/>
    <col min="12" max="12" width="25.28515625" bestFit="1" customWidth="1"/>
    <col min="13" max="13" width="11.140625" bestFit="1" customWidth="1"/>
    <col min="14" max="14" width="12" bestFit="1" customWidth="1"/>
    <col min="15" max="15" width="17.7109375" bestFit="1" customWidth="1"/>
  </cols>
  <sheetData>
    <row r="1" spans="1:17" x14ac:dyDescent="0.25">
      <c r="A1" s="1" t="s">
        <v>1</v>
      </c>
      <c r="B1" s="1" t="s">
        <v>2</v>
      </c>
      <c r="C1" t="s">
        <v>0</v>
      </c>
      <c r="D1" t="s">
        <v>36</v>
      </c>
      <c r="E1" t="s">
        <v>18</v>
      </c>
      <c r="F1" t="s">
        <v>35</v>
      </c>
      <c r="G1" t="s">
        <v>20</v>
      </c>
      <c r="H1" t="s">
        <v>10</v>
      </c>
      <c r="I1" t="s">
        <v>23</v>
      </c>
      <c r="J1" t="s">
        <v>11</v>
      </c>
      <c r="K1" t="s">
        <v>12</v>
      </c>
      <c r="L1" t="s">
        <v>24</v>
      </c>
      <c r="M1" t="s">
        <v>13</v>
      </c>
      <c r="N1" t="s">
        <v>22</v>
      </c>
      <c r="O1" t="s">
        <v>14</v>
      </c>
    </row>
    <row r="2" spans="1:17" x14ac:dyDescent="0.25">
      <c r="A2" s="1">
        <v>1</v>
      </c>
      <c r="B2" s="1" t="s">
        <v>5</v>
      </c>
      <c r="C2">
        <v>8.8000000000000007</v>
      </c>
      <c r="D2">
        <v>8.8000000000000007</v>
      </c>
      <c r="E2">
        <f>C3/C2</f>
        <v>1.2045454545454544</v>
      </c>
      <c r="F2">
        <f>D2/1.059463094</f>
        <v>8.3060939544157453</v>
      </c>
      <c r="G2" t="s">
        <v>21</v>
      </c>
      <c r="H2">
        <v>1.2</v>
      </c>
      <c r="I2">
        <v>2</v>
      </c>
      <c r="J2">
        <v>2.1</v>
      </c>
      <c r="K2">
        <f>1.6+4.5+1.2</f>
        <v>7.3</v>
      </c>
      <c r="L2">
        <v>1.6</v>
      </c>
      <c r="M2">
        <v>0.58499999999999996</v>
      </c>
      <c r="N2">
        <v>2.3031495999999999E-2</v>
      </c>
      <c r="O2">
        <v>2.5000000000000001E-2</v>
      </c>
      <c r="Q2" s="1"/>
    </row>
    <row r="3" spans="1:17" x14ac:dyDescent="0.25">
      <c r="A3" s="1">
        <v>2</v>
      </c>
      <c r="B3" s="1" t="s">
        <v>4</v>
      </c>
      <c r="C3">
        <v>10.6</v>
      </c>
      <c r="D3">
        <v>10.6</v>
      </c>
      <c r="E3">
        <f t="shared" ref="E3:E32" si="0">C4/C3</f>
        <v>1.1603773584905661</v>
      </c>
      <c r="F3">
        <f t="shared" ref="F3:F32" si="1">D3/1.059463094</f>
        <v>10.005067717818964</v>
      </c>
      <c r="G3" t="s">
        <v>21</v>
      </c>
      <c r="H3">
        <v>1.2</v>
      </c>
      <c r="I3">
        <v>2</v>
      </c>
      <c r="J3">
        <v>2.2000000000000002</v>
      </c>
      <c r="K3">
        <f>K2+J2</f>
        <v>9.4</v>
      </c>
      <c r="L3">
        <f>L2+I2</f>
        <v>3.6</v>
      </c>
      <c r="M3">
        <v>0.58499999999999996</v>
      </c>
      <c r="N3">
        <v>2.3031495999999999E-2</v>
      </c>
      <c r="O3">
        <v>2.5000000000000001E-2</v>
      </c>
      <c r="Q3" s="1"/>
    </row>
    <row r="4" spans="1:17" x14ac:dyDescent="0.25">
      <c r="A4" s="1">
        <v>3</v>
      </c>
      <c r="B4" s="1" t="s">
        <v>3</v>
      </c>
      <c r="C4">
        <v>12.3</v>
      </c>
      <c r="D4">
        <v>12.3</v>
      </c>
      <c r="E4">
        <f t="shared" si="0"/>
        <v>1.121951219512195</v>
      </c>
      <c r="F4">
        <f t="shared" si="1"/>
        <v>11.609654049922007</v>
      </c>
      <c r="G4" t="s">
        <v>21</v>
      </c>
      <c r="H4">
        <v>1.05</v>
      </c>
      <c r="I4">
        <v>2.2000000000000002</v>
      </c>
      <c r="J4">
        <v>2.1</v>
      </c>
      <c r="K4">
        <f t="shared" ref="K4:K32" si="2">K3+J3</f>
        <v>11.600000000000001</v>
      </c>
      <c r="L4">
        <f t="shared" ref="L4:L32" si="3">L3+I3</f>
        <v>5.6</v>
      </c>
      <c r="M4">
        <v>0.58499999999999996</v>
      </c>
      <c r="N4">
        <v>2.3031495999999999E-2</v>
      </c>
      <c r="O4">
        <v>2.5000000000000001E-2</v>
      </c>
      <c r="Q4" s="1"/>
    </row>
    <row r="5" spans="1:17" x14ac:dyDescent="0.25">
      <c r="A5" s="1">
        <v>4</v>
      </c>
      <c r="B5" s="1" t="s">
        <v>9</v>
      </c>
      <c r="C5">
        <v>13.8</v>
      </c>
      <c r="D5">
        <v>13.8</v>
      </c>
      <c r="E5">
        <f t="shared" si="0"/>
        <v>1.0978260869565217</v>
      </c>
      <c r="F5">
        <f t="shared" si="1"/>
        <v>13.02546551942469</v>
      </c>
      <c r="G5" t="s">
        <v>21</v>
      </c>
      <c r="H5">
        <v>1</v>
      </c>
      <c r="I5">
        <v>2.2000000000000002</v>
      </c>
      <c r="J5">
        <v>2.2000000000000002</v>
      </c>
      <c r="K5">
        <f t="shared" si="2"/>
        <v>13.700000000000001</v>
      </c>
      <c r="L5">
        <f t="shared" si="3"/>
        <v>7.8</v>
      </c>
      <c r="M5">
        <v>0.58499999999999996</v>
      </c>
      <c r="N5">
        <v>2.3031495999999999E-2</v>
      </c>
      <c r="O5">
        <v>2.5000000000000001E-2</v>
      </c>
      <c r="Q5" s="1"/>
    </row>
    <row r="6" spans="1:17" x14ac:dyDescent="0.25">
      <c r="A6" s="1">
        <v>5</v>
      </c>
      <c r="B6" s="1" t="s">
        <v>8</v>
      </c>
      <c r="C6">
        <v>15.15</v>
      </c>
      <c r="D6" s="10">
        <v>15.36</v>
      </c>
      <c r="E6">
        <f t="shared" si="0"/>
        <v>1.1221122112211221</v>
      </c>
      <c r="F6">
        <f t="shared" si="1"/>
        <v>14.49790944770748</v>
      </c>
      <c r="G6" t="s">
        <v>21</v>
      </c>
      <c r="H6">
        <v>1.1000000000000001</v>
      </c>
      <c r="I6">
        <v>2.2000000000000002</v>
      </c>
      <c r="J6">
        <v>2.2999999999999998</v>
      </c>
      <c r="K6">
        <f t="shared" si="2"/>
        <v>15.900000000000002</v>
      </c>
      <c r="L6">
        <f t="shared" si="3"/>
        <v>10</v>
      </c>
      <c r="M6">
        <v>0.55000000000000004</v>
      </c>
      <c r="N6">
        <v>2.1653539999999999E-2</v>
      </c>
      <c r="O6">
        <v>2.5000000000000001E-2</v>
      </c>
      <c r="Q6" s="1"/>
    </row>
    <row r="7" spans="1:17" x14ac:dyDescent="0.25">
      <c r="A7" s="1">
        <v>6</v>
      </c>
      <c r="B7" s="1" t="s">
        <v>7</v>
      </c>
      <c r="C7">
        <v>17</v>
      </c>
      <c r="D7">
        <v>17</v>
      </c>
      <c r="E7">
        <f t="shared" si="0"/>
        <v>1.0941176470588236</v>
      </c>
      <c r="F7">
        <f t="shared" si="1"/>
        <v>16.045863321030417</v>
      </c>
      <c r="G7" t="s">
        <v>21</v>
      </c>
      <c r="H7">
        <v>1</v>
      </c>
      <c r="I7">
        <v>2.2000000000000002</v>
      </c>
      <c r="J7">
        <v>2.2000000000000002</v>
      </c>
      <c r="K7">
        <f t="shared" si="2"/>
        <v>18.200000000000003</v>
      </c>
      <c r="L7">
        <f t="shared" si="3"/>
        <v>12.2</v>
      </c>
      <c r="M7">
        <v>0.57999999999999996</v>
      </c>
      <c r="N7">
        <v>2.3031495999999999E-2</v>
      </c>
      <c r="O7">
        <v>2.5000000000000001E-2</v>
      </c>
      <c r="Q7" s="1"/>
    </row>
    <row r="8" spans="1:17" x14ac:dyDescent="0.25">
      <c r="A8" s="1">
        <v>7</v>
      </c>
      <c r="B8" s="1" t="s">
        <v>6</v>
      </c>
      <c r="C8">
        <v>18.600000000000001</v>
      </c>
      <c r="D8">
        <v>18.600000000000001</v>
      </c>
      <c r="E8">
        <f t="shared" si="0"/>
        <v>1.075268817204301</v>
      </c>
      <c r="F8">
        <f t="shared" si="1"/>
        <v>17.55606222183328</v>
      </c>
      <c r="G8" t="s">
        <v>21</v>
      </c>
      <c r="H8">
        <v>1</v>
      </c>
      <c r="I8">
        <v>2.2000000000000002</v>
      </c>
      <c r="J8">
        <v>2.4</v>
      </c>
      <c r="K8">
        <f t="shared" si="2"/>
        <v>20.400000000000002</v>
      </c>
      <c r="L8">
        <f t="shared" si="3"/>
        <v>14.399999999999999</v>
      </c>
      <c r="M8">
        <v>0.6</v>
      </c>
      <c r="N8">
        <v>2.3622000000000001E-2</v>
      </c>
      <c r="O8">
        <v>2.5000000000000001E-2</v>
      </c>
      <c r="Q8" s="1"/>
    </row>
    <row r="9" spans="1:17" x14ac:dyDescent="0.25">
      <c r="A9" s="1">
        <v>8</v>
      </c>
      <c r="B9" s="1" t="s">
        <v>5</v>
      </c>
      <c r="C9">
        <v>20</v>
      </c>
      <c r="D9" s="10">
        <v>20.170000000000002</v>
      </c>
      <c r="E9">
        <f t="shared" si="0"/>
        <v>1.08</v>
      </c>
      <c r="F9">
        <f t="shared" si="1"/>
        <v>19.037944893246088</v>
      </c>
      <c r="G9" t="s">
        <v>21</v>
      </c>
      <c r="H9">
        <v>0.9</v>
      </c>
      <c r="I9">
        <v>2.2000000000000002</v>
      </c>
      <c r="J9">
        <v>2.2000000000000002</v>
      </c>
      <c r="K9">
        <f t="shared" si="2"/>
        <v>22.8</v>
      </c>
      <c r="L9">
        <f t="shared" si="3"/>
        <v>16.599999999999998</v>
      </c>
      <c r="M9">
        <v>0.57999999999999996</v>
      </c>
      <c r="N9">
        <v>2.3031495999999999E-2</v>
      </c>
      <c r="O9">
        <v>2.5000000000000001E-2</v>
      </c>
      <c r="Q9" s="1"/>
    </row>
    <row r="10" spans="1:17" x14ac:dyDescent="0.25">
      <c r="A10" s="1">
        <v>9</v>
      </c>
      <c r="B10" s="1" t="s">
        <v>4</v>
      </c>
      <c r="C10">
        <v>21.6</v>
      </c>
      <c r="D10">
        <v>21.6</v>
      </c>
      <c r="E10">
        <f t="shared" si="0"/>
        <v>1.0648148148148147</v>
      </c>
      <c r="F10">
        <f t="shared" si="1"/>
        <v>20.387685160838647</v>
      </c>
      <c r="G10" t="s">
        <v>21</v>
      </c>
      <c r="H10">
        <v>1</v>
      </c>
      <c r="I10">
        <v>2.2000000000000002</v>
      </c>
      <c r="J10">
        <v>2.2999999999999998</v>
      </c>
      <c r="K10">
        <f t="shared" si="2"/>
        <v>25</v>
      </c>
      <c r="L10">
        <f t="shared" si="3"/>
        <v>18.799999999999997</v>
      </c>
      <c r="M10">
        <v>0.6</v>
      </c>
      <c r="N10">
        <v>2.3622000000000001E-2</v>
      </c>
      <c r="O10">
        <v>2.5000000000000001E-2</v>
      </c>
      <c r="Q10" s="1"/>
    </row>
    <row r="11" spans="1:17" x14ac:dyDescent="0.25">
      <c r="A11" s="1">
        <v>10</v>
      </c>
      <c r="B11" s="1" t="s">
        <v>3</v>
      </c>
      <c r="C11">
        <v>23</v>
      </c>
      <c r="D11" s="10">
        <v>23.2</v>
      </c>
      <c r="E11">
        <f t="shared" si="0"/>
        <v>1.0782608695652174</v>
      </c>
      <c r="F11">
        <f t="shared" si="1"/>
        <v>21.897884061641509</v>
      </c>
      <c r="G11" t="s">
        <v>21</v>
      </c>
      <c r="H11">
        <v>1</v>
      </c>
      <c r="I11">
        <v>2.2000000000000002</v>
      </c>
      <c r="J11">
        <v>2.2999999999999998</v>
      </c>
      <c r="K11">
        <f t="shared" si="2"/>
        <v>27.3</v>
      </c>
      <c r="L11">
        <f t="shared" si="3"/>
        <v>20.999999999999996</v>
      </c>
      <c r="M11">
        <v>0.56000000000000005</v>
      </c>
      <c r="N11">
        <v>2.2047239999999999E-2</v>
      </c>
      <c r="O11">
        <v>2.5000000000000001E-2</v>
      </c>
      <c r="Q11" s="1"/>
    </row>
    <row r="12" spans="1:17" x14ac:dyDescent="0.25">
      <c r="A12" s="1">
        <v>11</v>
      </c>
      <c r="B12" s="1" t="s">
        <v>9</v>
      </c>
      <c r="C12">
        <v>24.8</v>
      </c>
      <c r="D12">
        <v>24.8</v>
      </c>
      <c r="E12">
        <f t="shared" si="0"/>
        <v>1.0564516129032258</v>
      </c>
      <c r="F12">
        <f t="shared" si="1"/>
        <v>23.408082962444372</v>
      </c>
      <c r="G12" t="s">
        <v>21</v>
      </c>
      <c r="H12">
        <v>0.95</v>
      </c>
      <c r="I12">
        <v>2.2000000000000002</v>
      </c>
      <c r="J12">
        <v>2.2000000000000002</v>
      </c>
      <c r="K12">
        <f t="shared" si="2"/>
        <v>29.6</v>
      </c>
      <c r="L12">
        <f t="shared" si="3"/>
        <v>23.199999999999996</v>
      </c>
      <c r="M12">
        <v>0.6</v>
      </c>
      <c r="N12">
        <v>2.3622000000000001E-2</v>
      </c>
      <c r="O12">
        <v>2.5000000000000001E-2</v>
      </c>
      <c r="Q12" s="1"/>
    </row>
    <row r="13" spans="1:17" x14ac:dyDescent="0.25">
      <c r="A13" s="1">
        <v>12</v>
      </c>
      <c r="B13" s="1" t="s">
        <v>8</v>
      </c>
      <c r="C13">
        <v>26.2</v>
      </c>
      <c r="D13">
        <v>26.2</v>
      </c>
      <c r="E13">
        <f t="shared" si="0"/>
        <v>1.0648854961832062</v>
      </c>
      <c r="F13">
        <f t="shared" si="1"/>
        <v>24.729507000646876</v>
      </c>
      <c r="G13" t="s">
        <v>21</v>
      </c>
      <c r="H13">
        <v>1.05</v>
      </c>
      <c r="I13">
        <v>2.4</v>
      </c>
      <c r="J13">
        <v>2.4</v>
      </c>
      <c r="K13">
        <f t="shared" si="2"/>
        <v>31.8</v>
      </c>
      <c r="L13">
        <f t="shared" si="3"/>
        <v>25.399999999999995</v>
      </c>
      <c r="M13">
        <v>0.6</v>
      </c>
      <c r="N13">
        <v>2.3622000000000001E-2</v>
      </c>
      <c r="O13">
        <v>2.8000000000000001E-2</v>
      </c>
      <c r="P13" t="s">
        <v>15</v>
      </c>
      <c r="Q13" s="1"/>
    </row>
    <row r="14" spans="1:17" x14ac:dyDescent="0.25">
      <c r="A14" s="1">
        <v>13</v>
      </c>
      <c r="B14" s="1" t="s">
        <v>7</v>
      </c>
      <c r="C14">
        <v>27.9</v>
      </c>
      <c r="D14">
        <v>27.9</v>
      </c>
      <c r="E14">
        <f t="shared" si="0"/>
        <v>1.0465949820788532</v>
      </c>
      <c r="F14">
        <f t="shared" si="1"/>
        <v>26.334093332749916</v>
      </c>
      <c r="G14" t="s">
        <v>21</v>
      </c>
      <c r="H14">
        <v>1</v>
      </c>
      <c r="I14">
        <v>2.4</v>
      </c>
      <c r="J14">
        <v>2.4</v>
      </c>
      <c r="K14">
        <f t="shared" si="2"/>
        <v>34.200000000000003</v>
      </c>
      <c r="L14">
        <f t="shared" si="3"/>
        <v>27.799999999999994</v>
      </c>
      <c r="M14">
        <v>0.67</v>
      </c>
      <c r="N14">
        <v>0.2637795</v>
      </c>
      <c r="O14">
        <v>2.8000000000000001E-2</v>
      </c>
      <c r="P14" t="s">
        <v>15</v>
      </c>
      <c r="Q14" s="1"/>
    </row>
    <row r="15" spans="1:17" x14ac:dyDescent="0.25">
      <c r="A15" s="1">
        <v>14</v>
      </c>
      <c r="B15" s="1" t="s">
        <v>6</v>
      </c>
      <c r="C15">
        <v>29.2</v>
      </c>
      <c r="D15" s="10">
        <v>29.55</v>
      </c>
      <c r="E15">
        <f t="shared" si="0"/>
        <v>1.0684931506849316</v>
      </c>
      <c r="F15">
        <f t="shared" si="1"/>
        <v>27.89148594920287</v>
      </c>
      <c r="G15" t="s">
        <v>21</v>
      </c>
      <c r="H15">
        <v>1.1000000000000001</v>
      </c>
      <c r="I15">
        <v>2.4</v>
      </c>
      <c r="J15">
        <v>2.4</v>
      </c>
      <c r="K15">
        <f t="shared" si="2"/>
        <v>36.6</v>
      </c>
      <c r="L15">
        <f t="shared" si="3"/>
        <v>30.199999999999992</v>
      </c>
      <c r="M15">
        <v>0.67</v>
      </c>
      <c r="N15">
        <v>0.2637795</v>
      </c>
      <c r="O15">
        <v>2.8000000000000001E-2</v>
      </c>
      <c r="P15" t="s">
        <v>15</v>
      </c>
      <c r="Q15" s="1"/>
    </row>
    <row r="16" spans="1:17" x14ac:dyDescent="0.25">
      <c r="A16" s="1">
        <v>15</v>
      </c>
      <c r="B16" s="1" t="s">
        <v>5</v>
      </c>
      <c r="C16">
        <v>31.2</v>
      </c>
      <c r="D16" s="10">
        <v>31.34</v>
      </c>
      <c r="E16">
        <f t="shared" si="0"/>
        <v>1.0608974358974359</v>
      </c>
      <c r="F16">
        <f t="shared" si="1"/>
        <v>29.581020969476072</v>
      </c>
      <c r="G16" t="s">
        <v>21</v>
      </c>
      <c r="H16">
        <v>1</v>
      </c>
      <c r="I16">
        <v>2.4</v>
      </c>
      <c r="J16">
        <v>2.5</v>
      </c>
      <c r="K16">
        <f t="shared" si="2"/>
        <v>39</v>
      </c>
      <c r="L16">
        <f t="shared" si="3"/>
        <v>32.599999999999994</v>
      </c>
      <c r="M16">
        <v>0.73</v>
      </c>
      <c r="N16">
        <v>0.28740159999999998</v>
      </c>
      <c r="O16">
        <v>3.2000000000000001E-2</v>
      </c>
      <c r="P16" t="s">
        <v>16</v>
      </c>
      <c r="Q16" s="1"/>
    </row>
    <row r="17" spans="1:17" x14ac:dyDescent="0.25">
      <c r="A17" s="1">
        <v>16</v>
      </c>
      <c r="B17" s="1" t="s">
        <v>4</v>
      </c>
      <c r="C17">
        <v>33.1</v>
      </c>
      <c r="D17" s="10">
        <v>33.22</v>
      </c>
      <c r="E17">
        <f t="shared" si="0"/>
        <v>1.0574018126888216</v>
      </c>
      <c r="F17">
        <f t="shared" si="1"/>
        <v>31.355504677919434</v>
      </c>
      <c r="G17" t="s">
        <v>21</v>
      </c>
      <c r="H17">
        <v>1.1000000000000001</v>
      </c>
      <c r="I17">
        <v>2.4</v>
      </c>
      <c r="J17">
        <v>2.2000000000000002</v>
      </c>
      <c r="K17">
        <f t="shared" si="2"/>
        <v>41.5</v>
      </c>
      <c r="L17">
        <f t="shared" si="3"/>
        <v>34.999999999999993</v>
      </c>
      <c r="M17">
        <v>0.75</v>
      </c>
      <c r="N17">
        <v>2.9527560000000001E-2</v>
      </c>
      <c r="O17">
        <v>3.2000000000000001E-2</v>
      </c>
      <c r="P17" t="s">
        <v>16</v>
      </c>
      <c r="Q17" s="1"/>
    </row>
    <row r="18" spans="1:17" x14ac:dyDescent="0.25">
      <c r="A18" s="1">
        <v>17</v>
      </c>
      <c r="B18" s="1" t="s">
        <v>3</v>
      </c>
      <c r="C18">
        <v>35</v>
      </c>
      <c r="D18">
        <v>35</v>
      </c>
      <c r="E18">
        <f t="shared" si="0"/>
        <v>1.0628571428571429</v>
      </c>
      <c r="F18">
        <f t="shared" si="1"/>
        <v>33.03560095506262</v>
      </c>
      <c r="G18" t="s">
        <v>21</v>
      </c>
      <c r="H18">
        <v>1.1000000000000001</v>
      </c>
      <c r="I18">
        <v>2.4</v>
      </c>
      <c r="J18">
        <v>2.5</v>
      </c>
      <c r="K18">
        <f t="shared" si="2"/>
        <v>43.7</v>
      </c>
      <c r="L18">
        <f t="shared" si="3"/>
        <v>37.399999999999991</v>
      </c>
      <c r="M18">
        <v>0.75</v>
      </c>
      <c r="N18">
        <v>2.9527560000000001E-2</v>
      </c>
      <c r="O18">
        <v>3.2000000000000001E-2</v>
      </c>
      <c r="P18" t="s">
        <v>16</v>
      </c>
      <c r="Q18" s="1"/>
    </row>
    <row r="19" spans="1:17" x14ac:dyDescent="0.25">
      <c r="A19" s="1">
        <v>18</v>
      </c>
      <c r="B19" s="1" t="s">
        <v>9</v>
      </c>
      <c r="C19">
        <v>37.200000000000003</v>
      </c>
      <c r="D19">
        <v>37.200000000000003</v>
      </c>
      <c r="E19">
        <f t="shared" si="0"/>
        <v>1.053763440860215</v>
      </c>
      <c r="F19">
        <f t="shared" si="1"/>
        <v>35.112124443666559</v>
      </c>
      <c r="G19" t="s">
        <v>21</v>
      </c>
      <c r="H19">
        <v>1.2</v>
      </c>
      <c r="I19">
        <v>2.6</v>
      </c>
      <c r="J19">
        <v>2.2999999999999998</v>
      </c>
      <c r="K19">
        <f t="shared" si="2"/>
        <v>46.2</v>
      </c>
      <c r="L19">
        <f t="shared" si="3"/>
        <v>39.79999999999999</v>
      </c>
      <c r="M19">
        <v>0.93</v>
      </c>
      <c r="N19">
        <v>3.6614170000000001E-2</v>
      </c>
      <c r="O19">
        <v>3.5999999999999997E-2</v>
      </c>
      <c r="Q19" s="1"/>
    </row>
    <row r="20" spans="1:17" x14ac:dyDescent="0.25">
      <c r="A20" s="1">
        <v>19</v>
      </c>
      <c r="B20" s="1" t="s">
        <v>8</v>
      </c>
      <c r="C20">
        <v>39.200000000000003</v>
      </c>
      <c r="D20" s="10">
        <v>39.340000000000003</v>
      </c>
      <c r="E20">
        <f t="shared" si="0"/>
        <v>1.0612244897959184</v>
      </c>
      <c r="F20">
        <f t="shared" si="1"/>
        <v>37.132015473490391</v>
      </c>
      <c r="G20" t="s">
        <v>21</v>
      </c>
      <c r="H20">
        <v>1.2</v>
      </c>
      <c r="I20">
        <v>2.6</v>
      </c>
      <c r="J20">
        <v>2.2999999999999998</v>
      </c>
      <c r="K20">
        <f t="shared" si="2"/>
        <v>48.5</v>
      </c>
      <c r="L20">
        <f t="shared" si="3"/>
        <v>42.399999999999991</v>
      </c>
      <c r="M20">
        <v>0.95</v>
      </c>
      <c r="N20">
        <v>3.7401570000000002E-2</v>
      </c>
      <c r="O20">
        <v>3.5999999999999997E-2</v>
      </c>
      <c r="Q20" s="1"/>
    </row>
    <row r="21" spans="1:17" x14ac:dyDescent="0.25">
      <c r="A21" s="1">
        <v>20</v>
      </c>
      <c r="B21" s="1" t="s">
        <v>7</v>
      </c>
      <c r="C21">
        <v>41.6</v>
      </c>
      <c r="D21">
        <v>41.6</v>
      </c>
      <c r="E21">
        <f t="shared" si="0"/>
        <v>1.0576923076923077</v>
      </c>
      <c r="F21">
        <f t="shared" si="1"/>
        <v>39.265171420874431</v>
      </c>
      <c r="G21" t="s">
        <v>21</v>
      </c>
      <c r="H21">
        <v>1.4</v>
      </c>
      <c r="I21">
        <v>2.6</v>
      </c>
      <c r="J21">
        <v>2.5</v>
      </c>
      <c r="K21">
        <f t="shared" si="2"/>
        <v>50.8</v>
      </c>
      <c r="L21">
        <f t="shared" si="3"/>
        <v>44.999999999999993</v>
      </c>
      <c r="M21">
        <v>0.85</v>
      </c>
      <c r="N21">
        <v>3.3464569999999999E-2</v>
      </c>
      <c r="O21">
        <v>3.5999999999999997E-2</v>
      </c>
      <c r="Q21" s="1"/>
    </row>
    <row r="22" spans="1:17" x14ac:dyDescent="0.25">
      <c r="A22" s="1">
        <v>21</v>
      </c>
      <c r="B22" s="1" t="s">
        <v>6</v>
      </c>
      <c r="C22">
        <v>44</v>
      </c>
      <c r="D22" s="10">
        <v>44.2</v>
      </c>
      <c r="E22">
        <f t="shared" si="0"/>
        <v>1.0636363636363635</v>
      </c>
      <c r="F22">
        <f t="shared" si="1"/>
        <v>41.719244634679086</v>
      </c>
      <c r="G22" t="s">
        <v>21</v>
      </c>
      <c r="H22">
        <v>1.4</v>
      </c>
      <c r="I22">
        <v>2.6</v>
      </c>
      <c r="J22">
        <v>2.5</v>
      </c>
      <c r="K22">
        <f t="shared" si="2"/>
        <v>53.3</v>
      </c>
      <c r="L22">
        <f t="shared" si="3"/>
        <v>47.599999999999994</v>
      </c>
      <c r="M22">
        <v>1.1000000000000001</v>
      </c>
      <c r="N22">
        <v>4.3307100000000001E-2</v>
      </c>
      <c r="O22">
        <v>0.04</v>
      </c>
      <c r="P22" t="s">
        <v>17</v>
      </c>
      <c r="Q22" s="1"/>
    </row>
    <row r="23" spans="1:17" x14ac:dyDescent="0.25">
      <c r="A23" s="1">
        <v>22</v>
      </c>
      <c r="B23" s="1" t="s">
        <v>5</v>
      </c>
      <c r="C23">
        <v>46.8</v>
      </c>
      <c r="D23">
        <v>46.8</v>
      </c>
      <c r="E23">
        <f t="shared" si="0"/>
        <v>1.0641025641025641</v>
      </c>
      <c r="F23">
        <f t="shared" si="1"/>
        <v>44.173317848483727</v>
      </c>
      <c r="G23" t="s">
        <v>21</v>
      </c>
      <c r="H23">
        <v>1.3</v>
      </c>
      <c r="I23">
        <v>2.8</v>
      </c>
      <c r="J23">
        <v>2.8</v>
      </c>
      <c r="K23">
        <f t="shared" si="2"/>
        <v>55.8</v>
      </c>
      <c r="L23">
        <f t="shared" si="3"/>
        <v>50.199999999999996</v>
      </c>
      <c r="M23">
        <v>1.1000000000000001</v>
      </c>
      <c r="N23">
        <v>4.3307100000000001E-2</v>
      </c>
      <c r="O23">
        <v>0.04</v>
      </c>
      <c r="P23" t="s">
        <v>17</v>
      </c>
      <c r="Q23" s="1"/>
    </row>
    <row r="24" spans="1:17" x14ac:dyDescent="0.25">
      <c r="A24" s="1">
        <v>23</v>
      </c>
      <c r="B24" s="1" t="s">
        <v>4</v>
      </c>
      <c r="C24">
        <v>49.8</v>
      </c>
      <c r="D24">
        <v>49.8</v>
      </c>
      <c r="E24">
        <f t="shared" si="0"/>
        <v>1.0682730923694781</v>
      </c>
      <c r="F24">
        <f t="shared" si="1"/>
        <v>47.004940787489097</v>
      </c>
      <c r="G24" t="s">
        <v>21</v>
      </c>
      <c r="H24">
        <v>1.5</v>
      </c>
      <c r="I24">
        <v>2.8</v>
      </c>
      <c r="J24">
        <v>3</v>
      </c>
      <c r="K24">
        <f t="shared" si="2"/>
        <v>58.599999999999994</v>
      </c>
      <c r="L24">
        <f>L23+I23</f>
        <v>52.999999999999993</v>
      </c>
      <c r="M24">
        <v>1.1000000000000001</v>
      </c>
      <c r="N24">
        <v>4.3307100000000001E-2</v>
      </c>
      <c r="O24">
        <v>0.04</v>
      </c>
      <c r="P24" t="s">
        <v>17</v>
      </c>
      <c r="Q24" s="1"/>
    </row>
    <row r="25" spans="1:17" x14ac:dyDescent="0.25">
      <c r="A25" s="1">
        <v>24</v>
      </c>
      <c r="B25" s="1" t="s">
        <v>3</v>
      </c>
      <c r="C25">
        <v>53.2</v>
      </c>
      <c r="D25">
        <v>53.2</v>
      </c>
      <c r="E25">
        <f t="shared" si="0"/>
        <v>1.0601503759398496</v>
      </c>
      <c r="F25">
        <f t="shared" si="1"/>
        <v>50.214113451695184</v>
      </c>
      <c r="G25" t="s">
        <v>21</v>
      </c>
      <c r="H25">
        <v>1.5</v>
      </c>
      <c r="I25">
        <v>2.8</v>
      </c>
      <c r="J25">
        <v>2.8</v>
      </c>
      <c r="K25">
        <f t="shared" si="2"/>
        <v>61.599999999999994</v>
      </c>
      <c r="L25">
        <f t="shared" si="3"/>
        <v>55.79999999999999</v>
      </c>
      <c r="M25">
        <v>1.6</v>
      </c>
      <c r="N25">
        <v>6.2992099999999995E-2</v>
      </c>
      <c r="O25">
        <v>4.4999999999999998E-2</v>
      </c>
      <c r="Q25" s="1"/>
    </row>
    <row r="26" spans="1:17" x14ac:dyDescent="0.25">
      <c r="A26" s="1">
        <v>25</v>
      </c>
      <c r="B26" s="1" t="s">
        <v>9</v>
      </c>
      <c r="C26">
        <v>56.4</v>
      </c>
      <c r="D26">
        <v>56.4</v>
      </c>
      <c r="E26">
        <f t="shared" si="0"/>
        <v>1.0585106382978724</v>
      </c>
      <c r="F26">
        <f t="shared" si="1"/>
        <v>53.234511253300909</v>
      </c>
      <c r="G26" t="s">
        <v>21</v>
      </c>
      <c r="H26">
        <v>1.4</v>
      </c>
      <c r="I26">
        <v>2.8</v>
      </c>
      <c r="J26">
        <v>2.8</v>
      </c>
      <c r="K26">
        <f t="shared" si="2"/>
        <v>64.399999999999991</v>
      </c>
      <c r="L26">
        <f t="shared" si="3"/>
        <v>58.599999999999987</v>
      </c>
      <c r="M26">
        <v>1.6</v>
      </c>
      <c r="N26">
        <v>6.2992099999999995E-2</v>
      </c>
      <c r="O26">
        <v>4.4999999999999998E-2</v>
      </c>
      <c r="Q26" s="1"/>
    </row>
    <row r="27" spans="1:17" x14ac:dyDescent="0.25">
      <c r="A27" s="1">
        <v>26</v>
      </c>
      <c r="B27" s="1" t="s">
        <v>8</v>
      </c>
      <c r="C27">
        <v>59.7</v>
      </c>
      <c r="D27">
        <v>59.7</v>
      </c>
      <c r="E27">
        <f t="shared" si="0"/>
        <v>1.033500837520938</v>
      </c>
      <c r="F27">
        <f t="shared" si="1"/>
        <v>56.349296486206818</v>
      </c>
      <c r="G27" t="s">
        <v>21</v>
      </c>
      <c r="H27">
        <v>1.7</v>
      </c>
      <c r="I27">
        <v>2.8</v>
      </c>
      <c r="J27">
        <v>2.7</v>
      </c>
      <c r="K27">
        <f t="shared" si="2"/>
        <v>67.199999999999989</v>
      </c>
      <c r="L27">
        <f t="shared" si="3"/>
        <v>61.399999999999984</v>
      </c>
      <c r="M27">
        <v>1.6</v>
      </c>
      <c r="N27">
        <v>6.2992099999999995E-2</v>
      </c>
      <c r="O27">
        <v>4.4999999999999998E-2</v>
      </c>
      <c r="Q27" s="1"/>
    </row>
    <row r="28" spans="1:17" x14ac:dyDescent="0.25">
      <c r="A28" s="1">
        <v>27</v>
      </c>
      <c r="B28" s="1" t="s">
        <v>7</v>
      </c>
      <c r="C28">
        <v>61.7</v>
      </c>
      <c r="D28" s="10">
        <v>62.85</v>
      </c>
      <c r="E28">
        <f t="shared" si="0"/>
        <v>1.0696920583468394</v>
      </c>
      <c r="F28">
        <f t="shared" si="1"/>
        <v>59.322500572162447</v>
      </c>
      <c r="G28" t="s">
        <v>21</v>
      </c>
      <c r="H28">
        <v>1.7</v>
      </c>
      <c r="I28">
        <v>2.8</v>
      </c>
      <c r="J28">
        <v>2.7</v>
      </c>
      <c r="K28">
        <f t="shared" si="2"/>
        <v>69.899999999999991</v>
      </c>
      <c r="L28">
        <f t="shared" si="3"/>
        <v>64.199999999999989</v>
      </c>
      <c r="M28">
        <v>2.16</v>
      </c>
      <c r="N28">
        <v>8.5039400000000001E-2</v>
      </c>
      <c r="O28">
        <v>0.05</v>
      </c>
      <c r="Q28" s="1"/>
    </row>
    <row r="29" spans="1:17" x14ac:dyDescent="0.25">
      <c r="A29" s="1">
        <v>28</v>
      </c>
      <c r="B29" s="1" t="s">
        <v>6</v>
      </c>
      <c r="C29">
        <v>66</v>
      </c>
      <c r="D29">
        <v>66</v>
      </c>
      <c r="E29">
        <f t="shared" si="0"/>
        <v>1.0515151515151515</v>
      </c>
      <c r="F29">
        <f t="shared" si="1"/>
        <v>62.295704658118083</v>
      </c>
      <c r="G29" t="s">
        <v>21</v>
      </c>
      <c r="H29">
        <v>1.9</v>
      </c>
      <c r="I29">
        <v>3</v>
      </c>
      <c r="J29">
        <v>3</v>
      </c>
      <c r="K29">
        <f t="shared" si="2"/>
        <v>72.599999999999994</v>
      </c>
      <c r="L29">
        <f t="shared" si="3"/>
        <v>66.999999999999986</v>
      </c>
      <c r="M29">
        <v>2.16</v>
      </c>
      <c r="N29">
        <v>8.5039400000000001E-2</v>
      </c>
      <c r="O29">
        <v>0.05</v>
      </c>
      <c r="Q29" s="1"/>
    </row>
    <row r="30" spans="1:17" x14ac:dyDescent="0.25">
      <c r="A30" s="1">
        <v>29</v>
      </c>
      <c r="B30" s="1" t="s">
        <v>5</v>
      </c>
      <c r="C30">
        <v>69.400000000000006</v>
      </c>
      <c r="D30">
        <v>69.400000000000006</v>
      </c>
      <c r="E30">
        <f t="shared" si="0"/>
        <v>1.0547550432276656</v>
      </c>
      <c r="F30">
        <f t="shared" si="1"/>
        <v>65.504877322324177</v>
      </c>
      <c r="G30" t="s">
        <v>21</v>
      </c>
      <c r="H30">
        <v>1.9</v>
      </c>
      <c r="I30">
        <v>3</v>
      </c>
      <c r="J30">
        <v>3</v>
      </c>
      <c r="K30">
        <f t="shared" si="2"/>
        <v>75.599999999999994</v>
      </c>
      <c r="L30">
        <f t="shared" si="3"/>
        <v>69.999999999999986</v>
      </c>
      <c r="M30">
        <v>2.16</v>
      </c>
      <c r="N30">
        <v>8.5039400000000001E-2</v>
      </c>
      <c r="O30">
        <v>0.05</v>
      </c>
      <c r="Q30" s="1"/>
    </row>
    <row r="31" spans="1:17" x14ac:dyDescent="0.25">
      <c r="A31" s="1">
        <v>30</v>
      </c>
      <c r="B31" s="1" t="s">
        <v>4</v>
      </c>
      <c r="C31">
        <v>73.2</v>
      </c>
      <c r="D31">
        <v>73.2</v>
      </c>
      <c r="E31">
        <f t="shared" si="0"/>
        <v>1.0382513661202186</v>
      </c>
      <c r="F31">
        <f t="shared" si="1"/>
        <v>69.091599711730964</v>
      </c>
      <c r="G31" t="s">
        <v>21</v>
      </c>
      <c r="H31">
        <v>1.9</v>
      </c>
      <c r="I31">
        <v>3</v>
      </c>
      <c r="J31">
        <v>3</v>
      </c>
      <c r="K31">
        <f t="shared" si="2"/>
        <v>78.599999999999994</v>
      </c>
      <c r="L31">
        <f t="shared" si="3"/>
        <v>72.999999999999986</v>
      </c>
      <c r="M31">
        <v>2.16</v>
      </c>
      <c r="N31">
        <v>8.5039400000000001E-2</v>
      </c>
      <c r="O31">
        <v>0.05</v>
      </c>
      <c r="Q31" s="1"/>
    </row>
    <row r="32" spans="1:17" x14ac:dyDescent="0.25">
      <c r="A32" s="1">
        <v>31</v>
      </c>
      <c r="B32" s="1" t="s">
        <v>3</v>
      </c>
      <c r="C32">
        <v>76</v>
      </c>
      <c r="D32">
        <v>76</v>
      </c>
      <c r="E32">
        <f t="shared" si="0"/>
        <v>0</v>
      </c>
      <c r="F32">
        <f t="shared" si="1"/>
        <v>71.734447788135981</v>
      </c>
      <c r="G32" t="s">
        <v>21</v>
      </c>
      <c r="K32">
        <f t="shared" si="2"/>
        <v>81.599999999999994</v>
      </c>
      <c r="L32">
        <f t="shared" si="3"/>
        <v>75.999999999999986</v>
      </c>
      <c r="M32">
        <v>2.16</v>
      </c>
      <c r="N32">
        <v>8.5039400000000001E-2</v>
      </c>
      <c r="O32">
        <v>0.05</v>
      </c>
      <c r="Q32" s="1"/>
    </row>
    <row r="33" spans="1:13" x14ac:dyDescent="0.25">
      <c r="E33">
        <f ca="1">AVERAGE(E4:E33)</f>
        <v>1.030586242381103</v>
      </c>
      <c r="K33">
        <v>10.7</v>
      </c>
      <c r="L33">
        <v>10.7</v>
      </c>
    </row>
    <row r="34" spans="1:13" x14ac:dyDescent="0.25">
      <c r="K34">
        <f>K32+K33</f>
        <v>92.3</v>
      </c>
      <c r="L34">
        <f>L32+L33</f>
        <v>86.699999999999989</v>
      </c>
    </row>
    <row r="36" spans="1:13" x14ac:dyDescent="0.25">
      <c r="F36" t="s">
        <v>31</v>
      </c>
    </row>
    <row r="37" spans="1:13" x14ac:dyDescent="0.25">
      <c r="A37" s="1" t="s">
        <v>30</v>
      </c>
      <c r="B37">
        <v>106.91358024691399</v>
      </c>
      <c r="C37" t="s">
        <v>32</v>
      </c>
      <c r="D37" t="s">
        <v>32</v>
      </c>
      <c r="E37">
        <v>866</v>
      </c>
      <c r="F37" s="5">
        <v>8.1</v>
      </c>
      <c r="G37" s="9">
        <f>B37*F37</f>
        <v>866.0000000000033</v>
      </c>
    </row>
    <row r="38" spans="1:13" x14ac:dyDescent="0.25">
      <c r="K38" t="s">
        <v>37</v>
      </c>
      <c r="L38" t="s">
        <v>38</v>
      </c>
      <c r="M38" t="s">
        <v>39</v>
      </c>
    </row>
    <row r="39" spans="1:13" x14ac:dyDescent="0.25">
      <c r="C39" t="s">
        <v>33</v>
      </c>
      <c r="D39" t="s">
        <v>33</v>
      </c>
      <c r="E39">
        <v>294</v>
      </c>
      <c r="F39" s="5">
        <v>2.7498845265588914</v>
      </c>
      <c r="G39" s="9">
        <f>B37*F39</f>
        <v>294.00000000000114</v>
      </c>
      <c r="K39">
        <f>TAN(90)</f>
        <v>-1.9952004122082421</v>
      </c>
      <c r="L39">
        <v>81.599999999999994</v>
      </c>
      <c r="M39">
        <v>0</v>
      </c>
    </row>
    <row r="41" spans="1:13" x14ac:dyDescent="0.25">
      <c r="C41" t="s">
        <v>34</v>
      </c>
      <c r="D41" t="s">
        <v>34</v>
      </c>
      <c r="E41">
        <v>258</v>
      </c>
      <c r="F41" s="5">
        <v>2.413163972286374</v>
      </c>
      <c r="G41" s="9">
        <f>B37*F41</f>
        <v>258.00000000000097</v>
      </c>
      <c r="K41" t="s">
        <v>40</v>
      </c>
    </row>
    <row r="42" spans="1:13" x14ac:dyDescent="0.25">
      <c r="K42" t="s">
        <v>45</v>
      </c>
    </row>
    <row r="44" spans="1:13" x14ac:dyDescent="0.25">
      <c r="A44" s="2"/>
      <c r="B44" s="2"/>
      <c r="C44" s="2"/>
      <c r="D44" s="2"/>
      <c r="E44" s="2"/>
      <c r="F44" s="2">
        <v>0</v>
      </c>
      <c r="G44" s="2"/>
      <c r="H44" s="2">
        <v>0</v>
      </c>
      <c r="I44" s="2"/>
    </row>
    <row r="45" spans="1:13" x14ac:dyDescent="0.25">
      <c r="A45" s="3" t="s">
        <v>27</v>
      </c>
      <c r="B45" s="4">
        <f>8+F45</f>
        <v>8.1</v>
      </c>
      <c r="C45" s="2"/>
      <c r="D45" s="2"/>
      <c r="E45" s="2"/>
      <c r="F45" s="5">
        <f>1/10</f>
        <v>0.1</v>
      </c>
      <c r="G45" s="2"/>
      <c r="H45" s="5">
        <f>1/10</f>
        <v>0.1</v>
      </c>
      <c r="I45" s="2"/>
      <c r="K45" t="s">
        <v>41</v>
      </c>
      <c r="L45" t="s">
        <v>43</v>
      </c>
    </row>
    <row r="46" spans="1:13" x14ac:dyDescent="0.25">
      <c r="A46" s="2"/>
      <c r="B46" s="2"/>
      <c r="C46" s="2"/>
      <c r="D46" s="2"/>
      <c r="E46" s="2"/>
      <c r="F46" s="5">
        <f>2/10</f>
        <v>0.2</v>
      </c>
      <c r="G46" s="2"/>
      <c r="H46" s="5">
        <f>2/10</f>
        <v>0.2</v>
      </c>
      <c r="I46" s="2"/>
      <c r="K46" t="s">
        <v>42</v>
      </c>
      <c r="L46" t="s">
        <v>44</v>
      </c>
    </row>
    <row r="47" spans="1:13" x14ac:dyDescent="0.25">
      <c r="A47" s="3" t="s">
        <v>28</v>
      </c>
      <c r="B47" s="6">
        <f>(147/433)*B45</f>
        <v>2.7498845265588914</v>
      </c>
      <c r="C47" s="7">
        <f>B47*1</f>
        <v>2.7498845265588914</v>
      </c>
      <c r="D47" s="7">
        <f>C47*1</f>
        <v>2.7498845265588914</v>
      </c>
      <c r="E47" s="2"/>
      <c r="F47" s="7">
        <f>1/4</f>
        <v>0.25</v>
      </c>
      <c r="G47" s="2"/>
      <c r="H47" s="7">
        <f>1/4</f>
        <v>0.25</v>
      </c>
      <c r="I47" s="2"/>
    </row>
    <row r="48" spans="1:13" x14ac:dyDescent="0.25">
      <c r="A48" s="2"/>
      <c r="B48" s="2"/>
      <c r="C48" s="2"/>
      <c r="D48" s="2"/>
      <c r="E48" s="2"/>
      <c r="F48" s="5">
        <f>3/10</f>
        <v>0.3</v>
      </c>
      <c r="G48" s="2"/>
      <c r="H48" s="5">
        <f>3/10</f>
        <v>0.3</v>
      </c>
      <c r="I48" s="2"/>
      <c r="K48" t="s">
        <v>46</v>
      </c>
    </row>
    <row r="49" spans="1:11" x14ac:dyDescent="0.25">
      <c r="A49" s="3" t="s">
        <v>29</v>
      </c>
      <c r="B49" s="6">
        <f>(129/433)*B45</f>
        <v>2.413163972286374</v>
      </c>
      <c r="C49" s="7">
        <f>B49*1</f>
        <v>2.413163972286374</v>
      </c>
      <c r="D49" s="7">
        <f>C49*1</f>
        <v>2.413163972286374</v>
      </c>
      <c r="E49" s="2"/>
      <c r="F49" s="7">
        <f>1/3</f>
        <v>0.33333333333333331</v>
      </c>
      <c r="G49" s="2"/>
      <c r="H49" s="7">
        <f>1/3</f>
        <v>0.33333333333333331</v>
      </c>
      <c r="I49" s="2"/>
    </row>
    <row r="50" spans="1:11" x14ac:dyDescent="0.25">
      <c r="A50" s="2"/>
      <c r="B50" s="2"/>
      <c r="C50" s="2"/>
      <c r="D50" s="2"/>
      <c r="E50" s="2"/>
      <c r="F50" s="5">
        <f>4/10</f>
        <v>0.4</v>
      </c>
      <c r="G50" s="2"/>
      <c r="H50" s="5">
        <f>4/10</f>
        <v>0.4</v>
      </c>
      <c r="I50" s="2"/>
      <c r="K50" t="s">
        <v>47</v>
      </c>
    </row>
    <row r="51" spans="1:11" x14ac:dyDescent="0.25">
      <c r="A51" s="3" t="s">
        <v>30</v>
      </c>
      <c r="B51" s="6">
        <f>866/B45</f>
        <v>106.91358024691358</v>
      </c>
      <c r="C51" s="2"/>
      <c r="D51" s="2"/>
      <c r="E51" s="2"/>
      <c r="F51" s="7">
        <f>1/2</f>
        <v>0.5</v>
      </c>
      <c r="G51" s="2"/>
      <c r="H51" s="8">
        <f>226/547</f>
        <v>0.41316270566727603</v>
      </c>
      <c r="I51" s="2"/>
    </row>
    <row r="52" spans="1:11" x14ac:dyDescent="0.25">
      <c r="A52" s="2"/>
      <c r="B52" s="2"/>
      <c r="C52" s="2"/>
      <c r="D52" s="2"/>
      <c r="E52" s="2"/>
      <c r="F52" s="5">
        <f>6/10</f>
        <v>0.6</v>
      </c>
      <c r="G52" s="2"/>
      <c r="H52" s="7">
        <f>1/2</f>
        <v>0.5</v>
      </c>
      <c r="I52" s="2"/>
    </row>
    <row r="53" spans="1:11" x14ac:dyDescent="0.25">
      <c r="A53" s="2"/>
      <c r="B53" s="2"/>
      <c r="C53" s="2"/>
      <c r="D53" s="2"/>
      <c r="E53" s="2"/>
      <c r="F53" s="7">
        <f>2/3</f>
        <v>0.66666666666666663</v>
      </c>
      <c r="G53" s="2"/>
      <c r="H53" s="5">
        <f>6/10</f>
        <v>0.6</v>
      </c>
      <c r="I53" s="2"/>
    </row>
    <row r="54" spans="1:11" x14ac:dyDescent="0.25">
      <c r="A54" s="2"/>
      <c r="B54" s="2"/>
      <c r="C54" s="2"/>
      <c r="D54" s="2"/>
      <c r="E54" s="2"/>
      <c r="F54" s="5">
        <f>7/10</f>
        <v>0.7</v>
      </c>
      <c r="G54" s="2"/>
      <c r="H54" s="7">
        <f>2/3</f>
        <v>0.66666666666666663</v>
      </c>
      <c r="I54" s="2"/>
    </row>
    <row r="55" spans="1:11" x14ac:dyDescent="0.25">
      <c r="A55" s="2"/>
      <c r="B55" s="2"/>
      <c r="C55" s="2"/>
      <c r="D55" s="2"/>
      <c r="E55" s="2"/>
      <c r="F55" s="7">
        <f>3/4</f>
        <v>0.75</v>
      </c>
      <c r="G55" s="2"/>
      <c r="H55" s="5">
        <f>7/10</f>
        <v>0.7</v>
      </c>
      <c r="I55" s="2"/>
    </row>
    <row r="56" spans="1:11" x14ac:dyDescent="0.25">
      <c r="A56" s="2"/>
      <c r="B56" s="2"/>
      <c r="C56" s="2"/>
      <c r="D56" s="2"/>
      <c r="E56" s="2"/>
      <c r="F56" s="5">
        <f>8/10</f>
        <v>0.8</v>
      </c>
      <c r="G56" s="2"/>
      <c r="H56" s="7">
        <f>3/4</f>
        <v>0.75</v>
      </c>
      <c r="I56" s="2"/>
    </row>
    <row r="57" spans="1:11" x14ac:dyDescent="0.25">
      <c r="A57" s="2"/>
      <c r="B57" s="2"/>
      <c r="C57" s="2"/>
      <c r="D57" s="2"/>
      <c r="E57" s="2"/>
      <c r="F57" s="5">
        <f>9/10</f>
        <v>0.9</v>
      </c>
      <c r="G57" s="2"/>
      <c r="H57" s="5">
        <f>8/10</f>
        <v>0.8</v>
      </c>
      <c r="I57" s="2"/>
    </row>
    <row r="58" spans="1:11" x14ac:dyDescent="0.25">
      <c r="A58" s="2"/>
      <c r="B58" s="2"/>
      <c r="C58" s="2"/>
      <c r="D58" s="2"/>
      <c r="E58" s="2"/>
      <c r="F58" s="2"/>
      <c r="G58" s="2"/>
      <c r="H58" s="5">
        <f>9/10</f>
        <v>0.9</v>
      </c>
      <c r="I58" s="2"/>
    </row>
    <row r="59" spans="1:11" x14ac:dyDescent="0.25">
      <c r="A59" s="2"/>
      <c r="B59" s="5">
        <v>7.2</v>
      </c>
      <c r="C59" s="5">
        <v>7.3</v>
      </c>
      <c r="D59" s="5">
        <v>7.3</v>
      </c>
      <c r="E59" s="5">
        <v>8.1</v>
      </c>
      <c r="F59" s="5">
        <v>10.8</v>
      </c>
      <c r="G59" s="2"/>
      <c r="H59" s="2"/>
      <c r="I59" s="2"/>
    </row>
    <row r="60" spans="1:11" x14ac:dyDescent="0.25">
      <c r="A60" s="2"/>
      <c r="B60" s="5">
        <v>2.4443418013856815</v>
      </c>
      <c r="C60" s="5">
        <v>2.4782909930715933</v>
      </c>
      <c r="D60" s="5">
        <v>2.4782909930715933</v>
      </c>
      <c r="E60" s="5">
        <v>2.7498845265588914</v>
      </c>
      <c r="F60" s="5">
        <v>3.666512702078522</v>
      </c>
      <c r="G60" s="2"/>
      <c r="H60" s="2"/>
      <c r="I60" s="2"/>
    </row>
    <row r="61" spans="1:11" x14ac:dyDescent="0.25">
      <c r="A61" s="2"/>
      <c r="B61" s="5">
        <v>2.145034642032333</v>
      </c>
      <c r="C61" s="5">
        <v>2.1748267898383373</v>
      </c>
      <c r="D61" s="5">
        <v>2.1748267898383373</v>
      </c>
      <c r="E61" s="5">
        <v>2.413163972286374</v>
      </c>
      <c r="F61" s="5">
        <v>3.2175519630484994</v>
      </c>
      <c r="G61" s="2"/>
      <c r="H61" s="2"/>
      <c r="I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</sheetData>
  <sortState ref="A1:A32">
    <sortCondition ref="A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G9" sqref="G9"/>
    </sheetView>
  </sheetViews>
  <sheetFormatPr baseColWidth="10" defaultRowHeight="15" x14ac:dyDescent="0.25"/>
  <sheetData>
    <row r="1" spans="1:5" x14ac:dyDescent="0.25">
      <c r="A1">
        <v>113</v>
      </c>
      <c r="B1" t="s">
        <v>25</v>
      </c>
      <c r="C1">
        <v>113</v>
      </c>
    </row>
    <row r="2" spans="1:5" x14ac:dyDescent="0.25">
      <c r="A2">
        <f>(2^(1/12))*A1</f>
        <v>119.71932966260037</v>
      </c>
      <c r="C2">
        <v>133</v>
      </c>
      <c r="D2">
        <f>C2/C1</f>
        <v>1.1769911504424779</v>
      </c>
      <c r="E2">
        <f>C2-C1</f>
        <v>20</v>
      </c>
    </row>
    <row r="3" spans="1:5" x14ac:dyDescent="0.25">
      <c r="A3">
        <f t="shared" ref="A3:A36" si="0">(2^(1/12))*A2</f>
        <v>126.83821145895917</v>
      </c>
      <c r="C3">
        <v>152</v>
      </c>
      <c r="D3">
        <f t="shared" ref="D3:D29" si="1">C3/C2</f>
        <v>1.1428571428571428</v>
      </c>
      <c r="E3">
        <f t="shared" ref="E3:E29" si="2">C3-C2</f>
        <v>19</v>
      </c>
    </row>
    <row r="4" spans="1:5" x14ac:dyDescent="0.25">
      <c r="A4">
        <f t="shared" si="0"/>
        <v>134.38040399530752</v>
      </c>
      <c r="B4" t="s">
        <v>25</v>
      </c>
      <c r="C4">
        <v>172</v>
      </c>
      <c r="D4">
        <f t="shared" si="1"/>
        <v>1.131578947368421</v>
      </c>
      <c r="E4">
        <f t="shared" si="2"/>
        <v>20</v>
      </c>
    </row>
    <row r="5" spans="1:5" x14ac:dyDescent="0.25">
      <c r="A5">
        <f t="shared" si="0"/>
        <v>142.37107863812071</v>
      </c>
      <c r="C5">
        <v>192</v>
      </c>
      <c r="D5">
        <f t="shared" si="1"/>
        <v>1.1162790697674418</v>
      </c>
      <c r="E5">
        <f t="shared" si="2"/>
        <v>20</v>
      </c>
    </row>
    <row r="6" spans="1:5" x14ac:dyDescent="0.25">
      <c r="A6">
        <f t="shared" si="0"/>
        <v>150.83690352121394</v>
      </c>
      <c r="B6" t="s">
        <v>25</v>
      </c>
      <c r="C6">
        <v>212</v>
      </c>
      <c r="D6">
        <f t="shared" si="1"/>
        <v>1.1041666666666667</v>
      </c>
      <c r="E6">
        <f t="shared" si="2"/>
        <v>20</v>
      </c>
    </row>
    <row r="7" spans="1:5" x14ac:dyDescent="0.25">
      <c r="A7">
        <f t="shared" si="0"/>
        <v>159.80613254815981</v>
      </c>
      <c r="C7">
        <v>233</v>
      </c>
      <c r="D7">
        <f t="shared" si="1"/>
        <v>1.0990566037735849</v>
      </c>
      <c r="E7">
        <f t="shared" si="2"/>
        <v>21</v>
      </c>
    </row>
    <row r="8" spans="1:5" x14ac:dyDescent="0.25">
      <c r="A8">
        <f t="shared" si="0"/>
        <v>169.30869968706509</v>
      </c>
      <c r="B8" t="s">
        <v>25</v>
      </c>
      <c r="C8">
        <v>254</v>
      </c>
      <c r="D8">
        <f t="shared" si="1"/>
        <v>1.0901287553648069</v>
      </c>
      <c r="E8">
        <f t="shared" si="2"/>
        <v>21</v>
      </c>
    </row>
    <row r="9" spans="1:5" x14ac:dyDescent="0.25">
      <c r="A9">
        <f t="shared" si="0"/>
        <v>179.37631887240664</v>
      </c>
      <c r="C9">
        <v>278</v>
      </c>
      <c r="D9">
        <f t="shared" si="1"/>
        <v>1.094488188976378</v>
      </c>
      <c r="E9">
        <f t="shared" si="2"/>
        <v>24</v>
      </c>
    </row>
    <row r="10" spans="1:5" x14ac:dyDescent="0.25">
      <c r="A10">
        <f t="shared" si="0"/>
        <v>190.0425898473396</v>
      </c>
      <c r="B10" t="s">
        <v>25</v>
      </c>
      <c r="C10">
        <v>301</v>
      </c>
      <c r="D10">
        <f t="shared" si="1"/>
        <v>1.0827338129496402</v>
      </c>
      <c r="E10">
        <f t="shared" si="2"/>
        <v>23</v>
      </c>
    </row>
    <row r="11" spans="1:5" x14ac:dyDescent="0.25">
      <c r="A11">
        <f t="shared" si="0"/>
        <v>201.34311029971681</v>
      </c>
      <c r="C11">
        <v>324</v>
      </c>
      <c r="D11">
        <f t="shared" si="1"/>
        <v>1.0764119601328903</v>
      </c>
      <c r="E11">
        <f t="shared" si="2"/>
        <v>23</v>
      </c>
    </row>
    <row r="12" spans="1:5" x14ac:dyDescent="0.25">
      <c r="A12">
        <f t="shared" si="0"/>
        <v>213.31559466606288</v>
      </c>
      <c r="B12" t="s">
        <v>25</v>
      </c>
      <c r="C12">
        <v>348</v>
      </c>
      <c r="D12">
        <f t="shared" si="1"/>
        <v>1.0740740740740742</v>
      </c>
      <c r="E12">
        <f t="shared" si="2"/>
        <v>24</v>
      </c>
    </row>
    <row r="13" spans="1:5" x14ac:dyDescent="0.25">
      <c r="A13">
        <f t="shared" si="0"/>
        <v>226.00000000000017</v>
      </c>
      <c r="C13">
        <v>374</v>
      </c>
      <c r="D13">
        <f t="shared" si="1"/>
        <v>1.0747126436781609</v>
      </c>
      <c r="E13">
        <f t="shared" si="2"/>
        <v>26</v>
      </c>
    </row>
    <row r="14" spans="1:5" x14ac:dyDescent="0.25">
      <c r="A14">
        <f t="shared" si="0"/>
        <v>239.43865932520092</v>
      </c>
      <c r="B14" t="s">
        <v>25</v>
      </c>
      <c r="C14">
        <v>399</v>
      </c>
      <c r="D14">
        <f t="shared" si="1"/>
        <v>1.0668449197860963</v>
      </c>
      <c r="E14">
        <f t="shared" si="2"/>
        <v>25</v>
      </c>
    </row>
    <row r="15" spans="1:5" x14ac:dyDescent="0.25">
      <c r="A15">
        <f t="shared" si="0"/>
        <v>253.6764229179185</v>
      </c>
      <c r="B15" t="s">
        <v>25</v>
      </c>
      <c r="C15">
        <v>426</v>
      </c>
      <c r="D15">
        <f t="shared" si="1"/>
        <v>1.0676691729323309</v>
      </c>
      <c r="E15">
        <f t="shared" si="2"/>
        <v>27</v>
      </c>
    </row>
    <row r="16" spans="1:5" x14ac:dyDescent="0.25">
      <c r="A16">
        <f t="shared" si="0"/>
        <v>268.76080799061521</v>
      </c>
      <c r="C16">
        <v>454</v>
      </c>
      <c r="D16">
        <f t="shared" si="1"/>
        <v>1.0657276995305165</v>
      </c>
      <c r="E16">
        <f t="shared" si="2"/>
        <v>28</v>
      </c>
    </row>
    <row r="17" spans="1:5" x14ac:dyDescent="0.25">
      <c r="A17">
        <f t="shared" si="0"/>
        <v>284.74215727624158</v>
      </c>
      <c r="B17" t="s">
        <v>25</v>
      </c>
      <c r="C17">
        <v>483</v>
      </c>
      <c r="D17">
        <f t="shared" si="1"/>
        <v>1.0638766519823788</v>
      </c>
      <c r="E17">
        <f t="shared" si="2"/>
        <v>29</v>
      </c>
    </row>
    <row r="18" spans="1:5" x14ac:dyDescent="0.25">
      <c r="A18">
        <f t="shared" si="0"/>
        <v>301.67380704242805</v>
      </c>
      <c r="C18">
        <v>514</v>
      </c>
      <c r="D18">
        <f t="shared" si="1"/>
        <v>1.0641821946169772</v>
      </c>
      <c r="E18">
        <f t="shared" si="2"/>
        <v>31</v>
      </c>
    </row>
    <row r="19" spans="1:5" x14ac:dyDescent="0.25">
      <c r="A19">
        <f t="shared" si="0"/>
        <v>319.61226509631979</v>
      </c>
      <c r="C19">
        <v>543</v>
      </c>
      <c r="D19">
        <f t="shared" si="1"/>
        <v>1.056420233463035</v>
      </c>
      <c r="E19">
        <f>C19-C18</f>
        <v>29</v>
      </c>
    </row>
    <row r="20" spans="1:5" x14ac:dyDescent="0.25">
      <c r="A20">
        <f t="shared" si="0"/>
        <v>338.61739937413034</v>
      </c>
      <c r="C20">
        <v>573</v>
      </c>
      <c r="D20">
        <f t="shared" si="1"/>
        <v>1.0552486187845305</v>
      </c>
      <c r="E20">
        <f t="shared" si="2"/>
        <v>30</v>
      </c>
    </row>
    <row r="21" spans="1:5" x14ac:dyDescent="0.25">
      <c r="A21">
        <f t="shared" si="0"/>
        <v>358.75263774481346</v>
      </c>
      <c r="C21">
        <v>605</v>
      </c>
      <c r="D21">
        <f t="shared" si="1"/>
        <v>1.0558464223385688</v>
      </c>
      <c r="E21">
        <f t="shared" si="2"/>
        <v>32</v>
      </c>
    </row>
    <row r="22" spans="1:5" x14ac:dyDescent="0.25">
      <c r="A22">
        <f t="shared" si="0"/>
        <v>380.08517969467937</v>
      </c>
      <c r="C22">
        <v>637</v>
      </c>
      <c r="D22">
        <f t="shared" si="1"/>
        <v>1.052892561983471</v>
      </c>
      <c r="E22">
        <f t="shared" si="2"/>
        <v>32</v>
      </c>
    </row>
    <row r="23" spans="1:5" x14ac:dyDescent="0.25">
      <c r="A23">
        <f t="shared" si="0"/>
        <v>402.6862205994338</v>
      </c>
      <c r="C23">
        <v>667</v>
      </c>
      <c r="D23">
        <f t="shared" si="1"/>
        <v>1.0470957613814758</v>
      </c>
      <c r="E23">
        <f t="shared" si="2"/>
        <v>30</v>
      </c>
    </row>
    <row r="24" spans="1:5" x14ac:dyDescent="0.25">
      <c r="A24">
        <f t="shared" si="0"/>
        <v>426.63118933212593</v>
      </c>
      <c r="C24">
        <v>701</v>
      </c>
      <c r="D24">
        <f t="shared" si="1"/>
        <v>1.0509745127436281</v>
      </c>
      <c r="E24">
        <f t="shared" si="2"/>
        <v>34</v>
      </c>
    </row>
    <row r="25" spans="1:5" x14ac:dyDescent="0.25">
      <c r="A25">
        <f t="shared" si="0"/>
        <v>452.00000000000051</v>
      </c>
      <c r="C25">
        <v>735</v>
      </c>
      <c r="D25">
        <f t="shared" si="1"/>
        <v>1.0485021398002854</v>
      </c>
      <c r="E25">
        <f t="shared" si="2"/>
        <v>34</v>
      </c>
    </row>
    <row r="26" spans="1:5" x14ac:dyDescent="0.25">
      <c r="A26">
        <f t="shared" si="0"/>
        <v>478.877318650402</v>
      </c>
      <c r="C26">
        <v>770</v>
      </c>
      <c r="D26">
        <f t="shared" si="1"/>
        <v>1.0476190476190477</v>
      </c>
      <c r="E26">
        <f t="shared" si="2"/>
        <v>35</v>
      </c>
    </row>
    <row r="27" spans="1:5" x14ac:dyDescent="0.25">
      <c r="A27">
        <f t="shared" si="0"/>
        <v>507.35284583583717</v>
      </c>
      <c r="C27">
        <v>804</v>
      </c>
      <c r="D27">
        <f t="shared" si="1"/>
        <v>1.0441558441558441</v>
      </c>
      <c r="E27">
        <f t="shared" si="2"/>
        <v>34</v>
      </c>
    </row>
    <row r="28" spans="1:5" x14ac:dyDescent="0.25">
      <c r="A28">
        <f t="shared" si="0"/>
        <v>537.52161598123052</v>
      </c>
      <c r="C28">
        <v>840</v>
      </c>
      <c r="D28">
        <f t="shared" si="1"/>
        <v>1.044776119402985</v>
      </c>
      <c r="E28">
        <f t="shared" si="2"/>
        <v>36</v>
      </c>
    </row>
    <row r="29" spans="1:5" x14ac:dyDescent="0.25">
      <c r="A29">
        <f t="shared" si="0"/>
        <v>569.48431455248328</v>
      </c>
      <c r="C29">
        <v>876</v>
      </c>
      <c r="D29">
        <f t="shared" si="1"/>
        <v>1.0428571428571429</v>
      </c>
      <c r="E29">
        <f t="shared" si="2"/>
        <v>36</v>
      </c>
    </row>
    <row r="30" spans="1:5" x14ac:dyDescent="0.25">
      <c r="A30">
        <f t="shared" si="0"/>
        <v>603.34761408485622</v>
      </c>
    </row>
    <row r="31" spans="1:5" x14ac:dyDescent="0.25">
      <c r="A31">
        <f t="shared" si="0"/>
        <v>639.22453019263969</v>
      </c>
    </row>
    <row r="32" spans="1:5" x14ac:dyDescent="0.25">
      <c r="A32">
        <f t="shared" si="0"/>
        <v>677.2347987482608</v>
      </c>
    </row>
    <row r="33" spans="1:1" x14ac:dyDescent="0.25">
      <c r="A33">
        <f t="shared" si="0"/>
        <v>717.50527548962702</v>
      </c>
    </row>
    <row r="34" spans="1:1" x14ac:dyDescent="0.25">
      <c r="A34">
        <f t="shared" si="0"/>
        <v>760.17035938935885</v>
      </c>
    </row>
    <row r="35" spans="1:1" x14ac:dyDescent="0.25">
      <c r="A35">
        <f t="shared" si="0"/>
        <v>805.3724411988677</v>
      </c>
    </row>
    <row r="36" spans="1:1" x14ac:dyDescent="0.25">
      <c r="A36">
        <f t="shared" si="0"/>
        <v>853.26237866425197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C1" workbookViewId="0">
      <selection activeCell="J39" sqref="J39"/>
    </sheetView>
  </sheetViews>
  <sheetFormatPr baseColWidth="10" defaultRowHeight="15" x14ac:dyDescent="0.25"/>
  <sheetData>
    <row r="1" spans="1:13" x14ac:dyDescent="0.25">
      <c r="A1" t="s">
        <v>0</v>
      </c>
      <c r="G1" s="1" t="s">
        <v>1</v>
      </c>
      <c r="H1" s="1" t="s">
        <v>2</v>
      </c>
      <c r="I1" t="s">
        <v>26</v>
      </c>
      <c r="J1" t="s">
        <v>19</v>
      </c>
      <c r="K1" t="s">
        <v>10</v>
      </c>
      <c r="L1" t="s">
        <v>11</v>
      </c>
      <c r="M1" t="s">
        <v>12</v>
      </c>
    </row>
    <row r="2" spans="1:13" x14ac:dyDescent="0.25">
      <c r="A2">
        <v>76</v>
      </c>
      <c r="C2" t="s">
        <v>25</v>
      </c>
      <c r="D2">
        <v>76</v>
      </c>
      <c r="E2">
        <v>76</v>
      </c>
      <c r="G2" s="1">
        <v>1</v>
      </c>
      <c r="H2" s="1" t="s">
        <v>3</v>
      </c>
      <c r="I2">
        <v>76</v>
      </c>
      <c r="J2">
        <v>76</v>
      </c>
      <c r="K2">
        <v>1.9</v>
      </c>
      <c r="L2">
        <v>3</v>
      </c>
      <c r="M2">
        <v>10.7</v>
      </c>
    </row>
    <row r="3" spans="1:13" x14ac:dyDescent="0.25">
      <c r="A3">
        <v>73.2</v>
      </c>
      <c r="C3" t="s">
        <v>25</v>
      </c>
      <c r="D3">
        <f>D2/(2^(1/12))</f>
        <v>71.734447763808703</v>
      </c>
      <c r="G3" s="1">
        <v>2</v>
      </c>
      <c r="H3" s="1" t="s">
        <v>4</v>
      </c>
      <c r="I3">
        <v>73.2</v>
      </c>
      <c r="J3">
        <f>J2/1.059463094</f>
        <v>71.734447788135981</v>
      </c>
      <c r="K3">
        <v>1.9</v>
      </c>
      <c r="L3">
        <v>3</v>
      </c>
      <c r="M3">
        <f>M2+L2</f>
        <v>13.7</v>
      </c>
    </row>
    <row r="4" spans="1:13" x14ac:dyDescent="0.25">
      <c r="A4">
        <v>69.400000000000006</v>
      </c>
      <c r="C4" t="s">
        <v>25</v>
      </c>
      <c r="D4">
        <f t="shared" ref="D4:D49" si="0">D3/(2^(1/12))</f>
        <v>67.70830257866578</v>
      </c>
      <c r="G4" s="1">
        <v>3</v>
      </c>
      <c r="H4" s="1" t="s">
        <v>5</v>
      </c>
      <c r="I4">
        <v>69.400000000000006</v>
      </c>
      <c r="J4">
        <f t="shared" ref="J4:J32" si="1">J3/1.059463094</f>
        <v>67.708302624589564</v>
      </c>
      <c r="K4">
        <v>1.9</v>
      </c>
      <c r="L4">
        <v>3</v>
      </c>
      <c r="M4">
        <f t="shared" ref="M4:M33" si="2">M3+L3</f>
        <v>16.7</v>
      </c>
    </row>
    <row r="5" spans="1:13" x14ac:dyDescent="0.25">
      <c r="A5">
        <v>66</v>
      </c>
      <c r="C5" t="s">
        <v>25</v>
      </c>
      <c r="D5">
        <f t="shared" si="0"/>
        <v>63.908127559282299</v>
      </c>
      <c r="G5" s="1">
        <v>4</v>
      </c>
      <c r="H5" s="1" t="s">
        <v>6</v>
      </c>
      <c r="I5">
        <v>66</v>
      </c>
      <c r="J5">
        <f t="shared" si="1"/>
        <v>63.908127624301713</v>
      </c>
      <c r="K5">
        <v>1.7</v>
      </c>
      <c r="L5">
        <v>2.7</v>
      </c>
      <c r="M5">
        <f t="shared" si="2"/>
        <v>19.7</v>
      </c>
    </row>
    <row r="6" spans="1:13" x14ac:dyDescent="0.25">
      <c r="A6">
        <v>61.7</v>
      </c>
      <c r="C6" t="s">
        <v>25</v>
      </c>
      <c r="D6">
        <f t="shared" si="0"/>
        <v>60.321239974791574</v>
      </c>
      <c r="G6" s="1">
        <v>5</v>
      </c>
      <c r="H6" s="1" t="s">
        <v>7</v>
      </c>
      <c r="I6">
        <v>61.7</v>
      </c>
      <c r="J6">
        <f t="shared" si="1"/>
        <v>60.321240056618443</v>
      </c>
      <c r="K6">
        <v>1.7</v>
      </c>
      <c r="L6">
        <v>2.7</v>
      </c>
      <c r="M6">
        <f t="shared" si="2"/>
        <v>22.4</v>
      </c>
    </row>
    <row r="7" spans="1:13" x14ac:dyDescent="0.25">
      <c r="A7">
        <v>59.7</v>
      </c>
      <c r="C7" t="s">
        <v>25</v>
      </c>
      <c r="D7">
        <f t="shared" si="0"/>
        <v>56.935668921313891</v>
      </c>
      <c r="G7" s="1">
        <v>6</v>
      </c>
      <c r="H7" s="1" t="s">
        <v>8</v>
      </c>
      <c r="I7">
        <v>59.7</v>
      </c>
      <c r="J7">
        <f t="shared" si="1"/>
        <v>56.935669017856739</v>
      </c>
      <c r="K7">
        <v>1.4</v>
      </c>
      <c r="L7">
        <v>2.8</v>
      </c>
      <c r="M7">
        <f t="shared" si="2"/>
        <v>25.099999999999998</v>
      </c>
    </row>
    <row r="8" spans="1:13" x14ac:dyDescent="0.25">
      <c r="A8">
        <v>56.4</v>
      </c>
      <c r="C8" t="s">
        <v>25</v>
      </c>
      <c r="D8">
        <f t="shared" si="0"/>
        <v>53.740115370177605</v>
      </c>
      <c r="G8" s="1">
        <v>7</v>
      </c>
      <c r="H8" s="1" t="s">
        <v>9</v>
      </c>
      <c r="I8">
        <v>56.4</v>
      </c>
      <c r="J8">
        <f t="shared" si="1"/>
        <v>53.740115479526779</v>
      </c>
      <c r="K8">
        <v>1.5</v>
      </c>
      <c r="L8">
        <v>2.8</v>
      </c>
      <c r="M8">
        <f t="shared" si="2"/>
        <v>27.9</v>
      </c>
    </row>
    <row r="9" spans="1:13" x14ac:dyDescent="0.25">
      <c r="A9">
        <v>53.2</v>
      </c>
      <c r="C9" t="s">
        <v>25</v>
      </c>
      <c r="D9">
        <f t="shared" si="0"/>
        <v>50.723914458461294</v>
      </c>
      <c r="G9" s="1">
        <v>8</v>
      </c>
      <c r="H9" s="1" t="s">
        <v>3</v>
      </c>
      <c r="I9">
        <v>53.2</v>
      </c>
      <c r="J9">
        <f t="shared" si="1"/>
        <v>50.723914578875153</v>
      </c>
      <c r="K9">
        <v>1.5</v>
      </c>
      <c r="L9">
        <v>3</v>
      </c>
      <c r="M9">
        <f t="shared" si="2"/>
        <v>30.7</v>
      </c>
    </row>
    <row r="10" spans="1:13" x14ac:dyDescent="0.25">
      <c r="A10">
        <v>49.8</v>
      </c>
      <c r="C10" t="s">
        <v>25</v>
      </c>
      <c r="D10">
        <f t="shared" si="0"/>
        <v>47.876999896005167</v>
      </c>
      <c r="G10" s="1">
        <v>9</v>
      </c>
      <c r="H10" s="1" t="s">
        <v>4</v>
      </c>
      <c r="I10">
        <v>49.8</v>
      </c>
      <c r="J10">
        <f t="shared" si="1"/>
        <v>47.877000025897225</v>
      </c>
      <c r="K10">
        <v>1.3</v>
      </c>
      <c r="L10">
        <v>2.8</v>
      </c>
      <c r="M10">
        <f t="shared" si="2"/>
        <v>33.700000000000003</v>
      </c>
    </row>
    <row r="11" spans="1:13" x14ac:dyDescent="0.25">
      <c r="A11">
        <v>46.8</v>
      </c>
      <c r="C11" t="s">
        <v>25</v>
      </c>
      <c r="D11">
        <f t="shared" si="0"/>
        <v>45.189870370103385</v>
      </c>
      <c r="G11" s="1">
        <v>10</v>
      </c>
      <c r="H11" s="1" t="s">
        <v>5</v>
      </c>
      <c r="I11">
        <v>46.8</v>
      </c>
      <c r="J11">
        <f t="shared" si="1"/>
        <v>45.189870508030381</v>
      </c>
      <c r="K11">
        <v>1.4</v>
      </c>
      <c r="L11">
        <v>2.5</v>
      </c>
      <c r="M11">
        <f t="shared" si="2"/>
        <v>36.5</v>
      </c>
    </row>
    <row r="12" spans="1:13" x14ac:dyDescent="0.25">
      <c r="A12">
        <v>44</v>
      </c>
      <c r="C12" t="s">
        <v>25</v>
      </c>
      <c r="D12">
        <f t="shared" si="0"/>
        <v>42.65355783575616</v>
      </c>
      <c r="G12" s="1">
        <v>11</v>
      </c>
      <c r="H12" s="1" t="s">
        <v>6</v>
      </c>
      <c r="I12">
        <v>44</v>
      </c>
      <c r="J12">
        <f t="shared" si="1"/>
        <v>42.653557980406987</v>
      </c>
      <c r="K12">
        <v>1.4</v>
      </c>
      <c r="L12">
        <v>2.5</v>
      </c>
      <c r="M12">
        <f t="shared" si="2"/>
        <v>39</v>
      </c>
    </row>
    <row r="13" spans="1:13" x14ac:dyDescent="0.25">
      <c r="A13">
        <v>41.6</v>
      </c>
      <c r="C13" t="s">
        <v>25</v>
      </c>
      <c r="D13">
        <f t="shared" si="0"/>
        <v>40.259597585653204</v>
      </c>
      <c r="G13" s="1">
        <v>12</v>
      </c>
      <c r="H13" s="1" t="s">
        <v>7</v>
      </c>
      <c r="I13">
        <v>41.6</v>
      </c>
      <c r="J13">
        <f t="shared" si="1"/>
        <v>40.259597735838625</v>
      </c>
      <c r="K13">
        <v>1.2</v>
      </c>
      <c r="L13">
        <v>2.2999999999999998</v>
      </c>
      <c r="M13">
        <f t="shared" si="2"/>
        <v>41.5</v>
      </c>
    </row>
    <row r="14" spans="1:13" x14ac:dyDescent="0.25">
      <c r="A14">
        <v>39.200000000000003</v>
      </c>
      <c r="C14" t="s">
        <v>25</v>
      </c>
      <c r="D14">
        <f t="shared" si="0"/>
        <v>37.999999999999986</v>
      </c>
      <c r="G14" s="1">
        <v>13</v>
      </c>
      <c r="H14" s="1" t="s">
        <v>8</v>
      </c>
      <c r="I14">
        <v>39.200000000000003</v>
      </c>
      <c r="J14">
        <f t="shared" si="1"/>
        <v>38.000000154643068</v>
      </c>
      <c r="K14">
        <v>1.2</v>
      </c>
      <c r="L14">
        <v>2.2999999999999998</v>
      </c>
      <c r="M14">
        <f t="shared" si="2"/>
        <v>43.8</v>
      </c>
    </row>
    <row r="15" spans="1:13" x14ac:dyDescent="0.25">
      <c r="A15">
        <v>37.200000000000003</v>
      </c>
      <c r="C15" t="s">
        <v>25</v>
      </c>
      <c r="D15">
        <f t="shared" si="0"/>
        <v>35.867223881904337</v>
      </c>
      <c r="G15" s="1">
        <v>14</v>
      </c>
      <c r="H15" s="1" t="s">
        <v>9</v>
      </c>
      <c r="I15">
        <v>37.200000000000003</v>
      </c>
      <c r="J15">
        <f t="shared" si="1"/>
        <v>35.867224040031608</v>
      </c>
      <c r="K15">
        <v>1.1000000000000001</v>
      </c>
      <c r="L15">
        <v>2.5</v>
      </c>
      <c r="M15">
        <f t="shared" si="2"/>
        <v>46.099999999999994</v>
      </c>
    </row>
    <row r="16" spans="1:13" x14ac:dyDescent="0.25">
      <c r="A16">
        <v>35</v>
      </c>
      <c r="C16" t="s">
        <v>25</v>
      </c>
      <c r="D16">
        <f t="shared" si="0"/>
        <v>33.854151289332876</v>
      </c>
      <c r="G16" s="1">
        <v>15</v>
      </c>
      <c r="H16" s="1" t="s">
        <v>3</v>
      </c>
      <c r="I16">
        <v>35</v>
      </c>
      <c r="J16">
        <f t="shared" si="1"/>
        <v>33.854151450066091</v>
      </c>
      <c r="K16">
        <v>1.1000000000000001</v>
      </c>
      <c r="L16">
        <v>2.2000000000000002</v>
      </c>
      <c r="M16">
        <f t="shared" si="2"/>
        <v>48.599999999999994</v>
      </c>
    </row>
    <row r="17" spans="1:13" x14ac:dyDescent="0.25">
      <c r="A17">
        <v>33.1</v>
      </c>
      <c r="C17" t="s">
        <v>25</v>
      </c>
      <c r="D17">
        <f t="shared" si="0"/>
        <v>31.954063779641135</v>
      </c>
      <c r="G17" s="1">
        <v>16</v>
      </c>
      <c r="H17" s="1" t="s">
        <v>4</v>
      </c>
      <c r="I17">
        <v>33.1</v>
      </c>
      <c r="J17">
        <f t="shared" si="1"/>
        <v>31.954063942189656</v>
      </c>
      <c r="K17">
        <v>1</v>
      </c>
      <c r="L17">
        <v>2.5</v>
      </c>
      <c r="M17">
        <f t="shared" si="2"/>
        <v>50.8</v>
      </c>
    </row>
    <row r="18" spans="1:13" x14ac:dyDescent="0.25">
      <c r="A18">
        <v>31.2</v>
      </c>
      <c r="C18" t="s">
        <v>25</v>
      </c>
      <c r="D18">
        <f t="shared" si="0"/>
        <v>30.160619987395773</v>
      </c>
      <c r="G18" s="1">
        <v>17</v>
      </c>
      <c r="H18" s="1" t="s">
        <v>5</v>
      </c>
      <c r="I18">
        <v>31.2</v>
      </c>
      <c r="J18">
        <f t="shared" si="1"/>
        <v>30.160620151049503</v>
      </c>
      <c r="K18">
        <v>1.1000000000000001</v>
      </c>
      <c r="L18">
        <v>2.4</v>
      </c>
      <c r="M18">
        <f t="shared" si="2"/>
        <v>53.3</v>
      </c>
    </row>
    <row r="19" spans="1:13" x14ac:dyDescent="0.25">
      <c r="A19">
        <v>29.2</v>
      </c>
      <c r="C19" t="s">
        <v>25</v>
      </c>
      <c r="D19">
        <f t="shared" si="0"/>
        <v>28.467834460656931</v>
      </c>
      <c r="G19" s="1">
        <v>18</v>
      </c>
      <c r="H19" s="1" t="s">
        <v>6</v>
      </c>
      <c r="I19">
        <v>29.2</v>
      </c>
      <c r="J19">
        <f t="shared" si="1"/>
        <v>28.467834624779769</v>
      </c>
      <c r="K19">
        <v>1</v>
      </c>
      <c r="L19">
        <v>2.4</v>
      </c>
      <c r="M19">
        <f t="shared" si="2"/>
        <v>55.699999999999996</v>
      </c>
    </row>
    <row r="20" spans="1:13" x14ac:dyDescent="0.25">
      <c r="A20">
        <v>27.9</v>
      </c>
      <c r="C20" t="s">
        <v>25</v>
      </c>
      <c r="D20">
        <f t="shared" si="0"/>
        <v>26.870057685088788</v>
      </c>
      <c r="G20" s="1">
        <v>19</v>
      </c>
      <c r="H20" s="1" t="s">
        <v>7</v>
      </c>
      <c r="I20">
        <v>27.9</v>
      </c>
      <c r="J20">
        <f t="shared" si="1"/>
        <v>26.870057849112552</v>
      </c>
      <c r="K20">
        <v>1.05</v>
      </c>
      <c r="L20">
        <v>2.4</v>
      </c>
      <c r="M20">
        <f t="shared" si="2"/>
        <v>58.099999999999994</v>
      </c>
    </row>
    <row r="21" spans="1:13" x14ac:dyDescent="0.25">
      <c r="A21">
        <v>26.2</v>
      </c>
      <c r="C21" t="s">
        <v>25</v>
      </c>
      <c r="D21">
        <f t="shared" si="0"/>
        <v>25.361957229230637</v>
      </c>
      <c r="G21" s="1">
        <v>20</v>
      </c>
      <c r="H21" s="1" t="s">
        <v>8</v>
      </c>
      <c r="I21">
        <v>26.2</v>
      </c>
      <c r="J21">
        <f t="shared" si="1"/>
        <v>25.36195739264944</v>
      </c>
      <c r="K21">
        <v>0.95</v>
      </c>
      <c r="L21">
        <v>2.2000000000000002</v>
      </c>
      <c r="M21">
        <f t="shared" si="2"/>
        <v>60.499999999999993</v>
      </c>
    </row>
    <row r="22" spans="1:13" x14ac:dyDescent="0.25">
      <c r="A22">
        <v>24.8</v>
      </c>
      <c r="C22" t="s">
        <v>25</v>
      </c>
      <c r="D22">
        <f t="shared" si="0"/>
        <v>23.938499948002573</v>
      </c>
      <c r="G22" s="1">
        <v>21</v>
      </c>
      <c r="H22" s="1" t="s">
        <v>9</v>
      </c>
      <c r="I22">
        <v>24.8</v>
      </c>
      <c r="J22">
        <f t="shared" si="1"/>
        <v>23.938500110367638</v>
      </c>
      <c r="K22">
        <v>1</v>
      </c>
      <c r="L22">
        <v>2.2999999999999998</v>
      </c>
      <c r="M22">
        <f t="shared" si="2"/>
        <v>62.699999999999996</v>
      </c>
    </row>
    <row r="23" spans="1:13" x14ac:dyDescent="0.25">
      <c r="A23">
        <v>23</v>
      </c>
      <c r="C23" t="s">
        <v>25</v>
      </c>
      <c r="D23">
        <f t="shared" si="0"/>
        <v>22.594935185051682</v>
      </c>
      <c r="G23" s="1">
        <v>22</v>
      </c>
      <c r="H23" s="1" t="s">
        <v>3</v>
      </c>
      <c r="I23">
        <v>23</v>
      </c>
      <c r="J23">
        <f t="shared" si="1"/>
        <v>22.594935345966508</v>
      </c>
      <c r="K23">
        <v>1</v>
      </c>
      <c r="L23">
        <v>2.2999999999999998</v>
      </c>
      <c r="M23">
        <f t="shared" si="2"/>
        <v>65</v>
      </c>
    </row>
    <row r="24" spans="1:13" x14ac:dyDescent="0.25">
      <c r="A24">
        <v>21.6</v>
      </c>
      <c r="C24" t="s">
        <v>25</v>
      </c>
      <c r="D24">
        <f t="shared" si="0"/>
        <v>21.32677891787807</v>
      </c>
      <c r="G24" s="1">
        <v>23</v>
      </c>
      <c r="H24" s="1" t="s">
        <v>4</v>
      </c>
      <c r="I24">
        <v>21.6</v>
      </c>
      <c r="J24">
        <f t="shared" si="1"/>
        <v>21.326779076993979</v>
      </c>
      <c r="K24">
        <v>0.9</v>
      </c>
      <c r="L24">
        <v>2.2000000000000002</v>
      </c>
      <c r="M24">
        <f t="shared" si="2"/>
        <v>67.3</v>
      </c>
    </row>
    <row r="25" spans="1:13" x14ac:dyDescent="0.25">
      <c r="A25">
        <v>20</v>
      </c>
      <c r="C25" t="s">
        <v>25</v>
      </c>
      <c r="D25">
        <f t="shared" si="0"/>
        <v>20.129798792826595</v>
      </c>
      <c r="G25" s="1">
        <v>24</v>
      </c>
      <c r="H25" s="1" t="s">
        <v>5</v>
      </c>
      <c r="I25">
        <v>20</v>
      </c>
      <c r="J25">
        <f t="shared" si="1"/>
        <v>20.129798949838623</v>
      </c>
      <c r="K25">
        <v>1</v>
      </c>
      <c r="L25">
        <v>2.4</v>
      </c>
      <c r="M25">
        <f t="shared" si="2"/>
        <v>69.5</v>
      </c>
    </row>
    <row r="26" spans="1:13" x14ac:dyDescent="0.25">
      <c r="A26">
        <v>18.600000000000001</v>
      </c>
      <c r="D26">
        <f t="shared" si="0"/>
        <v>18.999999999999986</v>
      </c>
      <c r="G26" s="1">
        <v>25</v>
      </c>
      <c r="H26" s="1" t="s">
        <v>6</v>
      </c>
      <c r="I26">
        <v>18.600000000000001</v>
      </c>
      <c r="J26">
        <f t="shared" si="1"/>
        <v>19.000000154643068</v>
      </c>
      <c r="K26">
        <v>1</v>
      </c>
      <c r="L26">
        <v>2.2000000000000002</v>
      </c>
      <c r="M26">
        <f t="shared" si="2"/>
        <v>71.900000000000006</v>
      </c>
    </row>
    <row r="27" spans="1:13" x14ac:dyDescent="0.25">
      <c r="A27">
        <v>17</v>
      </c>
      <c r="C27" t="s">
        <v>25</v>
      </c>
      <c r="D27">
        <f t="shared" si="0"/>
        <v>17.933611940952161</v>
      </c>
      <c r="G27" s="1">
        <v>26</v>
      </c>
      <c r="H27" s="1" t="s">
        <v>7</v>
      </c>
      <c r="I27">
        <v>17</v>
      </c>
      <c r="J27">
        <f t="shared" si="1"/>
        <v>17.933612092997613</v>
      </c>
      <c r="K27">
        <v>1.1000000000000001</v>
      </c>
      <c r="L27">
        <v>2.2999999999999998</v>
      </c>
      <c r="M27">
        <f>M26+L26</f>
        <v>74.100000000000009</v>
      </c>
    </row>
    <row r="28" spans="1:13" x14ac:dyDescent="0.25">
      <c r="A28">
        <v>15.15</v>
      </c>
      <c r="C28" t="s">
        <v>25</v>
      </c>
      <c r="D28">
        <f t="shared" si="0"/>
        <v>16.927075644666431</v>
      </c>
      <c r="G28" s="1">
        <v>27</v>
      </c>
      <c r="H28" s="1" t="s">
        <v>8</v>
      </c>
      <c r="I28">
        <v>15.15</v>
      </c>
      <c r="J28">
        <f t="shared" si="1"/>
        <v>16.9270757939187</v>
      </c>
      <c r="K28">
        <v>1</v>
      </c>
      <c r="L28">
        <v>2.2000000000000002</v>
      </c>
      <c r="M28">
        <f t="shared" si="2"/>
        <v>76.400000000000006</v>
      </c>
    </row>
    <row r="29" spans="1:13" x14ac:dyDescent="0.25">
      <c r="A29">
        <v>13.8</v>
      </c>
      <c r="D29">
        <f t="shared" si="0"/>
        <v>15.977031889820561</v>
      </c>
      <c r="G29" s="1">
        <v>28</v>
      </c>
      <c r="H29" s="1" t="s">
        <v>9</v>
      </c>
      <c r="I29">
        <v>13.8</v>
      </c>
      <c r="J29">
        <f t="shared" si="1"/>
        <v>15.977032036114228</v>
      </c>
      <c r="K29">
        <v>1.05</v>
      </c>
      <c r="L29">
        <v>2.1</v>
      </c>
      <c r="M29">
        <f t="shared" si="2"/>
        <v>78.600000000000009</v>
      </c>
    </row>
    <row r="30" spans="1:13" x14ac:dyDescent="0.25">
      <c r="A30">
        <v>12.3</v>
      </c>
      <c r="C30" t="s">
        <v>25</v>
      </c>
      <c r="D30">
        <f t="shared" si="0"/>
        <v>15.080309993697879</v>
      </c>
      <c r="G30" s="1">
        <v>29</v>
      </c>
      <c r="H30" s="1" t="s">
        <v>3</v>
      </c>
      <c r="I30">
        <v>12.3</v>
      </c>
      <c r="J30">
        <f t="shared" si="1"/>
        <v>15.080310136894893</v>
      </c>
      <c r="K30">
        <v>1.2</v>
      </c>
      <c r="L30">
        <v>2.2000000000000002</v>
      </c>
      <c r="M30">
        <f t="shared" si="2"/>
        <v>80.7</v>
      </c>
    </row>
    <row r="31" spans="1:13" x14ac:dyDescent="0.25">
      <c r="A31">
        <v>10.6</v>
      </c>
      <c r="C31" t="s">
        <v>25</v>
      </c>
      <c r="D31">
        <f t="shared" si="0"/>
        <v>14.233917230328458</v>
      </c>
      <c r="G31" s="1">
        <v>30</v>
      </c>
      <c r="H31" s="1" t="s">
        <v>4</v>
      </c>
      <c r="I31">
        <v>10.6</v>
      </c>
      <c r="J31">
        <f t="shared" si="1"/>
        <v>14.233917370315584</v>
      </c>
      <c r="K31">
        <v>1.2</v>
      </c>
      <c r="L31">
        <v>2.1</v>
      </c>
      <c r="M31">
        <f t="shared" si="2"/>
        <v>82.9</v>
      </c>
    </row>
    <row r="32" spans="1:13" x14ac:dyDescent="0.25">
      <c r="A32">
        <v>8.8000000000000007</v>
      </c>
      <c r="D32">
        <f t="shared" si="0"/>
        <v>13.435028842544387</v>
      </c>
      <c r="G32" s="1">
        <v>31</v>
      </c>
      <c r="H32" s="1" t="s">
        <v>5</v>
      </c>
      <c r="I32">
        <v>8.8000000000000007</v>
      </c>
      <c r="J32">
        <f t="shared" si="1"/>
        <v>13.435028979230855</v>
      </c>
      <c r="L32">
        <v>1.6</v>
      </c>
      <c r="M32">
        <f t="shared" si="2"/>
        <v>85</v>
      </c>
    </row>
    <row r="33" spans="3:13" x14ac:dyDescent="0.25">
      <c r="C33" t="s">
        <v>25</v>
      </c>
      <c r="D33">
        <f t="shared" si="0"/>
        <v>12.680978614615311</v>
      </c>
      <c r="M33">
        <f t="shared" si="2"/>
        <v>86.6</v>
      </c>
    </row>
    <row r="34" spans="3:13" x14ac:dyDescent="0.25">
      <c r="D34">
        <f t="shared" si="0"/>
        <v>11.969249974001281</v>
      </c>
    </row>
    <row r="35" spans="3:13" x14ac:dyDescent="0.25">
      <c r="D35">
        <f t="shared" si="0"/>
        <v>11.297467592525836</v>
      </c>
    </row>
    <row r="36" spans="3:13" x14ac:dyDescent="0.25">
      <c r="C36" t="s">
        <v>25</v>
      </c>
      <c r="D36">
        <f t="shared" si="0"/>
        <v>10.663389458939029</v>
      </c>
    </row>
    <row r="37" spans="3:13" x14ac:dyDescent="0.25">
      <c r="D37">
        <f t="shared" si="0"/>
        <v>10.064899396413292</v>
      </c>
    </row>
    <row r="38" spans="3:13" x14ac:dyDescent="0.25">
      <c r="D38">
        <f t="shared" si="0"/>
        <v>9.4999999999999876</v>
      </c>
    </row>
    <row r="39" spans="3:13" x14ac:dyDescent="0.25">
      <c r="C39" t="s">
        <v>25</v>
      </c>
      <c r="D39">
        <f t="shared" si="0"/>
        <v>8.9668059704760754</v>
      </c>
    </row>
    <row r="40" spans="3:13" x14ac:dyDescent="0.25">
      <c r="D40">
        <f t="shared" si="0"/>
        <v>8.4635378223332118</v>
      </c>
    </row>
    <row r="41" spans="3:13" x14ac:dyDescent="0.25">
      <c r="D41">
        <f t="shared" si="0"/>
        <v>7.9885159449102767</v>
      </c>
    </row>
    <row r="42" spans="3:13" x14ac:dyDescent="0.25">
      <c r="D42">
        <f t="shared" si="0"/>
        <v>7.5401549968489361</v>
      </c>
    </row>
    <row r="43" spans="3:13" x14ac:dyDescent="0.25">
      <c r="D43">
        <f t="shared" si="0"/>
        <v>7.1169586151642257</v>
      </c>
    </row>
    <row r="44" spans="3:13" x14ac:dyDescent="0.25">
      <c r="D44">
        <f t="shared" si="0"/>
        <v>6.71751442127219</v>
      </c>
    </row>
    <row r="45" spans="3:13" x14ac:dyDescent="0.25">
      <c r="D45">
        <f t="shared" si="0"/>
        <v>6.340489307307652</v>
      </c>
    </row>
    <row r="46" spans="3:13" x14ac:dyDescent="0.25">
      <c r="D46">
        <f t="shared" si="0"/>
        <v>5.9846249870006369</v>
      </c>
    </row>
    <row r="47" spans="3:13" x14ac:dyDescent="0.25">
      <c r="D47">
        <f t="shared" si="0"/>
        <v>5.6487337962629152</v>
      </c>
    </row>
    <row r="48" spans="3:13" x14ac:dyDescent="0.25">
      <c r="D48">
        <f t="shared" si="0"/>
        <v>5.3316947294695121</v>
      </c>
    </row>
    <row r="49" spans="4:4" x14ac:dyDescent="0.25">
      <c r="D49">
        <f t="shared" si="0"/>
        <v>5.0324496982066433</v>
      </c>
    </row>
    <row r="50" spans="4:4" x14ac:dyDescent="0.25">
      <c r="D50">
        <f t="shared" ref="D50:D57" si="3">(2^(1/12))*D49</f>
        <v>5.3316947294695121</v>
      </c>
    </row>
    <row r="51" spans="4:4" x14ac:dyDescent="0.25">
      <c r="D51">
        <f t="shared" si="3"/>
        <v>5.6487337962629152</v>
      </c>
    </row>
    <row r="52" spans="4:4" x14ac:dyDescent="0.25">
      <c r="D52">
        <f t="shared" si="3"/>
        <v>5.9846249870006369</v>
      </c>
    </row>
    <row r="53" spans="4:4" x14ac:dyDescent="0.25">
      <c r="D53">
        <f t="shared" si="3"/>
        <v>6.340489307307652</v>
      </c>
    </row>
    <row r="54" spans="4:4" x14ac:dyDescent="0.25">
      <c r="D54">
        <f t="shared" si="3"/>
        <v>6.71751442127219</v>
      </c>
    </row>
    <row r="55" spans="4:4" x14ac:dyDescent="0.25">
      <c r="D55">
        <f t="shared" si="3"/>
        <v>7.1169586151642257</v>
      </c>
    </row>
    <row r="56" spans="4:4" x14ac:dyDescent="0.25">
      <c r="D56">
        <f t="shared" si="3"/>
        <v>7.5401549968489361</v>
      </c>
    </row>
    <row r="57" spans="4:4" x14ac:dyDescent="0.25">
      <c r="D57">
        <f t="shared" si="3"/>
        <v>7.9885159449102767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3" sqref="B3"/>
    </sheetView>
  </sheetViews>
  <sheetFormatPr baseColWidth="10" defaultRowHeight="15" x14ac:dyDescent="0.25"/>
  <cols>
    <col min="1" max="1" width="38.85546875" bestFit="1" customWidth="1"/>
    <col min="2" max="2" width="26.42578125" bestFit="1" customWidth="1"/>
  </cols>
  <sheetData>
    <row r="1" spans="1:3" x14ac:dyDescent="0.25">
      <c r="A1" t="s">
        <v>12</v>
      </c>
      <c r="B1" t="s">
        <v>36</v>
      </c>
    </row>
    <row r="2" spans="1:3" x14ac:dyDescent="0.25">
      <c r="A2">
        <v>0</v>
      </c>
      <c r="B2">
        <v>7.3</v>
      </c>
    </row>
    <row r="3" spans="1:3" x14ac:dyDescent="0.25">
      <c r="A3">
        <v>7.3</v>
      </c>
      <c r="B3">
        <v>8.8000000000000007</v>
      </c>
      <c r="C3">
        <v>8.8000000000000007</v>
      </c>
    </row>
    <row r="4" spans="1:3" x14ac:dyDescent="0.25">
      <c r="A4">
        <v>9.4</v>
      </c>
      <c r="B4">
        <v>10.6</v>
      </c>
    </row>
    <row r="5" spans="1:3" x14ac:dyDescent="0.25">
      <c r="A5">
        <v>11.600000000000001</v>
      </c>
      <c r="B5">
        <v>12.3</v>
      </c>
    </row>
    <row r="6" spans="1:3" x14ac:dyDescent="0.25">
      <c r="A6">
        <v>13.700000000000001</v>
      </c>
      <c r="B6">
        <v>13.8</v>
      </c>
    </row>
    <row r="7" spans="1:3" x14ac:dyDescent="0.25">
      <c r="A7">
        <v>15.900000000000002</v>
      </c>
      <c r="B7" s="10">
        <v>15.36</v>
      </c>
    </row>
    <row r="8" spans="1:3" x14ac:dyDescent="0.25">
      <c r="A8">
        <v>18.200000000000003</v>
      </c>
      <c r="B8">
        <v>17</v>
      </c>
    </row>
    <row r="9" spans="1:3" x14ac:dyDescent="0.25">
      <c r="A9">
        <v>20.400000000000002</v>
      </c>
      <c r="B9">
        <v>18.600000000000001</v>
      </c>
    </row>
    <row r="10" spans="1:3" x14ac:dyDescent="0.25">
      <c r="A10">
        <v>22.8</v>
      </c>
      <c r="B10" s="10">
        <v>20.170000000000002</v>
      </c>
    </row>
    <row r="11" spans="1:3" x14ac:dyDescent="0.25">
      <c r="A11">
        <v>25</v>
      </c>
      <c r="B11">
        <v>21.6</v>
      </c>
    </row>
    <row r="12" spans="1:3" x14ac:dyDescent="0.25">
      <c r="A12">
        <v>27.3</v>
      </c>
      <c r="B12" s="10">
        <v>23.2</v>
      </c>
    </row>
    <row r="13" spans="1:3" x14ac:dyDescent="0.25">
      <c r="A13">
        <v>29.6</v>
      </c>
      <c r="B13">
        <v>24.8</v>
      </c>
    </row>
    <row r="14" spans="1:3" x14ac:dyDescent="0.25">
      <c r="A14">
        <v>31.8</v>
      </c>
      <c r="B14">
        <v>26.2</v>
      </c>
    </row>
    <row r="15" spans="1:3" x14ac:dyDescent="0.25">
      <c r="A15">
        <v>34.200000000000003</v>
      </c>
      <c r="B15">
        <v>27.9</v>
      </c>
    </row>
    <row r="16" spans="1:3" x14ac:dyDescent="0.25">
      <c r="A16">
        <v>36.6</v>
      </c>
      <c r="B16" s="10">
        <v>29.55</v>
      </c>
    </row>
    <row r="17" spans="1:2" x14ac:dyDescent="0.25">
      <c r="A17">
        <v>39</v>
      </c>
      <c r="B17" s="10">
        <v>31.34</v>
      </c>
    </row>
    <row r="18" spans="1:2" x14ac:dyDescent="0.25">
      <c r="A18">
        <v>41.5</v>
      </c>
      <c r="B18" s="10">
        <v>33.22</v>
      </c>
    </row>
    <row r="19" spans="1:2" x14ac:dyDescent="0.25">
      <c r="A19">
        <v>43.7</v>
      </c>
      <c r="B19">
        <v>35</v>
      </c>
    </row>
    <row r="20" spans="1:2" x14ac:dyDescent="0.25">
      <c r="A20">
        <v>46.2</v>
      </c>
      <c r="B20">
        <v>37.200000000000003</v>
      </c>
    </row>
    <row r="21" spans="1:2" x14ac:dyDescent="0.25">
      <c r="A21">
        <v>48.5</v>
      </c>
      <c r="B21" s="10">
        <v>39.340000000000003</v>
      </c>
    </row>
    <row r="22" spans="1:2" x14ac:dyDescent="0.25">
      <c r="A22">
        <v>50.8</v>
      </c>
      <c r="B22">
        <v>41.6</v>
      </c>
    </row>
    <row r="23" spans="1:2" x14ac:dyDescent="0.25">
      <c r="A23">
        <v>53.3</v>
      </c>
      <c r="B23" s="10">
        <v>44.2</v>
      </c>
    </row>
    <row r="24" spans="1:2" x14ac:dyDescent="0.25">
      <c r="A24">
        <v>55.8</v>
      </c>
      <c r="B24">
        <v>46.8</v>
      </c>
    </row>
    <row r="25" spans="1:2" x14ac:dyDescent="0.25">
      <c r="A25">
        <v>58.599999999999994</v>
      </c>
      <c r="B25">
        <v>49.8</v>
      </c>
    </row>
    <row r="26" spans="1:2" x14ac:dyDescent="0.25">
      <c r="A26">
        <v>61.599999999999994</v>
      </c>
      <c r="B26">
        <v>53.2</v>
      </c>
    </row>
    <row r="27" spans="1:2" x14ac:dyDescent="0.25">
      <c r="A27">
        <v>64.399999999999991</v>
      </c>
      <c r="B27">
        <v>56.4</v>
      </c>
    </row>
    <row r="28" spans="1:2" x14ac:dyDescent="0.25">
      <c r="A28">
        <v>67.199999999999989</v>
      </c>
      <c r="B28">
        <v>59.7</v>
      </c>
    </row>
    <row r="29" spans="1:2" x14ac:dyDescent="0.25">
      <c r="A29">
        <v>69.899999999999991</v>
      </c>
      <c r="B29" s="10">
        <v>62.85</v>
      </c>
    </row>
    <row r="30" spans="1:2" x14ac:dyDescent="0.25">
      <c r="A30">
        <v>72.599999999999994</v>
      </c>
      <c r="B30">
        <v>66</v>
      </c>
    </row>
    <row r="31" spans="1:2" x14ac:dyDescent="0.25">
      <c r="A31">
        <v>75.599999999999994</v>
      </c>
      <c r="B31">
        <v>69.400000000000006</v>
      </c>
    </row>
    <row r="32" spans="1:2" x14ac:dyDescent="0.25">
      <c r="A32">
        <v>78.599999999999994</v>
      </c>
      <c r="B32">
        <v>73.2</v>
      </c>
    </row>
    <row r="33" spans="1:3" x14ac:dyDescent="0.25">
      <c r="A33">
        <v>81.599999999999994</v>
      </c>
      <c r="B33">
        <v>76</v>
      </c>
      <c r="C33">
        <v>76</v>
      </c>
    </row>
    <row r="45" spans="1:3" x14ac:dyDescent="0.25">
      <c r="B45" s="2"/>
    </row>
    <row r="46" spans="1:3" x14ac:dyDescent="0.25">
      <c r="B46" s="2"/>
    </row>
    <row r="47" spans="1:3" x14ac:dyDescent="0.25">
      <c r="B47" s="2"/>
    </row>
    <row r="48" spans="1:3" x14ac:dyDescent="0.25">
      <c r="B48" s="7"/>
    </row>
    <row r="49" spans="2:2" x14ac:dyDescent="0.25">
      <c r="B49" s="2"/>
    </row>
    <row r="50" spans="2:2" x14ac:dyDescent="0.25">
      <c r="B50" s="7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2021-05-01T06:33:47Z</dcterms:created>
  <dcterms:modified xsi:type="dcterms:W3CDTF">2021-06-18T04:32:05Z</dcterms:modified>
</cp:coreProperties>
</file>