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800" windowHeight="4340"/>
  </bookViews>
  <sheets>
    <sheet name="Eligibility Sheet" sheetId="4" r:id="rId1"/>
    <sheet name="Sheet1" sheetId="5" r:id="rId2"/>
    <sheet name="Eligibility Sheet (2)" sheetId="6" r:id="rId3"/>
  </sheets>
  <definedNames>
    <definedName name="_xlnm.Print_Area" localSheetId="0">'Eligibility Sheet'!$A$2:$J$38</definedName>
    <definedName name="_xlnm.Print_Area" localSheetId="2">'Eligibility Sheet (2)'!$A$2:$J$38</definedName>
  </definedNames>
  <calcPr calcId="124519"/>
</workbook>
</file>

<file path=xl/calcChain.xml><?xml version="1.0" encoding="utf-8"?>
<calcChain xmlns="http://schemas.openxmlformats.org/spreadsheetml/2006/main">
  <c r="H29" i="6"/>
  <c r="J26"/>
  <c r="E28" s="1"/>
  <c r="E25"/>
  <c r="E24"/>
  <c r="E27" s="1"/>
  <c r="M19"/>
  <c r="E18"/>
  <c r="H16"/>
  <c r="E15"/>
  <c r="E14"/>
  <c r="E17" s="1"/>
  <c r="J12"/>
  <c r="E19" s="1"/>
  <c r="J4"/>
  <c r="I4" s="1"/>
  <c r="J3"/>
  <c r="I3" s="1"/>
  <c r="M19" i="4"/>
  <c r="E29" i="6" l="1"/>
  <c r="J4" i="4"/>
  <c r="I4" s="1"/>
  <c r="J3"/>
  <c r="I3" s="1"/>
  <c r="H29"/>
  <c r="E25" s="1"/>
  <c r="J26"/>
  <c r="E28" s="1"/>
  <c r="E24"/>
  <c r="E18"/>
  <c r="H16"/>
  <c r="E15" s="1"/>
  <c r="E14"/>
  <c r="J12"/>
  <c r="E19" s="1"/>
  <c r="E27" l="1"/>
  <c r="E17"/>
  <c r="E29" l="1"/>
  <c r="K30"/>
  <c r="K30" i="6"/>
</calcChain>
</file>

<file path=xl/sharedStrings.xml><?xml version="1.0" encoding="utf-8"?>
<sst xmlns="http://schemas.openxmlformats.org/spreadsheetml/2006/main" count="115" uniqueCount="43">
  <si>
    <t>Salaried Fixed</t>
  </si>
  <si>
    <t>Net Salary</t>
  </si>
  <si>
    <t>Bonus</t>
  </si>
  <si>
    <t>Variable income</t>
  </si>
  <si>
    <t>Other Income</t>
  </si>
  <si>
    <t>Total</t>
  </si>
  <si>
    <t>Net Income</t>
  </si>
  <si>
    <t>FOIR</t>
  </si>
  <si>
    <t>ROI</t>
  </si>
  <si>
    <t>EMI per Lac</t>
  </si>
  <si>
    <t>Obligation</t>
  </si>
  <si>
    <t>Ref in B/s or App</t>
  </si>
  <si>
    <t>Obligations</t>
  </si>
  <si>
    <t>PL</t>
  </si>
  <si>
    <t>Other</t>
  </si>
  <si>
    <t>Eligibility</t>
  </si>
  <si>
    <t>Annual Bonus</t>
  </si>
  <si>
    <t>Variable Component</t>
  </si>
  <si>
    <t>Applicant</t>
  </si>
  <si>
    <t>Co-Applicant</t>
  </si>
  <si>
    <t>Co-applicant</t>
  </si>
  <si>
    <t>Applicant Name</t>
  </si>
  <si>
    <t>Co-Applicant Name</t>
  </si>
  <si>
    <t>Loan Amount Applied</t>
  </si>
  <si>
    <t>Gross Annual Bonus</t>
  </si>
  <si>
    <t>Current Month</t>
  </si>
  <si>
    <t>Previous Month</t>
  </si>
  <si>
    <t>Previous Month 1</t>
  </si>
  <si>
    <t>Previous Month 2</t>
  </si>
  <si>
    <t>Previous Month 3</t>
  </si>
  <si>
    <t>Previous Month 4</t>
  </si>
  <si>
    <t>Applicant DOB</t>
  </si>
  <si>
    <t>Co-Applicant DOB</t>
  </si>
  <si>
    <t>Other Income if any</t>
  </si>
  <si>
    <t>Tenor in months</t>
  </si>
  <si>
    <t>CL</t>
  </si>
  <si>
    <t>cL</t>
  </si>
  <si>
    <t>customer</t>
  </si>
  <si>
    <t>HL</t>
  </si>
  <si>
    <t>CHIDANADA</t>
  </si>
  <si>
    <t xml:space="preserve">Years </t>
  </si>
  <si>
    <t>Axis</t>
  </si>
  <si>
    <t>HDFC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</si>
</sst>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[$-409]d\-mmm\-yyyy;@"/>
    <numFmt numFmtId="166" formatCode="[$-409]d\-mmm\-yy;@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1" fontId="1" fillId="0" borderId="0" xfId="0" applyNumberFormat="1" applyFont="1" applyProtection="1"/>
    <xf numFmtId="165" fontId="1" fillId="0" borderId="0" xfId="0" applyNumberFormat="1" applyFont="1" applyProtection="1"/>
    <xf numFmtId="166" fontId="1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2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9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164" fontId="2" fillId="0" borderId="2" xfId="0" applyNumberFormat="1" applyFont="1" applyBorder="1" applyProtection="1">
      <protection locked="0"/>
    </xf>
    <xf numFmtId="1" fontId="1" fillId="2" borderId="2" xfId="0" applyNumberFormat="1" applyFont="1" applyFill="1" applyBorder="1" applyAlignment="1" applyProtection="1">
      <alignment shrinkToFit="1"/>
      <protection locked="0"/>
    </xf>
    <xf numFmtId="164" fontId="1" fillId="0" borderId="6" xfId="0" applyNumberFormat="1" applyFont="1" applyBorder="1" applyProtection="1">
      <protection locked="0"/>
    </xf>
    <xf numFmtId="164" fontId="1" fillId="4" borderId="6" xfId="0" applyNumberFormat="1" applyFont="1" applyFill="1" applyBorder="1" applyProtection="1">
      <protection locked="0"/>
    </xf>
    <xf numFmtId="0" fontId="1" fillId="4" borderId="3" xfId="0" applyFont="1" applyFill="1" applyBorder="1" applyProtection="1"/>
    <xf numFmtId="3" fontId="1" fillId="0" borderId="0" xfId="0" applyNumberFormat="1" applyFont="1" applyProtection="1"/>
    <xf numFmtId="164" fontId="3" fillId="4" borderId="2" xfId="0" applyNumberFormat="1" applyFont="1" applyFill="1" applyBorder="1" applyProtection="1">
      <protection locked="0"/>
    </xf>
    <xf numFmtId="0" fontId="1" fillId="4" borderId="2" xfId="0" applyFont="1" applyFill="1" applyBorder="1" applyProtection="1"/>
    <xf numFmtId="1" fontId="3" fillId="0" borderId="0" xfId="0" applyNumberFormat="1" applyFont="1" applyProtection="1"/>
    <xf numFmtId="37" fontId="1" fillId="0" borderId="0" xfId="0" applyNumberFormat="1" applyFont="1" applyProtection="1"/>
    <xf numFmtId="0" fontId="1" fillId="0" borderId="0" xfId="0" applyFont="1" applyProtection="1"/>
    <xf numFmtId="164" fontId="1" fillId="0" borderId="2" xfId="0" applyNumberFormat="1" applyFont="1" applyBorder="1" applyProtection="1">
      <protection locked="0"/>
    </xf>
    <xf numFmtId="0" fontId="4" fillId="4" borderId="0" xfId="0" applyFont="1" applyFill="1" applyProtection="1">
      <protection locked="0"/>
    </xf>
    <xf numFmtId="38" fontId="5" fillId="4" borderId="0" xfId="0" applyNumberFormat="1" applyFont="1" applyFill="1" applyProtection="1"/>
    <xf numFmtId="0" fontId="3" fillId="0" borderId="0" xfId="0" applyFont="1" applyAlignment="1" applyProtection="1">
      <alignment horizontal="right"/>
      <protection locked="0"/>
    </xf>
    <xf numFmtId="9" fontId="3" fillId="0" borderId="0" xfId="0" applyNumberFormat="1" applyFont="1" applyAlignment="1" applyProtection="1">
      <alignment horizontal="left"/>
      <protection locked="0"/>
    </xf>
    <xf numFmtId="2" fontId="3" fillId="0" borderId="0" xfId="0" applyNumberFormat="1" applyFont="1" applyProtection="1">
      <protection locked="0"/>
    </xf>
    <xf numFmtId="0" fontId="1" fillId="5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3" fontId="1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6" xfId="0" applyFont="1" applyBorder="1" applyProtection="1">
      <protection locked="0"/>
    </xf>
    <xf numFmtId="164" fontId="0" fillId="0" borderId="6" xfId="0" applyNumberFormat="1" applyFont="1" applyBorder="1" applyProtection="1">
      <protection locked="0"/>
    </xf>
    <xf numFmtId="0" fontId="1" fillId="3" borderId="0" xfId="0" applyFont="1" applyFill="1" applyProtection="1">
      <protection locked="0"/>
    </xf>
    <xf numFmtId="166" fontId="1" fillId="3" borderId="0" xfId="0" applyNumberFormat="1" applyFont="1" applyFill="1" applyProtection="1">
      <protection locked="0"/>
    </xf>
    <xf numFmtId="10" fontId="1" fillId="2" borderId="0" xfId="0" applyNumberFormat="1" applyFont="1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6">
    <dxf>
      <fill>
        <patternFill>
          <bgColor indexed="10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indexed="10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S42"/>
  <sheetViews>
    <sheetView tabSelected="1" topLeftCell="D1" zoomScale="87" zoomScaleNormal="87" workbookViewId="0">
      <selection activeCell="J23" sqref="J23"/>
    </sheetView>
  </sheetViews>
  <sheetFormatPr defaultColWidth="9.1796875" defaultRowHeight="12.5"/>
  <cols>
    <col min="1" max="2" width="9.1796875" style="2" hidden="1" customWidth="1"/>
    <col min="3" max="3" width="3.7265625" style="2" hidden="1" customWidth="1"/>
    <col min="4" max="4" width="21" style="2" bestFit="1" customWidth="1"/>
    <col min="5" max="5" width="18" style="2" bestFit="1" customWidth="1"/>
    <col min="6" max="6" width="5.453125" style="2" customWidth="1"/>
    <col min="7" max="7" width="20" style="2" bestFit="1" customWidth="1"/>
    <col min="8" max="8" width="12.453125" style="2" customWidth="1"/>
    <col min="9" max="9" width="10.453125" style="2" bestFit="1" customWidth="1"/>
    <col min="10" max="10" width="16.26953125" style="2" bestFit="1" customWidth="1"/>
    <col min="11" max="11" width="4.7265625" style="2" customWidth="1"/>
    <col min="12" max="12" width="9.1796875" style="2"/>
    <col min="13" max="13" width="9.453125" style="2" bestFit="1" customWidth="1"/>
    <col min="14" max="16384" width="9.1796875" style="2"/>
  </cols>
  <sheetData>
    <row r="2" spans="4:13">
      <c r="D2" s="1"/>
      <c r="J2" s="3"/>
    </row>
    <row r="3" spans="4:13">
      <c r="D3" s="2" t="s">
        <v>21</v>
      </c>
      <c r="E3" s="47" t="s">
        <v>39</v>
      </c>
      <c r="G3" s="3" t="s">
        <v>31</v>
      </c>
      <c r="H3" s="48">
        <v>31907</v>
      </c>
      <c r="I3" s="4">
        <f ca="1">ROUND((J3-H3)/365,0)</f>
        <v>33</v>
      </c>
      <c r="J3" s="5">
        <f ca="1">TODAY()</f>
        <v>43864</v>
      </c>
      <c r="M3" s="6"/>
    </row>
    <row r="4" spans="4:13">
      <c r="D4" s="2" t="s">
        <v>22</v>
      </c>
      <c r="G4" s="3" t="s">
        <v>32</v>
      </c>
      <c r="H4" s="48">
        <v>31927</v>
      </c>
      <c r="I4" s="4">
        <f ca="1">ROUND((J4-H4)/365,0)</f>
        <v>33</v>
      </c>
      <c r="J4" s="5">
        <f ca="1">TODAY()</f>
        <v>43864</v>
      </c>
    </row>
    <row r="5" spans="4:13">
      <c r="G5" s="3"/>
    </row>
    <row r="6" spans="4:13" ht="13" thickBot="1">
      <c r="H6" s="2" t="s">
        <v>18</v>
      </c>
    </row>
    <row r="7" spans="4:13" ht="14" thickTop="1" thickBot="1">
      <c r="D7" s="7" t="s">
        <v>8</v>
      </c>
      <c r="E7" s="49">
        <v>0.08</v>
      </c>
      <c r="G7" s="8" t="s">
        <v>24</v>
      </c>
      <c r="H7" s="9"/>
      <c r="I7" s="10" t="s">
        <v>10</v>
      </c>
      <c r="J7" s="11"/>
    </row>
    <row r="8" spans="4:13" ht="13.5" thickBot="1">
      <c r="D8" s="7" t="s">
        <v>34</v>
      </c>
      <c r="E8" s="12">
        <v>360</v>
      </c>
      <c r="G8" s="13" t="s">
        <v>17</v>
      </c>
      <c r="H8" s="14">
        <v>0</v>
      </c>
      <c r="I8" s="15" t="s">
        <v>35</v>
      </c>
      <c r="J8" s="16">
        <v>13000</v>
      </c>
    </row>
    <row r="9" spans="4:13" ht="13.5" thickBot="1">
      <c r="D9" s="7" t="s">
        <v>23</v>
      </c>
      <c r="E9" s="50"/>
      <c r="G9" s="14"/>
      <c r="H9" s="17" t="s">
        <v>18</v>
      </c>
      <c r="I9" s="22" t="s">
        <v>13</v>
      </c>
      <c r="J9" s="16"/>
      <c r="M9" s="18"/>
    </row>
    <row r="10" spans="4:13" ht="13.5" thickBot="1">
      <c r="D10" s="7" t="s">
        <v>7</v>
      </c>
      <c r="E10" s="19">
        <v>0.55000000000000004</v>
      </c>
      <c r="G10" s="20" t="s">
        <v>25</v>
      </c>
      <c r="H10" s="21"/>
      <c r="I10" s="22" t="s">
        <v>38</v>
      </c>
      <c r="J10" s="16"/>
    </row>
    <row r="11" spans="4:13" ht="13.5" thickBot="1">
      <c r="E11" s="7"/>
      <c r="G11" s="20" t="s">
        <v>26</v>
      </c>
      <c r="H11" s="21"/>
      <c r="I11" s="22" t="s">
        <v>35</v>
      </c>
      <c r="J11" s="16"/>
    </row>
    <row r="12" spans="4:13" ht="13" thickBot="1">
      <c r="G12" s="20" t="s">
        <v>27</v>
      </c>
      <c r="H12" s="21"/>
      <c r="I12" s="23" t="s">
        <v>5</v>
      </c>
      <c r="J12" s="24">
        <f>SUM(J8:J11)</f>
        <v>13000</v>
      </c>
    </row>
    <row r="13" spans="4:13" ht="13.5" thickBot="1">
      <c r="D13" s="7" t="s">
        <v>1</v>
      </c>
      <c r="E13" s="16">
        <v>50000</v>
      </c>
      <c r="G13" s="20" t="s">
        <v>28</v>
      </c>
      <c r="H13" s="21"/>
    </row>
    <row r="14" spans="4:13" ht="13" thickBot="1">
      <c r="D14" s="2" t="s">
        <v>2</v>
      </c>
      <c r="E14" s="25">
        <f>(H7*70%)/24</f>
        <v>0</v>
      </c>
      <c r="G14" s="20" t="s">
        <v>29</v>
      </c>
      <c r="H14" s="21">
        <v>0</v>
      </c>
    </row>
    <row r="15" spans="4:13" ht="13" thickBot="1">
      <c r="D15" s="2" t="s">
        <v>3</v>
      </c>
      <c r="E15" s="4">
        <f>H16/12</f>
        <v>0</v>
      </c>
      <c r="G15" s="20" t="s">
        <v>30</v>
      </c>
      <c r="H15" s="21">
        <v>0</v>
      </c>
    </row>
    <row r="16" spans="4:13" ht="13.5" thickBot="1">
      <c r="D16" s="3" t="s">
        <v>33</v>
      </c>
      <c r="E16" s="34"/>
      <c r="F16" s="3"/>
      <c r="G16" s="26" t="s">
        <v>5</v>
      </c>
      <c r="H16" s="27">
        <f>SUM(H10:H15)</f>
        <v>0</v>
      </c>
    </row>
    <row r="17" spans="4:19" ht="13">
      <c r="D17" s="2" t="s">
        <v>6</v>
      </c>
      <c r="E17" s="28">
        <f>SUM(E13:E16)</f>
        <v>50000</v>
      </c>
    </row>
    <row r="18" spans="4:19">
      <c r="D18" s="2" t="s">
        <v>9</v>
      </c>
      <c r="E18" s="29">
        <f>PMT(E7/12,E8,-S18)</f>
        <v>733.76457387937751</v>
      </c>
      <c r="S18" s="2">
        <v>100000</v>
      </c>
    </row>
    <row r="19" spans="4:19">
      <c r="D19" s="2" t="s">
        <v>12</v>
      </c>
      <c r="E19" s="30">
        <f>J12</f>
        <v>13000</v>
      </c>
      <c r="M19" s="2">
        <f>12*13</f>
        <v>156</v>
      </c>
    </row>
    <row r="20" spans="4:19" ht="13" thickBot="1">
      <c r="H20" s="3" t="s">
        <v>19</v>
      </c>
    </row>
    <row r="21" spans="4:19" ht="14" thickTop="1" thickBot="1">
      <c r="D21" s="7" t="s">
        <v>20</v>
      </c>
      <c r="E21" s="2" t="s">
        <v>37</v>
      </c>
      <c r="G21" s="8" t="s">
        <v>16</v>
      </c>
      <c r="H21" s="9">
        <v>0</v>
      </c>
      <c r="I21" s="10" t="s">
        <v>10</v>
      </c>
      <c r="J21" s="11" t="s">
        <v>11</v>
      </c>
    </row>
    <row r="22" spans="4:19" ht="13.5" thickBot="1">
      <c r="D22" s="7" t="s">
        <v>0</v>
      </c>
      <c r="E22" s="7"/>
      <c r="G22" s="13" t="s">
        <v>17</v>
      </c>
      <c r="H22" s="3" t="s">
        <v>19</v>
      </c>
      <c r="I22" s="45" t="s">
        <v>36</v>
      </c>
      <c r="J22" s="16"/>
    </row>
    <row r="23" spans="4:19" ht="13.5" thickBot="1">
      <c r="D23" s="7" t="s">
        <v>1</v>
      </c>
      <c r="E23" s="12">
        <v>44500</v>
      </c>
      <c r="G23" s="31">
        <v>40859</v>
      </c>
      <c r="H23" s="21">
        <v>0</v>
      </c>
      <c r="I23" s="46" t="s">
        <v>13</v>
      </c>
      <c r="J23" s="16"/>
    </row>
    <row r="24" spans="4:19" ht="13" thickBot="1">
      <c r="D24" s="2" t="s">
        <v>2</v>
      </c>
      <c r="E24" s="25">
        <f>(H21*70%)/24</f>
        <v>0</v>
      </c>
      <c r="G24" s="31">
        <v>40827</v>
      </c>
      <c r="H24" s="21">
        <v>0</v>
      </c>
      <c r="I24" s="22" t="s">
        <v>38</v>
      </c>
      <c r="J24" s="16">
        <v>11000</v>
      </c>
    </row>
    <row r="25" spans="4:19" ht="13" thickBot="1">
      <c r="D25" s="2" t="s">
        <v>3</v>
      </c>
      <c r="E25" s="4">
        <f>H29/12</f>
        <v>0</v>
      </c>
      <c r="G25" s="31">
        <v>40795</v>
      </c>
      <c r="H25" s="21">
        <v>0</v>
      </c>
      <c r="I25" s="22" t="s">
        <v>14</v>
      </c>
      <c r="J25" s="16">
        <v>0</v>
      </c>
    </row>
    <row r="26" spans="4:19" ht="13" thickBot="1">
      <c r="D26" s="2" t="s">
        <v>4</v>
      </c>
      <c r="E26" s="30">
        <v>0</v>
      </c>
      <c r="G26" s="31">
        <v>40763</v>
      </c>
      <c r="H26" s="21">
        <v>0</v>
      </c>
      <c r="I26" s="23" t="s">
        <v>5</v>
      </c>
      <c r="J26" s="24">
        <f>SUM(J22:J25)</f>
        <v>11000</v>
      </c>
    </row>
    <row r="27" spans="4:19" ht="13.5" thickBot="1">
      <c r="D27" s="2" t="s">
        <v>6</v>
      </c>
      <c r="E27" s="28">
        <f>SUM(E23:E26)</f>
        <v>44500</v>
      </c>
      <c r="G27" s="31">
        <v>40731</v>
      </c>
      <c r="H27" s="21">
        <v>0</v>
      </c>
    </row>
    <row r="28" spans="4:19" ht="13" thickBot="1">
      <c r="D28" s="2" t="s">
        <v>12</v>
      </c>
      <c r="E28" s="30">
        <f>J26</f>
        <v>11000</v>
      </c>
      <c r="G28" s="31">
        <v>40699</v>
      </c>
      <c r="H28" s="21">
        <v>0</v>
      </c>
    </row>
    <row r="29" spans="4:19" ht="20.5" thickBot="1">
      <c r="D29" s="32" t="s">
        <v>15</v>
      </c>
      <c r="E29" s="33">
        <f>((((E17+E27)*E10)-(E19+E28))/E18)*100000</f>
        <v>3812530.7483976157</v>
      </c>
      <c r="G29" s="26" t="s">
        <v>5</v>
      </c>
      <c r="H29" s="27">
        <f>SUM(H23:H28)</f>
        <v>0</v>
      </c>
    </row>
    <row r="30" spans="4:19">
      <c r="E30" s="44"/>
      <c r="K30" s="2">
        <f ca="1">J30:K32</f>
        <v>0</v>
      </c>
    </row>
    <row r="31" spans="4:19" ht="13">
      <c r="D31" s="7"/>
    </row>
    <row r="32" spans="4:19" ht="13">
      <c r="D32" s="34"/>
      <c r="E32" s="3"/>
      <c r="F32" s="7"/>
      <c r="H32" s="7"/>
      <c r="I32" s="35"/>
    </row>
    <row r="33" spans="4:9" ht="13">
      <c r="D33" s="34"/>
      <c r="E33" s="3"/>
      <c r="F33" s="7"/>
      <c r="G33" s="36"/>
      <c r="H33" s="37"/>
    </row>
    <row r="34" spans="4:9" ht="13">
      <c r="D34" s="34"/>
      <c r="E34" s="7"/>
      <c r="F34" s="18"/>
      <c r="G34" s="38"/>
      <c r="H34" s="7"/>
    </row>
    <row r="35" spans="4:9" ht="14">
      <c r="D35" s="34"/>
      <c r="E35" s="39"/>
      <c r="F35" s="7"/>
      <c r="G35" s="7"/>
      <c r="H35" s="7"/>
    </row>
    <row r="36" spans="4:9" ht="14">
      <c r="D36" s="40"/>
      <c r="E36" s="39"/>
      <c r="G36" s="7"/>
      <c r="H36" s="7"/>
      <c r="I36" s="3"/>
    </row>
    <row r="37" spans="4:9" ht="13">
      <c r="D37" s="41"/>
      <c r="E37" s="7"/>
      <c r="G37" s="7"/>
      <c r="H37" s="7"/>
    </row>
    <row r="38" spans="4:9">
      <c r="D38" s="42"/>
      <c r="H38" s="3"/>
    </row>
    <row r="39" spans="4:9" ht="13">
      <c r="D39" s="34"/>
      <c r="E39" s="7"/>
      <c r="F39" s="7"/>
      <c r="G39" s="7"/>
      <c r="H39" s="3"/>
    </row>
    <row r="40" spans="4:9">
      <c r="D40" s="3"/>
      <c r="E40" s="43"/>
      <c r="F40" s="3"/>
    </row>
    <row r="41" spans="4:9">
      <c r="I41" s="30"/>
    </row>
    <row r="42" spans="4:9" ht="13">
      <c r="D42" s="3"/>
      <c r="E42" s="3"/>
      <c r="H42" s="7"/>
    </row>
  </sheetData>
  <sheetProtection password="D342" sheet="1" formatCells="0" selectLockedCells="1"/>
  <conditionalFormatting sqref="E29">
    <cfRule type="cellIs" dxfId="5" priority="4" stopIfTrue="1" operator="lessThan">
      <formula>$E$13</formula>
    </cfRule>
    <cfRule type="cellIs" dxfId="4" priority="5" stopIfTrue="1" operator="greaterThanOrEqual">
      <formula>$F$11</formula>
    </cfRule>
    <cfRule type="cellIs" dxfId="3" priority="6" stopIfTrue="1" operator="lessThan">
      <formula>$F$11</formula>
    </cfRule>
  </conditionalFormatting>
  <pageMargins left="3.937007874015748E-2" right="3.937007874015748E-2" top="0.15748031496062992" bottom="0.15748031496062992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S42"/>
  <sheetViews>
    <sheetView topLeftCell="D1" zoomScale="87" zoomScaleNormal="87" workbookViewId="0">
      <selection activeCell="G36" sqref="G36"/>
    </sheetView>
  </sheetViews>
  <sheetFormatPr defaultColWidth="9.1796875" defaultRowHeight="12.5"/>
  <cols>
    <col min="1" max="2" width="9.1796875" style="2" hidden="1" customWidth="1"/>
    <col min="3" max="3" width="3.7265625" style="2" hidden="1" customWidth="1"/>
    <col min="4" max="4" width="21" style="2" bestFit="1" customWidth="1"/>
    <col min="5" max="5" width="18" style="2" bestFit="1" customWidth="1"/>
    <col min="6" max="6" width="5.453125" style="2" customWidth="1"/>
    <col min="7" max="7" width="20" style="2" bestFit="1" customWidth="1"/>
    <col min="8" max="8" width="12.453125" style="2" customWidth="1"/>
    <col min="9" max="9" width="10.453125" style="2" bestFit="1" customWidth="1"/>
    <col min="10" max="10" width="16.26953125" style="2" bestFit="1" customWidth="1"/>
    <col min="11" max="11" width="4.7265625" style="2" customWidth="1"/>
    <col min="12" max="12" width="9.1796875" style="2"/>
    <col min="13" max="13" width="9.453125" style="2" bestFit="1" customWidth="1"/>
    <col min="14" max="16384" width="9.1796875" style="2"/>
  </cols>
  <sheetData>
    <row r="2" spans="4:13">
      <c r="D2" s="1"/>
      <c r="J2" s="3"/>
    </row>
    <row r="3" spans="4:13">
      <c r="D3" s="2" t="s">
        <v>21</v>
      </c>
      <c r="E3" s="47" t="s">
        <v>39</v>
      </c>
      <c r="G3" s="3" t="s">
        <v>31</v>
      </c>
      <c r="H3" s="48">
        <v>31907</v>
      </c>
      <c r="I3" s="4">
        <f ca="1">ROUND((J3-H3)/365,0)</f>
        <v>33</v>
      </c>
      <c r="J3" s="5">
        <f ca="1">TODAY()</f>
        <v>43864</v>
      </c>
      <c r="M3" s="6"/>
    </row>
    <row r="4" spans="4:13">
      <c r="D4" s="2" t="s">
        <v>22</v>
      </c>
      <c r="G4" s="3" t="s">
        <v>32</v>
      </c>
      <c r="H4" s="48">
        <v>31927</v>
      </c>
      <c r="I4" s="4">
        <f ca="1">ROUND((J4-H4)/365,0)</f>
        <v>33</v>
      </c>
      <c r="J4" s="5">
        <f ca="1">TODAY()</f>
        <v>43864</v>
      </c>
    </row>
    <row r="5" spans="4:13">
      <c r="G5" s="3"/>
    </row>
    <row r="6" spans="4:13" ht="13" thickBot="1">
      <c r="H6" s="2" t="s">
        <v>18</v>
      </c>
    </row>
    <row r="7" spans="4:13" ht="14" thickTop="1" thickBot="1">
      <c r="D7" s="7" t="s">
        <v>8</v>
      </c>
      <c r="E7" s="49">
        <v>8.2500000000000004E-2</v>
      </c>
      <c r="G7" s="8" t="s">
        <v>24</v>
      </c>
      <c r="H7" s="9"/>
      <c r="I7" s="10" t="s">
        <v>10</v>
      </c>
      <c r="J7" s="11"/>
    </row>
    <row r="8" spans="4:13" ht="13.5" thickBot="1">
      <c r="D8" s="7" t="s">
        <v>34</v>
      </c>
      <c r="E8" s="12">
        <v>360</v>
      </c>
      <c r="G8" s="13" t="s">
        <v>17</v>
      </c>
      <c r="H8" s="14">
        <v>0</v>
      </c>
      <c r="I8" s="15" t="s">
        <v>35</v>
      </c>
      <c r="J8" s="16">
        <v>13000</v>
      </c>
    </row>
    <row r="9" spans="4:13" ht="13.5" thickBot="1">
      <c r="D9" s="7" t="s">
        <v>23</v>
      </c>
      <c r="E9" s="50"/>
      <c r="G9" s="14"/>
      <c r="H9" s="17" t="s">
        <v>18</v>
      </c>
      <c r="I9" s="22" t="s">
        <v>13</v>
      </c>
      <c r="J9" s="16"/>
      <c r="M9" s="18"/>
    </row>
    <row r="10" spans="4:13" ht="13.5" thickBot="1">
      <c r="D10" s="7" t="s">
        <v>7</v>
      </c>
      <c r="E10" s="19">
        <v>0.65</v>
      </c>
      <c r="G10" s="20" t="s">
        <v>25</v>
      </c>
      <c r="H10" s="21"/>
      <c r="I10" s="22" t="s">
        <v>38</v>
      </c>
      <c r="J10" s="16"/>
    </row>
    <row r="11" spans="4:13" ht="13.5" thickBot="1">
      <c r="E11" s="7"/>
      <c r="G11" s="20" t="s">
        <v>26</v>
      </c>
      <c r="H11" s="21"/>
      <c r="I11" s="22" t="s">
        <v>35</v>
      </c>
      <c r="J11" s="16"/>
    </row>
    <row r="12" spans="4:13" ht="13" thickBot="1">
      <c r="G12" s="20" t="s">
        <v>27</v>
      </c>
      <c r="H12" s="21"/>
      <c r="I12" s="23" t="s">
        <v>5</v>
      </c>
      <c r="J12" s="24">
        <f>SUM(J8:J11)</f>
        <v>13000</v>
      </c>
    </row>
    <row r="13" spans="4:13" ht="13.5" thickBot="1">
      <c r="D13" s="7" t="s">
        <v>1</v>
      </c>
      <c r="E13" s="16">
        <v>50000</v>
      </c>
      <c r="G13" s="20" t="s">
        <v>28</v>
      </c>
      <c r="H13" s="21"/>
    </row>
    <row r="14" spans="4:13" ht="13" thickBot="1">
      <c r="D14" s="2" t="s">
        <v>2</v>
      </c>
      <c r="E14" s="25">
        <f>(H7*70%)/24</f>
        <v>0</v>
      </c>
      <c r="G14" s="20" t="s">
        <v>29</v>
      </c>
      <c r="H14" s="21">
        <v>0</v>
      </c>
    </row>
    <row r="15" spans="4:13" ht="13" thickBot="1">
      <c r="D15" s="2" t="s">
        <v>3</v>
      </c>
      <c r="E15" s="4">
        <f>H16/12</f>
        <v>0</v>
      </c>
      <c r="G15" s="20" t="s">
        <v>30</v>
      </c>
      <c r="H15" s="21">
        <v>0</v>
      </c>
    </row>
    <row r="16" spans="4:13" ht="13.5" thickBot="1">
      <c r="D16" s="3" t="s">
        <v>33</v>
      </c>
      <c r="E16" s="34"/>
      <c r="F16" s="3"/>
      <c r="G16" s="26" t="s">
        <v>5</v>
      </c>
      <c r="H16" s="27">
        <f>SUM(H10:H15)</f>
        <v>0</v>
      </c>
    </row>
    <row r="17" spans="4:19" ht="13">
      <c r="D17" s="2" t="s">
        <v>6</v>
      </c>
      <c r="E17" s="28">
        <f>SUM(E13:E16)</f>
        <v>50000</v>
      </c>
    </row>
    <row r="18" spans="4:19">
      <c r="D18" s="2" t="s">
        <v>9</v>
      </c>
      <c r="E18" s="29">
        <f>PMT(E7/12,E8,-S18)</f>
        <v>751.26660405092525</v>
      </c>
      <c r="S18" s="2">
        <v>100000</v>
      </c>
    </row>
    <row r="19" spans="4:19">
      <c r="D19" s="2" t="s">
        <v>12</v>
      </c>
      <c r="E19" s="30">
        <f>J12</f>
        <v>13000</v>
      </c>
      <c r="M19" s="2">
        <f>12*13</f>
        <v>156</v>
      </c>
    </row>
    <row r="20" spans="4:19" ht="13" thickBot="1">
      <c r="H20" s="3" t="s">
        <v>19</v>
      </c>
    </row>
    <row r="21" spans="4:19" ht="14" thickTop="1" thickBot="1">
      <c r="D21" s="7" t="s">
        <v>20</v>
      </c>
      <c r="E21" s="2" t="s">
        <v>37</v>
      </c>
      <c r="G21" s="8" t="s">
        <v>16</v>
      </c>
      <c r="H21" s="9">
        <v>0</v>
      </c>
      <c r="I21" s="10" t="s">
        <v>10</v>
      </c>
      <c r="J21" s="11" t="s">
        <v>11</v>
      </c>
    </row>
    <row r="22" spans="4:19" ht="13.5" thickBot="1">
      <c r="D22" s="7" t="s">
        <v>0</v>
      </c>
      <c r="E22" s="7"/>
      <c r="G22" s="13" t="s">
        <v>17</v>
      </c>
      <c r="H22" s="3" t="s">
        <v>19</v>
      </c>
      <c r="I22" s="45" t="s">
        <v>36</v>
      </c>
      <c r="J22" s="16"/>
    </row>
    <row r="23" spans="4:19" ht="13.5" thickBot="1">
      <c r="D23" s="7" t="s">
        <v>1</v>
      </c>
      <c r="E23" s="12">
        <v>44500</v>
      </c>
      <c r="G23" s="31">
        <v>40859</v>
      </c>
      <c r="H23" s="21">
        <v>0</v>
      </c>
      <c r="I23" s="46" t="s">
        <v>13</v>
      </c>
      <c r="J23" s="16">
        <v>10000</v>
      </c>
    </row>
    <row r="24" spans="4:19" ht="13" thickBot="1">
      <c r="D24" s="2" t="s">
        <v>2</v>
      </c>
      <c r="E24" s="25">
        <f>(H21*70%)/24</f>
        <v>0</v>
      </c>
      <c r="G24" s="31">
        <v>40827</v>
      </c>
      <c r="H24" s="21">
        <v>0</v>
      </c>
      <c r="I24" s="22" t="s">
        <v>38</v>
      </c>
      <c r="J24" s="16">
        <v>11000</v>
      </c>
    </row>
    <row r="25" spans="4:19" ht="13" thickBot="1">
      <c r="D25" s="2" t="s">
        <v>3</v>
      </c>
      <c r="E25" s="4">
        <f>H29/12</f>
        <v>0</v>
      </c>
      <c r="G25" s="31">
        <v>40795</v>
      </c>
      <c r="H25" s="21">
        <v>0</v>
      </c>
      <c r="I25" s="22" t="s">
        <v>14</v>
      </c>
      <c r="J25" s="16">
        <v>0</v>
      </c>
    </row>
    <row r="26" spans="4:19" ht="13" thickBot="1">
      <c r="D26" s="2" t="s">
        <v>4</v>
      </c>
      <c r="E26" s="30">
        <v>0</v>
      </c>
      <c r="G26" s="31">
        <v>40763</v>
      </c>
      <c r="H26" s="21">
        <v>0</v>
      </c>
      <c r="I26" s="23" t="s">
        <v>5</v>
      </c>
      <c r="J26" s="24">
        <f>SUM(J22:J25)</f>
        <v>21000</v>
      </c>
    </row>
    <row r="27" spans="4:19" ht="13.5" thickBot="1">
      <c r="D27" s="2" t="s">
        <v>6</v>
      </c>
      <c r="E27" s="28">
        <f>SUM(E23:E26)</f>
        <v>44500</v>
      </c>
      <c r="G27" s="31">
        <v>40731</v>
      </c>
      <c r="H27" s="21">
        <v>0</v>
      </c>
    </row>
    <row r="28" spans="4:19" ht="13" thickBot="1">
      <c r="D28" s="2" t="s">
        <v>12</v>
      </c>
      <c r="E28" s="30">
        <f>J26</f>
        <v>21000</v>
      </c>
      <c r="G28" s="31">
        <v>40699</v>
      </c>
      <c r="H28" s="21">
        <v>0</v>
      </c>
    </row>
    <row r="29" spans="4:19" ht="20.5" thickBot="1">
      <c r="D29" s="32" t="s">
        <v>15</v>
      </c>
      <c r="E29" s="33">
        <f>((((E17+E27)*E10)-(E19+E28))/E18)*100000</f>
        <v>3650501.6797127551</v>
      </c>
      <c r="G29" s="26" t="s">
        <v>5</v>
      </c>
      <c r="H29" s="27">
        <f>SUM(H23:H28)</f>
        <v>0</v>
      </c>
    </row>
    <row r="30" spans="4:19">
      <c r="E30" s="44"/>
      <c r="K30" s="2">
        <f ca="1">J30:K32</f>
        <v>0</v>
      </c>
    </row>
    <row r="31" spans="4:19" ht="13">
      <c r="D31" s="7"/>
    </row>
    <row r="32" spans="4:19" ht="13">
      <c r="D32" s="34"/>
      <c r="E32" s="3"/>
      <c r="F32" s="7"/>
      <c r="H32" s="7"/>
      <c r="I32" s="35"/>
    </row>
    <row r="33" spans="4:9" ht="13">
      <c r="D33" s="34"/>
      <c r="E33" s="3"/>
      <c r="F33" s="7"/>
      <c r="G33" s="36"/>
      <c r="H33" s="37"/>
    </row>
    <row r="34" spans="4:9" ht="13">
      <c r="D34" s="34"/>
      <c r="E34" s="7"/>
      <c r="F34" s="18"/>
      <c r="G34" s="38"/>
      <c r="H34" s="7"/>
    </row>
    <row r="35" spans="4:9" ht="14">
      <c r="D35" s="34"/>
      <c r="E35" s="39"/>
      <c r="F35" s="7"/>
      <c r="G35" s="7"/>
      <c r="H35" s="7"/>
    </row>
    <row r="36" spans="4:9" ht="14">
      <c r="D36" s="40"/>
      <c r="E36" s="39"/>
      <c r="G36" s="7"/>
      <c r="H36" s="7" t="s">
        <v>41</v>
      </c>
      <c r="I36" s="2" t="s">
        <v>42</v>
      </c>
    </row>
    <row r="37" spans="4:9" ht="13">
      <c r="D37" s="41"/>
      <c r="E37" s="7"/>
      <c r="F37" s="2">
        <v>30</v>
      </c>
      <c r="G37" s="2" t="s">
        <v>40</v>
      </c>
      <c r="H37" s="7">
        <v>19758.310000000001</v>
      </c>
      <c r="I37" s="2">
        <v>19298.009999999998</v>
      </c>
    </row>
    <row r="38" spans="4:9">
      <c r="D38" s="42"/>
      <c r="F38" s="2">
        <v>25</v>
      </c>
      <c r="G38" s="2" t="s">
        <v>40</v>
      </c>
      <c r="H38" s="2">
        <v>20736.419999999998</v>
      </c>
      <c r="I38" s="2">
        <v>20298.77</v>
      </c>
    </row>
    <row r="39" spans="4:9" ht="13">
      <c r="D39" s="34"/>
      <c r="E39" s="7"/>
      <c r="F39" s="7">
        <v>20</v>
      </c>
      <c r="G39" s="2" t="s">
        <v>40</v>
      </c>
      <c r="H39" s="3">
        <v>22409.33</v>
      </c>
      <c r="I39" s="2">
        <v>21998.37</v>
      </c>
    </row>
    <row r="40" spans="4:9">
      <c r="D40" s="3"/>
      <c r="E40" s="43"/>
      <c r="F40" s="3"/>
    </row>
    <row r="41" spans="4:9">
      <c r="I41" s="30"/>
    </row>
    <row r="42" spans="4:9" ht="13">
      <c r="D42" s="3"/>
      <c r="E42" s="3"/>
      <c r="H42" s="7"/>
    </row>
  </sheetData>
  <sheetProtection password="D342" sheet="1" formatCells="0" selectLockedCells="1"/>
  <conditionalFormatting sqref="E29">
    <cfRule type="cellIs" dxfId="2" priority="1" stopIfTrue="1" operator="lessThan">
      <formula>$E$13</formula>
    </cfRule>
    <cfRule type="cellIs" dxfId="1" priority="2" stopIfTrue="1" operator="greaterThanOrEqual">
      <formula>$F$11</formula>
    </cfRule>
    <cfRule type="cellIs" dxfId="0" priority="3" stopIfTrue="1" operator="lessThan">
      <formula>$F$11</formula>
    </cfRule>
  </conditionalFormatting>
  <pageMargins left="3.937007874015748E-2" right="3.937007874015748E-2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Eligibility Sheet</vt:lpstr>
      <vt:lpstr>Sheet1</vt:lpstr>
      <vt:lpstr>Eligibility Sheet (2)</vt:lpstr>
      <vt:lpstr>'Eligibility Sheet'!Print_Area</vt:lpstr>
      <vt:lpstr>'Eligibility Sheet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Pritha Prabhakara Menon</dc:creator>
  <cp:lastModifiedBy>Lenovo</cp:lastModifiedBy>
  <cp:lastPrinted>2019-03-25T05:58:01Z</cp:lastPrinted>
  <dcterms:created xsi:type="dcterms:W3CDTF">1996-10-14T23:33:28Z</dcterms:created>
  <dcterms:modified xsi:type="dcterms:W3CDTF">2020-02-03T13:23:14Z</dcterms:modified>
</cp:coreProperties>
</file>