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z\Desktop\MFF_UK\2. rocník ZS\praktikum\mer4\"/>
    </mc:Choice>
  </mc:AlternateContent>
  <xr:revisionPtr revIDLastSave="0" documentId="8_{87065027-6C8F-40B6-8CF0-808E5BC82E34}" xr6:coauthVersionLast="47" xr6:coauthVersionMax="47" xr10:uidLastSave="{00000000-0000-0000-0000-000000000000}"/>
  <bookViews>
    <workbookView xWindow="-110" yWindow="-110" windowWidth="25820" windowHeight="155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7" i="1" l="1" a="1"/>
  <c r="A27" i="1" s="1"/>
  <c r="W11" i="1"/>
  <c r="V11" i="1"/>
  <c r="W10" i="1"/>
  <c r="V10" i="1"/>
  <c r="W9" i="1"/>
  <c r="V9" i="1"/>
  <c r="W8" i="1"/>
  <c r="V8" i="1"/>
  <c r="W7" i="1"/>
  <c r="V7" i="1"/>
  <c r="W6" i="1"/>
  <c r="V6" i="1"/>
  <c r="W5" i="1"/>
  <c r="V5" i="1"/>
  <c r="W4" i="1"/>
  <c r="V4" i="1"/>
  <c r="W3" i="1"/>
  <c r="V3" i="1"/>
  <c r="P11" i="1"/>
  <c r="O11" i="1"/>
  <c r="P10" i="1"/>
  <c r="O10" i="1"/>
  <c r="P9" i="1"/>
  <c r="O9" i="1"/>
  <c r="P8" i="1"/>
  <c r="O8" i="1"/>
  <c r="P7" i="1"/>
  <c r="O7" i="1"/>
  <c r="P6" i="1"/>
  <c r="O6" i="1"/>
  <c r="P5" i="1"/>
  <c r="O5" i="1"/>
  <c r="P4" i="1"/>
  <c r="O4" i="1"/>
  <c r="P3" i="1"/>
  <c r="O3" i="1"/>
  <c r="I4" i="1"/>
  <c r="I5" i="1"/>
  <c r="I6" i="1"/>
  <c r="I7" i="1"/>
  <c r="I8" i="1"/>
  <c r="I9" i="1"/>
  <c r="I10" i="1"/>
  <c r="I11" i="1"/>
  <c r="I3" i="1"/>
  <c r="H4" i="1"/>
  <c r="H5" i="1"/>
  <c r="H6" i="1"/>
  <c r="H7" i="1"/>
  <c r="H8" i="1"/>
  <c r="H9" i="1"/>
  <c r="H10" i="1"/>
  <c r="H11" i="1"/>
  <c r="H3" i="1"/>
  <c r="R27" i="1" l="1" a="1"/>
  <c r="R27" i="1" s="1"/>
  <c r="D27" i="1" a="1"/>
  <c r="D27" i="1" s="1"/>
  <c r="K27" i="1" a="1"/>
  <c r="K27" i="1" s="1"/>
  <c r="R30" i="1"/>
  <c r="R33" i="1"/>
  <c r="K30" i="1"/>
  <c r="K33" i="1"/>
  <c r="D30" i="1"/>
  <c r="D3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<sst xmlns="http://schemas.openxmlformats.org/spreadsheetml/2006/main" count="34" uniqueCount="16">
  <si>
    <t>I [mA]</t>
  </si>
  <si>
    <t>U [mV]</t>
  </si>
  <si>
    <t>B = 0; I(U)</t>
  </si>
  <si>
    <t>I = 1 mA; U_H(B)</t>
  </si>
  <si>
    <t>U_H [mV]</t>
  </si>
  <si>
    <t>I [A]</t>
  </si>
  <si>
    <t>U_H+ [mV]</t>
  </si>
  <si>
    <t>U_H- [mV]</t>
  </si>
  <si>
    <t>U_0 [mV]</t>
  </si>
  <si>
    <t>I = 3 mA; U_H(B)</t>
  </si>
  <si>
    <t>I = 5 mA; U_H(B)</t>
  </si>
  <si>
    <t>sigma [1/(Ohm.mm)]</t>
  </si>
  <si>
    <t>B [T]</t>
  </si>
  <si>
    <t>R_H [m^3/A/s]</t>
  </si>
  <si>
    <t>n [1/m^3]</t>
  </si>
  <si>
    <t>mu [m^2/V/s]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</si>
</sst>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U_H [mV]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Sheet1!$H$3:$H$11</c:f>
              <c:numCache>
                <c:formatCode>General</c:formatCode>
                <c:ptCount val="9"/>
                <c:pt idx="0">
                  <c:v>0</c:v>
                </c:pt>
                <c:pt idx="1">
                  <c:v>4.9000000000000002E-2</c:v>
                </c:pt>
                <c:pt idx="2">
                  <c:v>9.8000000000000004E-2</c:v>
                </c:pt>
                <c:pt idx="3">
                  <c:v>0.14700000000000002</c:v>
                </c:pt>
                <c:pt idx="4">
                  <c:v>0.19600000000000001</c:v>
                </c:pt>
                <c:pt idx="5">
                  <c:v>0.245</c:v>
                </c:pt>
                <c:pt idx="6">
                  <c:v>0.29400000000000004</c:v>
                </c:pt>
                <c:pt idx="7">
                  <c:v>0.34300000000000003</c:v>
                </c:pt>
                <c:pt idx="8">
                  <c:v>0.39200000000000002</c:v>
                </c:pt>
              </c:numCache>
            </c:numRef>
          </c:xVal>
          <c:yVal>
            <c:numRef>
              <c:f>Sheet1!$I$3:$I$11</c:f>
              <c:numCache>
                <c:formatCode>General</c:formatCode>
                <c:ptCount val="9"/>
                <c:pt idx="0">
                  <c:v>4.9999999999999822E-2</c:v>
                </c:pt>
                <c:pt idx="1">
                  <c:v>0.14999999999999991</c:v>
                </c:pt>
                <c:pt idx="2">
                  <c:v>0.29999999999999982</c:v>
                </c:pt>
                <c:pt idx="3">
                  <c:v>0.40000000000000036</c:v>
                </c:pt>
                <c:pt idx="4">
                  <c:v>0.59999999999999964</c:v>
                </c:pt>
                <c:pt idx="5">
                  <c:v>0.70000000000000018</c:v>
                </c:pt>
                <c:pt idx="6">
                  <c:v>0.85000000000000009</c:v>
                </c:pt>
                <c:pt idx="7">
                  <c:v>1</c:v>
                </c:pt>
                <c:pt idx="8">
                  <c:v>1.0999999999999996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52-4C5D-B398-82EC1EEC7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374656"/>
        <c:axId val="271184624"/>
      </c:scatterChart>
      <c:valAx>
        <c:axId val="1723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184624"/>
        <c:crosses val="autoZero"/>
        <c:crossBetween val="midCat"/>
      </c:valAx>
      <c:valAx>
        <c:axId val="27118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3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Sheet1!$P$2</c:f>
              <c:strCache>
                <c:ptCount val="1"/>
                <c:pt idx="0">
                  <c:v>U_H [mV]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Sheet1!$O$3:$O$11</c:f>
              <c:numCache>
                <c:formatCode>General</c:formatCode>
                <c:ptCount val="9"/>
                <c:pt idx="0">
                  <c:v>0</c:v>
                </c:pt>
                <c:pt idx="1">
                  <c:v>4.9000000000000002E-2</c:v>
                </c:pt>
                <c:pt idx="2">
                  <c:v>9.8000000000000004E-2</c:v>
                </c:pt>
                <c:pt idx="3">
                  <c:v>0.14700000000000002</c:v>
                </c:pt>
                <c:pt idx="4">
                  <c:v>0.19600000000000001</c:v>
                </c:pt>
                <c:pt idx="5">
                  <c:v>0.245</c:v>
                </c:pt>
                <c:pt idx="6">
                  <c:v>0.29400000000000004</c:v>
                </c:pt>
                <c:pt idx="7">
                  <c:v>0.34300000000000003</c:v>
                </c:pt>
                <c:pt idx="8">
                  <c:v>0.39200000000000002</c:v>
                </c:pt>
              </c:numCache>
            </c:numRef>
          </c:xVal>
          <c:yVal>
            <c:numRef>
              <c:f>Sheet1!$P$3:$P$11</c:f>
              <c:numCache>
                <c:formatCode>General</c:formatCode>
                <c:ptCount val="9"/>
                <c:pt idx="0">
                  <c:v>0</c:v>
                </c:pt>
                <c:pt idx="1">
                  <c:v>0.40000000000000036</c:v>
                </c:pt>
                <c:pt idx="2">
                  <c:v>0.79999999999999982</c:v>
                </c:pt>
                <c:pt idx="3">
                  <c:v>1.3499999999999996</c:v>
                </c:pt>
                <c:pt idx="4">
                  <c:v>1.75</c:v>
                </c:pt>
                <c:pt idx="5">
                  <c:v>2.1500000000000004</c:v>
                </c:pt>
                <c:pt idx="6">
                  <c:v>2.5</c:v>
                </c:pt>
                <c:pt idx="7">
                  <c:v>3.0000000000000009</c:v>
                </c:pt>
                <c:pt idx="8">
                  <c:v>3.3499999999999996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79-46DE-8052-B59193C28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393456"/>
        <c:axId val="271195040"/>
      </c:scatterChart>
      <c:valAx>
        <c:axId val="26739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195040"/>
        <c:crosses val="autoZero"/>
        <c:crossBetween val="midCat"/>
      </c:valAx>
      <c:valAx>
        <c:axId val="2711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93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Sheet1!$W$2</c:f>
              <c:strCache>
                <c:ptCount val="1"/>
                <c:pt idx="0">
                  <c:v>U_H [mV]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Sheet1!$V$3:$V$11</c:f>
              <c:numCache>
                <c:formatCode>General</c:formatCode>
                <c:ptCount val="9"/>
                <c:pt idx="0">
                  <c:v>0</c:v>
                </c:pt>
                <c:pt idx="1">
                  <c:v>4.9000000000000002E-2</c:v>
                </c:pt>
                <c:pt idx="2">
                  <c:v>9.8000000000000004E-2</c:v>
                </c:pt>
                <c:pt idx="3">
                  <c:v>0.14700000000000002</c:v>
                </c:pt>
                <c:pt idx="4">
                  <c:v>0.19600000000000001</c:v>
                </c:pt>
                <c:pt idx="5">
                  <c:v>0.245</c:v>
                </c:pt>
                <c:pt idx="6">
                  <c:v>0.29400000000000004</c:v>
                </c:pt>
                <c:pt idx="7">
                  <c:v>0.34300000000000003</c:v>
                </c:pt>
                <c:pt idx="8">
                  <c:v>0.39200000000000002</c:v>
                </c:pt>
              </c:numCache>
            </c:numRef>
          </c:xVal>
          <c:yVal>
            <c:numRef>
              <c:f>Sheet1!$W$3:$W$11</c:f>
              <c:numCache>
                <c:formatCode>General</c:formatCode>
                <c:ptCount val="9"/>
                <c:pt idx="0">
                  <c:v>0</c:v>
                </c:pt>
                <c:pt idx="1">
                  <c:v>0.65000000000000036</c:v>
                </c:pt>
                <c:pt idx="2">
                  <c:v>1.5</c:v>
                </c:pt>
                <c:pt idx="3">
                  <c:v>2.0500000000000007</c:v>
                </c:pt>
                <c:pt idx="4">
                  <c:v>2.8000000000000007</c:v>
                </c:pt>
                <c:pt idx="5">
                  <c:v>3.6000000000000014</c:v>
                </c:pt>
                <c:pt idx="6">
                  <c:v>4.1999999999999993</c:v>
                </c:pt>
                <c:pt idx="7">
                  <c:v>4.8999999999999986</c:v>
                </c:pt>
                <c:pt idx="8">
                  <c:v>5.65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A0-4083-B2F3-7B47728C5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752880"/>
        <c:axId val="271191072"/>
      </c:scatterChart>
      <c:valAx>
        <c:axId val="262752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191072"/>
        <c:crosses val="autoZero"/>
        <c:crossBetween val="midCat"/>
      </c:valAx>
      <c:valAx>
        <c:axId val="27119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752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U [mV]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Sheet1!$A$3:$A$13</c:f>
              <c:numCache>
                <c:formatCode>General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2.5299999999999998</c:v>
                </c:pt>
                <c:pt idx="6">
                  <c:v>3.01</c:v>
                </c:pt>
                <c:pt idx="7">
                  <c:v>3.51</c:v>
                </c:pt>
                <c:pt idx="8">
                  <c:v>4.01</c:v>
                </c:pt>
                <c:pt idx="9">
                  <c:v>4.5199999999999996</c:v>
                </c:pt>
                <c:pt idx="10">
                  <c:v>4.9800000000000004</c:v>
                </c:pt>
              </c:numCache>
            </c:numRef>
          </c:xVal>
          <c:yVal>
            <c:numRef>
              <c:f>Sheet1!$B$3:$B$13</c:f>
              <c:numCache>
                <c:formatCode>General</c:formatCode>
                <c:ptCount val="11"/>
                <c:pt idx="0">
                  <c:v>1.3</c:v>
                </c:pt>
                <c:pt idx="1">
                  <c:v>25.9</c:v>
                </c:pt>
                <c:pt idx="2">
                  <c:v>50.5</c:v>
                </c:pt>
                <c:pt idx="3">
                  <c:v>75</c:v>
                </c:pt>
                <c:pt idx="4">
                  <c:v>99.8</c:v>
                </c:pt>
                <c:pt idx="5">
                  <c:v>126.6</c:v>
                </c:pt>
                <c:pt idx="6">
                  <c:v>150.30000000000001</c:v>
                </c:pt>
                <c:pt idx="7">
                  <c:v>175.3</c:v>
                </c:pt>
                <c:pt idx="8">
                  <c:v>200</c:v>
                </c:pt>
                <c:pt idx="9">
                  <c:v>225.9</c:v>
                </c:pt>
                <c:pt idx="10">
                  <c:v>248.7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5D-416D-881B-AE2278364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1926368"/>
        <c:axId val="187799440"/>
      </c:scatterChart>
      <c:valAx>
        <c:axId val="27192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99440"/>
        <c:crosses val="autoZero"/>
        <c:crossBetween val="midCat"/>
      </c:valAx>
      <c:valAx>
        <c:axId val="18779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92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11</xdr:row>
      <xdr:rowOff>57150</xdr:rowOff>
    </xdr:from>
    <xdr:to>
      <xdr:col>9</xdr:col>
      <xdr:colOff>425450</xdr:colOff>
      <xdr:row>23</xdr:row>
      <xdr:rowOff>158750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BA68808-53B8-2D20-E170-A565F82496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11</xdr:row>
      <xdr:rowOff>44450</xdr:rowOff>
    </xdr:from>
    <xdr:to>
      <xdr:col>16</xdr:col>
      <xdr:colOff>590550</xdr:colOff>
      <xdr:row>24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4700215-401E-156D-E2AE-9475247B16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123825</xdr:colOff>
      <xdr:row>11</xdr:row>
      <xdr:rowOff>69850</xdr:rowOff>
    </xdr:from>
    <xdr:to>
      <xdr:col>23</xdr:col>
      <xdr:colOff>590550</xdr:colOff>
      <xdr:row>24</xdr:row>
      <xdr:rowOff>82550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62B236A-B5E6-78C3-EA02-2B11682636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13</xdr:row>
      <xdr:rowOff>38100</xdr:rowOff>
    </xdr:from>
    <xdr:to>
      <xdr:col>3</xdr:col>
      <xdr:colOff>12700</xdr:colOff>
      <xdr:row>21</xdr:row>
      <xdr:rowOff>88900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5838A73-EA1C-205B-285B-E6E20C6249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selection activeCell="C10" sqref="C10"/>
    </sheetView>
  </sheetViews>
  <sheetFormatPr defaultRowHeight="14.5" x14ac:dyDescent="0.35"/>
  <cols>
    <col min="4" max="4" width="11.81640625" bestFit="1" customWidth="1"/>
  </cols>
  <sheetData>
    <row r="1" spans="1:23" x14ac:dyDescent="0.35">
      <c r="A1" t="s">
        <v>2</v>
      </c>
      <c r="D1" t="s">
        <v>3</v>
      </c>
      <c r="K1" t="s">
        <v>9</v>
      </c>
      <c r="R1" t="s">
        <v>10</v>
      </c>
    </row>
    <row r="2" spans="1:23" x14ac:dyDescent="0.35">
      <c r="A2" t="s">
        <v>0</v>
      </c>
      <c r="B2" t="s">
        <v>1</v>
      </c>
      <c r="D2" t="s">
        <v>5</v>
      </c>
      <c r="E2" t="s">
        <v>6</v>
      </c>
      <c r="F2" t="s">
        <v>8</v>
      </c>
      <c r="G2" t="s">
        <v>7</v>
      </c>
      <c r="H2" t="s">
        <v>12</v>
      </c>
      <c r="I2" t="s">
        <v>4</v>
      </c>
      <c r="K2" t="s">
        <v>5</v>
      </c>
      <c r="L2" t="s">
        <v>6</v>
      </c>
      <c r="M2" t="s">
        <v>8</v>
      </c>
      <c r="N2" t="s">
        <v>7</v>
      </c>
      <c r="O2" t="s">
        <v>12</v>
      </c>
      <c r="P2" t="s">
        <v>4</v>
      </c>
      <c r="R2" t="s">
        <v>5</v>
      </c>
      <c r="S2" t="s">
        <v>6</v>
      </c>
      <c r="T2" t="s">
        <v>8</v>
      </c>
      <c r="U2" t="s">
        <v>7</v>
      </c>
      <c r="V2" t="s">
        <v>12</v>
      </c>
      <c r="W2" t="s">
        <v>4</v>
      </c>
    </row>
    <row r="3" spans="1:23" x14ac:dyDescent="0.35">
      <c r="A3">
        <v>0</v>
      </c>
      <c r="B3">
        <v>1.3</v>
      </c>
      <c r="D3">
        <v>0</v>
      </c>
      <c r="E3">
        <v>5.4</v>
      </c>
      <c r="F3">
        <v>5.4</v>
      </c>
      <c r="G3">
        <v>5.5</v>
      </c>
      <c r="H3">
        <f>0.098*D3</f>
        <v>0</v>
      </c>
      <c r="I3">
        <f>(G3-E3)/2</f>
        <v>4.9999999999999822E-2</v>
      </c>
      <c r="K3">
        <v>0</v>
      </c>
      <c r="L3">
        <v>13.6</v>
      </c>
      <c r="M3">
        <v>13.6</v>
      </c>
      <c r="N3">
        <v>13.6</v>
      </c>
      <c r="O3">
        <f>0.098*K3</f>
        <v>0</v>
      </c>
      <c r="P3">
        <f>(N3-L3)/2</f>
        <v>0</v>
      </c>
      <c r="R3">
        <v>0</v>
      </c>
      <c r="S3">
        <v>22</v>
      </c>
      <c r="T3">
        <v>22</v>
      </c>
      <c r="U3">
        <v>22</v>
      </c>
      <c r="V3">
        <f>0.098*R3</f>
        <v>0</v>
      </c>
      <c r="W3">
        <f>(U3-S3)/2</f>
        <v>0</v>
      </c>
    </row>
    <row r="4" spans="1:23" x14ac:dyDescent="0.35">
      <c r="A4">
        <v>0.5</v>
      </c>
      <c r="B4">
        <v>25.9</v>
      </c>
      <c r="D4">
        <v>0.5</v>
      </c>
      <c r="E4">
        <v>5.3</v>
      </c>
      <c r="F4">
        <v>5.4</v>
      </c>
      <c r="G4">
        <v>5.6</v>
      </c>
      <c r="H4">
        <f t="shared" ref="H4:H11" si="0">0.098*D4</f>
        <v>4.9000000000000002E-2</v>
      </c>
      <c r="I4">
        <f t="shared" ref="I4:I11" si="1">(G4-E4)/2</f>
        <v>0.14999999999999991</v>
      </c>
      <c r="K4">
        <v>0.5</v>
      </c>
      <c r="L4">
        <v>13.2</v>
      </c>
      <c r="M4">
        <v>13.6</v>
      </c>
      <c r="N4">
        <v>14</v>
      </c>
      <c r="O4">
        <f t="shared" ref="O4:O11" si="2">0.098*K4</f>
        <v>4.9000000000000002E-2</v>
      </c>
      <c r="P4">
        <f t="shared" ref="P4:P11" si="3">(N4-L4)/2</f>
        <v>0.40000000000000036</v>
      </c>
      <c r="R4">
        <v>0.5</v>
      </c>
      <c r="S4">
        <v>21.4</v>
      </c>
      <c r="T4">
        <v>22</v>
      </c>
      <c r="U4">
        <v>22.7</v>
      </c>
      <c r="V4">
        <f t="shared" ref="V4:V11" si="4">0.098*R4</f>
        <v>4.9000000000000002E-2</v>
      </c>
      <c r="W4">
        <f t="shared" ref="W4:W11" si="5">(U4-S4)/2</f>
        <v>0.65000000000000036</v>
      </c>
    </row>
    <row r="5" spans="1:23" x14ac:dyDescent="0.35">
      <c r="A5">
        <v>1</v>
      </c>
      <c r="B5">
        <v>50.5</v>
      </c>
      <c r="D5">
        <v>1</v>
      </c>
      <c r="E5">
        <v>5.2</v>
      </c>
      <c r="F5">
        <v>5.4</v>
      </c>
      <c r="G5">
        <v>5.8</v>
      </c>
      <c r="H5">
        <f t="shared" si="0"/>
        <v>9.8000000000000004E-2</v>
      </c>
      <c r="I5">
        <f t="shared" si="1"/>
        <v>0.29999999999999982</v>
      </c>
      <c r="K5">
        <v>1</v>
      </c>
      <c r="L5">
        <v>12.9</v>
      </c>
      <c r="M5">
        <v>13.7</v>
      </c>
      <c r="N5">
        <v>14.5</v>
      </c>
      <c r="O5">
        <f t="shared" si="2"/>
        <v>9.8000000000000004E-2</v>
      </c>
      <c r="P5">
        <f t="shared" si="3"/>
        <v>0.79999999999999982</v>
      </c>
      <c r="R5">
        <v>1</v>
      </c>
      <c r="S5">
        <v>20.5</v>
      </c>
      <c r="T5">
        <v>22</v>
      </c>
      <c r="U5">
        <v>23.5</v>
      </c>
      <c r="V5">
        <f t="shared" si="4"/>
        <v>9.8000000000000004E-2</v>
      </c>
      <c r="W5">
        <f t="shared" si="5"/>
        <v>1.5</v>
      </c>
    </row>
    <row r="6" spans="1:23" x14ac:dyDescent="0.35">
      <c r="A6">
        <v>1.5</v>
      </c>
      <c r="B6">
        <v>75</v>
      </c>
      <c r="D6">
        <v>1.5</v>
      </c>
      <c r="E6">
        <v>5.0999999999999996</v>
      </c>
      <c r="F6">
        <v>5.4</v>
      </c>
      <c r="G6">
        <v>5.9</v>
      </c>
      <c r="H6">
        <f t="shared" si="0"/>
        <v>0.14700000000000002</v>
      </c>
      <c r="I6">
        <f t="shared" si="1"/>
        <v>0.40000000000000036</v>
      </c>
      <c r="K6">
        <v>1.5</v>
      </c>
      <c r="L6">
        <v>12.3</v>
      </c>
      <c r="M6">
        <v>13.6</v>
      </c>
      <c r="N6">
        <v>15</v>
      </c>
      <c r="O6">
        <f t="shared" si="2"/>
        <v>0.14700000000000002</v>
      </c>
      <c r="P6">
        <f t="shared" si="3"/>
        <v>1.3499999999999996</v>
      </c>
      <c r="R6">
        <v>1.5</v>
      </c>
      <c r="S6">
        <v>20</v>
      </c>
      <c r="T6">
        <v>22</v>
      </c>
      <c r="U6">
        <v>24.1</v>
      </c>
      <c r="V6">
        <f t="shared" si="4"/>
        <v>0.14700000000000002</v>
      </c>
      <c r="W6">
        <f t="shared" si="5"/>
        <v>2.0500000000000007</v>
      </c>
    </row>
    <row r="7" spans="1:23" x14ac:dyDescent="0.35">
      <c r="A7">
        <v>2</v>
      </c>
      <c r="B7">
        <v>99.8</v>
      </c>
      <c r="D7">
        <v>2</v>
      </c>
      <c r="E7">
        <v>4.9000000000000004</v>
      </c>
      <c r="F7">
        <v>5.4</v>
      </c>
      <c r="G7">
        <v>6.1</v>
      </c>
      <c r="H7">
        <f t="shared" si="0"/>
        <v>0.19600000000000001</v>
      </c>
      <c r="I7">
        <f t="shared" si="1"/>
        <v>0.59999999999999964</v>
      </c>
      <c r="K7">
        <v>2</v>
      </c>
      <c r="L7">
        <v>11.9</v>
      </c>
      <c r="M7">
        <v>13.7</v>
      </c>
      <c r="N7">
        <v>15.4</v>
      </c>
      <c r="O7">
        <f t="shared" si="2"/>
        <v>0.19600000000000001</v>
      </c>
      <c r="P7">
        <f t="shared" si="3"/>
        <v>1.75</v>
      </c>
      <c r="R7">
        <v>2</v>
      </c>
      <c r="S7">
        <v>19.2</v>
      </c>
      <c r="T7">
        <v>21.9</v>
      </c>
      <c r="U7">
        <v>24.8</v>
      </c>
      <c r="V7">
        <f t="shared" si="4"/>
        <v>0.19600000000000001</v>
      </c>
      <c r="W7">
        <f t="shared" si="5"/>
        <v>2.8000000000000007</v>
      </c>
    </row>
    <row r="8" spans="1:23" x14ac:dyDescent="0.35">
      <c r="A8">
        <v>2.5299999999999998</v>
      </c>
      <c r="B8">
        <v>126.6</v>
      </c>
      <c r="D8">
        <v>2.5</v>
      </c>
      <c r="E8">
        <v>4.8</v>
      </c>
      <c r="F8">
        <v>5.4</v>
      </c>
      <c r="G8">
        <v>6.2</v>
      </c>
      <c r="H8">
        <f t="shared" si="0"/>
        <v>0.245</v>
      </c>
      <c r="I8">
        <f t="shared" si="1"/>
        <v>0.70000000000000018</v>
      </c>
      <c r="K8">
        <v>2.5</v>
      </c>
      <c r="L8">
        <v>11.5</v>
      </c>
      <c r="M8">
        <v>13.6</v>
      </c>
      <c r="N8">
        <v>15.8</v>
      </c>
      <c r="O8">
        <f t="shared" si="2"/>
        <v>0.245</v>
      </c>
      <c r="P8">
        <f t="shared" si="3"/>
        <v>2.1500000000000004</v>
      </c>
      <c r="R8">
        <v>2.5</v>
      </c>
      <c r="S8">
        <v>18.399999999999999</v>
      </c>
      <c r="T8">
        <v>22</v>
      </c>
      <c r="U8">
        <v>25.6</v>
      </c>
      <c r="V8">
        <f t="shared" si="4"/>
        <v>0.245</v>
      </c>
      <c r="W8">
        <f t="shared" si="5"/>
        <v>3.6000000000000014</v>
      </c>
    </row>
    <row r="9" spans="1:23" x14ac:dyDescent="0.35">
      <c r="A9">
        <v>3.01</v>
      </c>
      <c r="B9">
        <v>150.30000000000001</v>
      </c>
      <c r="D9">
        <v>3</v>
      </c>
      <c r="E9">
        <v>4.7</v>
      </c>
      <c r="F9">
        <v>5.5</v>
      </c>
      <c r="G9">
        <v>6.4</v>
      </c>
      <c r="H9">
        <f t="shared" si="0"/>
        <v>0.29400000000000004</v>
      </c>
      <c r="I9">
        <f t="shared" si="1"/>
        <v>0.85000000000000009</v>
      </c>
      <c r="K9">
        <v>3</v>
      </c>
      <c r="L9">
        <v>11.2</v>
      </c>
      <c r="M9">
        <v>13.7</v>
      </c>
      <c r="N9">
        <v>16.2</v>
      </c>
      <c r="O9">
        <f t="shared" si="2"/>
        <v>0.29400000000000004</v>
      </c>
      <c r="P9">
        <f t="shared" si="3"/>
        <v>2.5</v>
      </c>
      <c r="R9">
        <v>3</v>
      </c>
      <c r="S9">
        <v>17.8</v>
      </c>
      <c r="T9">
        <v>21.9</v>
      </c>
      <c r="U9">
        <v>26.2</v>
      </c>
      <c r="V9">
        <f t="shared" si="4"/>
        <v>0.29400000000000004</v>
      </c>
      <c r="W9">
        <f t="shared" si="5"/>
        <v>4.1999999999999993</v>
      </c>
    </row>
    <row r="10" spans="1:23" x14ac:dyDescent="0.35">
      <c r="A10">
        <v>3.51</v>
      </c>
      <c r="B10">
        <v>175.3</v>
      </c>
      <c r="D10">
        <v>3.5</v>
      </c>
      <c r="E10">
        <v>4.5</v>
      </c>
      <c r="F10">
        <v>5.5</v>
      </c>
      <c r="G10">
        <v>6.5</v>
      </c>
      <c r="H10">
        <f t="shared" si="0"/>
        <v>0.34300000000000003</v>
      </c>
      <c r="I10">
        <f t="shared" si="1"/>
        <v>1</v>
      </c>
      <c r="K10">
        <v>3.5</v>
      </c>
      <c r="L10">
        <v>10.6</v>
      </c>
      <c r="M10">
        <v>13.6</v>
      </c>
      <c r="N10">
        <v>16.600000000000001</v>
      </c>
      <c r="O10">
        <f t="shared" si="2"/>
        <v>0.34300000000000003</v>
      </c>
      <c r="P10">
        <f t="shared" si="3"/>
        <v>3.0000000000000009</v>
      </c>
      <c r="R10">
        <v>3.5</v>
      </c>
      <c r="S10">
        <v>17.100000000000001</v>
      </c>
      <c r="T10">
        <v>22</v>
      </c>
      <c r="U10">
        <v>26.9</v>
      </c>
      <c r="V10">
        <f t="shared" si="4"/>
        <v>0.34300000000000003</v>
      </c>
      <c r="W10">
        <f t="shared" si="5"/>
        <v>4.8999999999999986</v>
      </c>
    </row>
    <row r="11" spans="1:23" x14ac:dyDescent="0.35">
      <c r="A11">
        <v>4.01</v>
      </c>
      <c r="B11">
        <v>200</v>
      </c>
      <c r="D11">
        <v>4</v>
      </c>
      <c r="E11">
        <v>4.4000000000000004</v>
      </c>
      <c r="F11">
        <v>5.5</v>
      </c>
      <c r="G11">
        <v>6.6</v>
      </c>
      <c r="H11">
        <f t="shared" si="0"/>
        <v>0.39200000000000002</v>
      </c>
      <c r="I11">
        <f t="shared" si="1"/>
        <v>1.0999999999999996</v>
      </c>
      <c r="K11">
        <v>4</v>
      </c>
      <c r="L11">
        <v>10.3</v>
      </c>
      <c r="M11">
        <v>13.7</v>
      </c>
      <c r="N11">
        <v>17</v>
      </c>
      <c r="O11">
        <f t="shared" si="2"/>
        <v>0.39200000000000002</v>
      </c>
      <c r="P11">
        <f t="shared" si="3"/>
        <v>3.3499999999999996</v>
      </c>
      <c r="R11">
        <v>4</v>
      </c>
      <c r="S11">
        <v>16.3</v>
      </c>
      <c r="T11">
        <v>21.9</v>
      </c>
      <c r="U11">
        <v>27.6</v>
      </c>
      <c r="V11">
        <f t="shared" si="4"/>
        <v>0.39200000000000002</v>
      </c>
      <c r="W11">
        <f t="shared" si="5"/>
        <v>5.65</v>
      </c>
    </row>
    <row r="12" spans="1:23" x14ac:dyDescent="0.35">
      <c r="A12">
        <v>4.5199999999999996</v>
      </c>
      <c r="B12">
        <v>225.9</v>
      </c>
    </row>
    <row r="13" spans="1:23" x14ac:dyDescent="0.35">
      <c r="A13">
        <v>4.9800000000000004</v>
      </c>
      <c r="B13">
        <v>248.7</v>
      </c>
    </row>
    <row r="26" spans="1:19" x14ac:dyDescent="0.35">
      <c r="A26" t="s">
        <v>11</v>
      </c>
      <c r="D26" t="s">
        <v>13</v>
      </c>
      <c r="K26" t="s">
        <v>13</v>
      </c>
      <c r="R26" t="s">
        <v>13</v>
      </c>
    </row>
    <row r="27" spans="1:19" x14ac:dyDescent="0.35">
      <c r="A27" cm="1">
        <f t="array" ref="A27:B27">LINEST(A3:A13, B3:B13, 0, 0)*7.1/2.71/1.95</f>
        <v>2.689549341646575E-2</v>
      </c>
      <c r="B27">
        <v>0</v>
      </c>
      <c r="D27" cm="1">
        <f t="array" ref="D27:E27">LINEST(I3:I11,H3:H11, 0, 0)*1.95/1/1000</f>
        <v>5.6084933973589417E-3</v>
      </c>
      <c r="E27">
        <v>0</v>
      </c>
      <c r="K27" cm="1">
        <f t="array" ref="K27:L27">LINEST(P3:P11,O3:O11, 0, 0)*1.95/3/1000</f>
        <v>5.6312525010003998E-3</v>
      </c>
      <c r="L27">
        <v>0</v>
      </c>
      <c r="R27" cm="1">
        <f t="array" ref="R27:S27">LINEST(W3:W11,V3:V11, 0, 0)*1.95/5/1000</f>
        <v>5.6065426170468181E-3</v>
      </c>
      <c r="S27">
        <v>0</v>
      </c>
    </row>
    <row r="29" spans="1:19" x14ac:dyDescent="0.35">
      <c r="D29" t="s">
        <v>14</v>
      </c>
      <c r="K29" t="s">
        <v>14</v>
      </c>
      <c r="R29" t="s">
        <v>14</v>
      </c>
    </row>
    <row r="30" spans="1:19" x14ac:dyDescent="0.35">
      <c r="D30">
        <f>3*PI()/8/1.602*10^19/D27</f>
        <v>1.3112104921224548E+21</v>
      </c>
      <c r="K30">
        <f>3*PI()/8/1.602*10^19/K27</f>
        <v>1.305911142558449E+21</v>
      </c>
      <c r="R30">
        <f>3*PI()/8/1.602*10^19/R27</f>
        <v>1.3116667240264636E+21</v>
      </c>
    </row>
    <row r="32" spans="1:19" x14ac:dyDescent="0.35">
      <c r="D32" t="s">
        <v>15</v>
      </c>
      <c r="K32" t="s">
        <v>15</v>
      </c>
      <c r="R32" t="s">
        <v>15</v>
      </c>
    </row>
    <row r="33" spans="4:18" x14ac:dyDescent="0.35">
      <c r="D33">
        <f>D27*$A$27*1000</f>
        <v>0.15084319724495907</v>
      </c>
      <c r="K33">
        <f>K27*$A$27*1000</f>
        <v>0.15145531456711253</v>
      </c>
      <c r="R33">
        <f>R27*$A$27*1000</f>
        <v>0.15079073004591736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balazs szalai</dc:creator>
  <cp:lastModifiedBy>balazs szalai</cp:lastModifiedBy>
  <cp:lastPrinted>2023-10-24T09:12:20Z</cp:lastPrinted>
  <dcterms:created xsi:type="dcterms:W3CDTF">2023-10-24T07:13:16Z</dcterms:created>
  <dcterms:modified xsi:type="dcterms:W3CDTF">2023-10-24T09:13:55Z</dcterms:modified>
</cp:coreProperties>
</file>