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z\Desktop\MFF_UK\2. rocník ZS\praktikum\mer9\"/>
    </mc:Choice>
  </mc:AlternateContent>
  <xr:revisionPtr revIDLastSave="0" documentId="13_ncr:1_{5175E4EB-B02C-4B44-BA43-6BAC3547DA0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3" i="1" l="1"/>
  <c r="AA12" i="1"/>
  <c r="AA11" i="1"/>
  <c r="AA10" i="1"/>
  <c r="AA9" i="1"/>
  <c r="AA8" i="1"/>
  <c r="AA7" i="1"/>
  <c r="AA6" i="1"/>
  <c r="AA5" i="1"/>
  <c r="AA4" i="1"/>
  <c r="AC9" i="1"/>
  <c r="AC10" i="1"/>
  <c r="AC11" i="1"/>
  <c r="AC12" i="1"/>
  <c r="AC13" i="1"/>
  <c r="AC7" i="1"/>
  <c r="AC5" i="1"/>
  <c r="AC8" i="1"/>
  <c r="AC6" i="1"/>
  <c r="AC4" i="1"/>
  <c r="AJ15" i="1"/>
  <c r="AJ16" i="1"/>
  <c r="AJ17" i="1"/>
  <c r="AJ18" i="1"/>
  <c r="AJ19" i="1"/>
  <c r="AJ21" i="1"/>
  <c r="AJ22" i="1"/>
  <c r="AJ23" i="1"/>
  <c r="AJ24" i="1"/>
  <c r="AJ25" i="1"/>
  <c r="AJ26" i="1"/>
  <c r="AJ32" i="1"/>
  <c r="AI46" i="1"/>
  <c r="AJ46" i="1" s="1"/>
  <c r="AI45" i="1"/>
  <c r="AJ45" i="1" s="1"/>
  <c r="AI44" i="1"/>
  <c r="AJ44" i="1" s="1"/>
  <c r="AI43" i="1"/>
  <c r="AJ43" i="1" s="1"/>
  <c r="AI42" i="1"/>
  <c r="AJ42" i="1" s="1"/>
  <c r="AI41" i="1"/>
  <c r="AJ41" i="1" s="1"/>
  <c r="AI40" i="1"/>
  <c r="AJ40" i="1" s="1"/>
  <c r="AI39" i="1"/>
  <c r="AJ39" i="1" s="1"/>
  <c r="AI38" i="1"/>
  <c r="AJ38" i="1" s="1"/>
  <c r="AI37" i="1"/>
  <c r="AJ37" i="1" s="1"/>
  <c r="AI36" i="1"/>
  <c r="AJ36" i="1" s="1"/>
  <c r="AI35" i="1"/>
  <c r="AJ35" i="1" s="1"/>
  <c r="AI34" i="1"/>
  <c r="AJ34" i="1" s="1"/>
  <c r="AI33" i="1"/>
  <c r="AJ33" i="1" s="1"/>
  <c r="AI32" i="1"/>
  <c r="AI31" i="1"/>
  <c r="AJ31" i="1" s="1"/>
  <c r="AI30" i="1"/>
  <c r="AJ30" i="1" s="1"/>
  <c r="AI29" i="1"/>
  <c r="AJ29" i="1" s="1"/>
  <c r="AI28" i="1"/>
  <c r="AJ28" i="1" s="1"/>
  <c r="AI5" i="1"/>
  <c r="AJ5" i="1" s="1"/>
  <c r="AI6" i="1"/>
  <c r="AJ6" i="1" s="1"/>
  <c r="AI7" i="1"/>
  <c r="AJ7" i="1" s="1"/>
  <c r="AI8" i="1"/>
  <c r="AJ8" i="1" s="1"/>
  <c r="AI9" i="1"/>
  <c r="AJ9" i="1" s="1"/>
  <c r="AI10" i="1"/>
  <c r="AJ10" i="1" s="1"/>
  <c r="AI11" i="1"/>
  <c r="AJ11" i="1" s="1"/>
  <c r="AI12" i="1"/>
  <c r="AJ12" i="1" s="1"/>
  <c r="AI13" i="1"/>
  <c r="AJ13" i="1" s="1"/>
  <c r="AI14" i="1"/>
  <c r="AJ14" i="1" s="1"/>
  <c r="AI15" i="1"/>
  <c r="AI16" i="1"/>
  <c r="AI17" i="1"/>
  <c r="AI18" i="1"/>
  <c r="AI19" i="1"/>
  <c r="AI20" i="1"/>
  <c r="AJ20" i="1" s="1"/>
  <c r="AI21" i="1"/>
  <c r="AI22" i="1"/>
  <c r="AI23" i="1"/>
  <c r="AI24" i="1"/>
  <c r="AI25" i="1"/>
  <c r="AI26" i="1"/>
  <c r="AI27" i="1"/>
  <c r="AJ27" i="1" s="1"/>
  <c r="AI4" i="1"/>
  <c r="AJ4" i="1" s="1"/>
  <c r="AD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4" i="1"/>
  <c r="T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4" i="1"/>
  <c r="M4" i="1"/>
</calcChain>
</file>

<file path=xl/sharedStrings.xml><?xml version="1.0" encoding="utf-8"?>
<sst xmlns="http://schemas.openxmlformats.org/spreadsheetml/2006/main" count="34" uniqueCount="13">
  <si>
    <t>odpor</t>
  </si>
  <si>
    <t>P [W]</t>
  </si>
  <si>
    <t>U [V]</t>
  </si>
  <si>
    <t>I [A]</t>
  </si>
  <si>
    <t>kondenzátor</t>
  </si>
  <si>
    <t>cívka</t>
  </si>
  <si>
    <t>RC seriovo</t>
  </si>
  <si>
    <t>RC paralelne</t>
  </si>
  <si>
    <t>C [uF]</t>
  </si>
  <si>
    <t>cos(phi)</t>
  </si>
  <si>
    <t>osciloskop</t>
  </si>
  <si>
    <t>phi</t>
  </si>
  <si>
    <t>RLC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</si>
</sst>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cos(phi) - seriálny RC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Sheet1!$R$3</c:f>
              <c:strCache>
                <c:ptCount val="1"/>
                <c:pt idx="0">
                  <c:v>cos(phi)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Sheet1!$M$4:$M$27</c:f>
              <c:numCache>
                <c:formatCode>General</c:formatCode>
                <c:ptCount val="24"/>
                <c:pt idx="0">
                  <c:v>1E-4</c:v>
                </c:pt>
                <c:pt idx="1">
                  <c:v>1E-3</c:v>
                </c:pt>
                <c:pt idx="2">
                  <c:v>0.01</c:v>
                </c:pt>
                <c:pt idx="3">
                  <c:v>0.1</c:v>
                </c:pt>
                <c:pt idx="4">
                  <c:v>0.3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1.3</c:v>
                </c:pt>
                <c:pt idx="12">
                  <c:v>1.6</c:v>
                </c:pt>
                <c:pt idx="13">
                  <c:v>1.9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</c:numCache>
            </c:numRef>
          </c:xVal>
          <c:yVal>
            <c:numRef>
              <c:f>Sheet1!$R$4:$R$27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6.8627450980392149E-2</c:v>
                </c:pt>
                <c:pt idx="4">
                  <c:v>0.11764705882352941</c:v>
                </c:pt>
                <c:pt idx="5">
                  <c:v>0.17401960784313722</c:v>
                </c:pt>
                <c:pt idx="6">
                  <c:v>0.21132897603485842</c:v>
                </c:pt>
                <c:pt idx="7">
                  <c:v>0.22771748799146063</c:v>
                </c:pt>
                <c:pt idx="8">
                  <c:v>0.26581865622961509</c:v>
                </c:pt>
                <c:pt idx="9">
                  <c:v>0.28096169974839252</c:v>
                </c:pt>
                <c:pt idx="10">
                  <c:v>0.31702544031311153</c:v>
                </c:pt>
                <c:pt idx="11">
                  <c:v>0.38982525074966395</c:v>
                </c:pt>
                <c:pt idx="12">
                  <c:v>0.45104416295789118</c:v>
                </c:pt>
                <c:pt idx="13">
                  <c:v>0.51459410155062335</c:v>
                </c:pt>
                <c:pt idx="14">
                  <c:v>0.5699233716475095</c:v>
                </c:pt>
                <c:pt idx="15">
                  <c:v>0.62720451484640549</c:v>
                </c:pt>
                <c:pt idx="16">
                  <c:v>0.70036397792649985</c:v>
                </c:pt>
                <c:pt idx="17">
                  <c:v>0.7847394540942928</c:v>
                </c:pt>
                <c:pt idx="18">
                  <c:v>0.84156020131629883</c:v>
                </c:pt>
                <c:pt idx="19">
                  <c:v>0.87830687830687837</c:v>
                </c:pt>
                <c:pt idx="20">
                  <c:v>0.9072406028061667</c:v>
                </c:pt>
                <c:pt idx="21">
                  <c:v>0.92495859345139497</c:v>
                </c:pt>
                <c:pt idx="22">
                  <c:v>0.94916549878965462</c:v>
                </c:pt>
                <c:pt idx="23">
                  <c:v>0.94935129740518953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18-4F53-BD59-C8C8D972B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270239"/>
        <c:axId val="644076703"/>
      </c:scatterChart>
      <c:valAx>
        <c:axId val="646270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076703"/>
        <c:crosses val="autoZero"/>
        <c:crossBetween val="midCat"/>
      </c:valAx>
      <c:valAx>
        <c:axId val="64407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270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cos(phi) - paralelny RC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Sheet1!$Y$3</c:f>
              <c:strCache>
                <c:ptCount val="1"/>
                <c:pt idx="0">
                  <c:v>cos(phi)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Sheet1!$T$4:$T$27</c:f>
              <c:numCache>
                <c:formatCode>General</c:formatCode>
                <c:ptCount val="24"/>
                <c:pt idx="0">
                  <c:v>1E-4</c:v>
                </c:pt>
                <c:pt idx="1">
                  <c:v>1E-3</c:v>
                </c:pt>
                <c:pt idx="2">
                  <c:v>0.01</c:v>
                </c:pt>
                <c:pt idx="3">
                  <c:v>0.1</c:v>
                </c:pt>
                <c:pt idx="4">
                  <c:v>0.3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1.3</c:v>
                </c:pt>
                <c:pt idx="12">
                  <c:v>1.6</c:v>
                </c:pt>
                <c:pt idx="13">
                  <c:v>1.9</c:v>
                </c:pt>
                <c:pt idx="14">
                  <c:v>2.2000000000000002</c:v>
                </c:pt>
                <c:pt idx="15">
                  <c:v>2.5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</c:numCache>
            </c:numRef>
          </c:xVal>
          <c:yVal>
            <c:numRef>
              <c:f>Sheet1!$Y$4:$Y$27</c:f>
              <c:numCache>
                <c:formatCode>General</c:formatCode>
                <c:ptCount val="24"/>
                <c:pt idx="0">
                  <c:v>1.0073577564621135</c:v>
                </c:pt>
                <c:pt idx="1">
                  <c:v>1.0053825451749328</c:v>
                </c:pt>
                <c:pt idx="2">
                  <c:v>1.0014964890065614</c:v>
                </c:pt>
                <c:pt idx="3">
                  <c:v>1.0053336403054371</c:v>
                </c:pt>
                <c:pt idx="4">
                  <c:v>1.0056678921568627</c:v>
                </c:pt>
                <c:pt idx="5">
                  <c:v>0.99327856609410015</c:v>
                </c:pt>
                <c:pt idx="6">
                  <c:v>0.9884241971620612</c:v>
                </c:pt>
                <c:pt idx="7">
                  <c:v>0.96940831654149118</c:v>
                </c:pt>
                <c:pt idx="8">
                  <c:v>0.97008922041831214</c:v>
                </c:pt>
                <c:pt idx="9">
                  <c:v>0.95595595595595606</c:v>
                </c:pt>
                <c:pt idx="10">
                  <c:v>0.95839577535145937</c:v>
                </c:pt>
                <c:pt idx="11">
                  <c:v>0.92733039161610598</c:v>
                </c:pt>
                <c:pt idx="12">
                  <c:v>0.89423076923076927</c:v>
                </c:pt>
                <c:pt idx="13">
                  <c:v>0.84715246849237191</c:v>
                </c:pt>
                <c:pt idx="14">
                  <c:v>0.79805853802029714</c:v>
                </c:pt>
                <c:pt idx="15">
                  <c:v>0.76825557809330614</c:v>
                </c:pt>
                <c:pt idx="16">
                  <c:v>0.71426700542182886</c:v>
                </c:pt>
                <c:pt idx="17">
                  <c:v>0.60273672687465796</c:v>
                </c:pt>
                <c:pt idx="18">
                  <c:v>0.52046079132628087</c:v>
                </c:pt>
                <c:pt idx="19">
                  <c:v>0.45681159420289852</c:v>
                </c:pt>
                <c:pt idx="20">
                  <c:v>0.40468864468864468</c:v>
                </c:pt>
                <c:pt idx="21">
                  <c:v>0.36180573835219804</c:v>
                </c:pt>
                <c:pt idx="22">
                  <c:v>0.32546583850931676</c:v>
                </c:pt>
                <c:pt idx="23">
                  <c:v>0.30024213075060535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67-4B3C-80E1-696E43859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603663"/>
        <c:axId val="644057855"/>
      </c:scatterChart>
      <c:valAx>
        <c:axId val="789603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057855"/>
        <c:crosses val="autoZero"/>
        <c:crossBetween val="midCat"/>
      </c:valAx>
      <c:valAx>
        <c:axId val="64405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60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cos(phi) - RLC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Sheet1!$AI$3</c:f>
              <c:strCache>
                <c:ptCount val="1"/>
                <c:pt idx="0">
                  <c:v>cos(phi)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Sheet1!$AD$4:$AD$46</c:f>
              <c:numCache>
                <c:formatCode>General</c:formatCode>
                <c:ptCount val="43"/>
                <c:pt idx="0">
                  <c:v>1E-4</c:v>
                </c:pt>
                <c:pt idx="1">
                  <c:v>1E-3</c:v>
                </c:pt>
                <c:pt idx="2">
                  <c:v>0.01</c:v>
                </c:pt>
                <c:pt idx="3">
                  <c:v>0.1</c:v>
                </c:pt>
                <c:pt idx="4">
                  <c:v>0.2</c:v>
                </c:pt>
                <c:pt idx="5">
                  <c:v>0.3</c:v>
                </c:pt>
                <c:pt idx="6">
                  <c:v>0.4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  <c:pt idx="10">
                  <c:v>0.8</c:v>
                </c:pt>
                <c:pt idx="11">
                  <c:v>0.9</c:v>
                </c:pt>
                <c:pt idx="12">
                  <c:v>1</c:v>
                </c:pt>
                <c:pt idx="13">
                  <c:v>1.1000000000000001</c:v>
                </c:pt>
                <c:pt idx="14">
                  <c:v>1.2</c:v>
                </c:pt>
                <c:pt idx="15">
                  <c:v>1.3</c:v>
                </c:pt>
                <c:pt idx="16">
                  <c:v>1.4</c:v>
                </c:pt>
                <c:pt idx="17">
                  <c:v>1.5</c:v>
                </c:pt>
                <c:pt idx="18">
                  <c:v>1.6</c:v>
                </c:pt>
                <c:pt idx="19">
                  <c:v>1.7</c:v>
                </c:pt>
                <c:pt idx="20">
                  <c:v>1.8</c:v>
                </c:pt>
                <c:pt idx="21">
                  <c:v>1.9</c:v>
                </c:pt>
                <c:pt idx="22">
                  <c:v>2</c:v>
                </c:pt>
                <c:pt idx="23">
                  <c:v>2.1</c:v>
                </c:pt>
                <c:pt idx="24">
                  <c:v>2.2000000000000002</c:v>
                </c:pt>
                <c:pt idx="25">
                  <c:v>2.2999999999999998</c:v>
                </c:pt>
                <c:pt idx="26">
                  <c:v>2.4</c:v>
                </c:pt>
                <c:pt idx="27">
                  <c:v>2.5</c:v>
                </c:pt>
                <c:pt idx="28">
                  <c:v>2.6</c:v>
                </c:pt>
                <c:pt idx="29">
                  <c:v>2.7</c:v>
                </c:pt>
                <c:pt idx="30">
                  <c:v>2.8</c:v>
                </c:pt>
                <c:pt idx="31">
                  <c:v>2.9</c:v>
                </c:pt>
                <c:pt idx="32">
                  <c:v>3</c:v>
                </c:pt>
                <c:pt idx="33">
                  <c:v>3.3</c:v>
                </c:pt>
                <c:pt idx="34">
                  <c:v>3.6</c:v>
                </c:pt>
                <c:pt idx="35">
                  <c:v>4</c:v>
                </c:pt>
                <c:pt idx="36">
                  <c:v>4.5</c:v>
                </c:pt>
                <c:pt idx="37">
                  <c:v>5</c:v>
                </c:pt>
                <c:pt idx="38">
                  <c:v>6</c:v>
                </c:pt>
                <c:pt idx="39">
                  <c:v>7</c:v>
                </c:pt>
                <c:pt idx="40">
                  <c:v>8</c:v>
                </c:pt>
                <c:pt idx="41">
                  <c:v>9</c:v>
                </c:pt>
                <c:pt idx="42">
                  <c:v>10</c:v>
                </c:pt>
              </c:numCache>
            </c:numRef>
          </c:xVal>
          <c:yVal>
            <c:numRef>
              <c:f>Sheet1!$AI$4:$AI$46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9.9206349206349201E-2</c:v>
                </c:pt>
                <c:pt idx="4">
                  <c:v>0.1388888888888889</c:v>
                </c:pt>
                <c:pt idx="5">
                  <c:v>0.16633663366336635</c:v>
                </c:pt>
                <c:pt idx="6">
                  <c:v>0.2065063649222065</c:v>
                </c:pt>
                <c:pt idx="7">
                  <c:v>0.25472112428634169</c:v>
                </c:pt>
                <c:pt idx="8">
                  <c:v>0.31558185404339251</c:v>
                </c:pt>
                <c:pt idx="9">
                  <c:v>0.36348267117497884</c:v>
                </c:pt>
                <c:pt idx="10">
                  <c:v>0.45207509881422925</c:v>
                </c:pt>
                <c:pt idx="11">
                  <c:v>0.54894179894179895</c:v>
                </c:pt>
                <c:pt idx="12">
                  <c:v>0.61401007508791938</c:v>
                </c:pt>
                <c:pt idx="13">
                  <c:v>0.68920449594841859</c:v>
                </c:pt>
                <c:pt idx="14">
                  <c:v>0.76297786720321914</c:v>
                </c:pt>
                <c:pt idx="15">
                  <c:v>0.81780770669659553</c:v>
                </c:pt>
                <c:pt idx="16">
                  <c:v>0.87728194726166342</c:v>
                </c:pt>
                <c:pt idx="17">
                  <c:v>0.92024109896271367</c:v>
                </c:pt>
                <c:pt idx="18">
                  <c:v>0.94229463679565495</c:v>
                </c:pt>
                <c:pt idx="19">
                  <c:v>0.9837067209775967</c:v>
                </c:pt>
                <c:pt idx="20">
                  <c:v>0.9802501645819619</c:v>
                </c:pt>
                <c:pt idx="21">
                  <c:v>0.99736668861092825</c:v>
                </c:pt>
                <c:pt idx="22">
                  <c:v>1.0084751330398791</c:v>
                </c:pt>
                <c:pt idx="23">
                  <c:v>1.0144832126398946</c:v>
                </c:pt>
                <c:pt idx="24">
                  <c:v>1.0111030812692989</c:v>
                </c:pt>
                <c:pt idx="25">
                  <c:v>1.0078999341672152</c:v>
                </c:pt>
                <c:pt idx="26">
                  <c:v>1.0032192365810393</c:v>
                </c:pt>
                <c:pt idx="27">
                  <c:v>0.99670836076366043</c:v>
                </c:pt>
                <c:pt idx="28">
                  <c:v>0.99078341013824889</c:v>
                </c:pt>
                <c:pt idx="29">
                  <c:v>0.98156682027649778</c:v>
                </c:pt>
                <c:pt idx="30">
                  <c:v>0.97168385782800082</c:v>
                </c:pt>
                <c:pt idx="31">
                  <c:v>0.96117206491032137</c:v>
                </c:pt>
                <c:pt idx="32">
                  <c:v>0.9816326530612246</c:v>
                </c:pt>
                <c:pt idx="33">
                  <c:v>0.95596205962059622</c:v>
                </c:pt>
                <c:pt idx="34">
                  <c:v>0.93157181571815717</c:v>
                </c:pt>
                <c:pt idx="35">
                  <c:v>0.93075413512755822</c:v>
                </c:pt>
                <c:pt idx="36">
                  <c:v>0.90185676392572944</c:v>
                </c:pt>
                <c:pt idx="37">
                  <c:v>0.90764790764790759</c:v>
                </c:pt>
                <c:pt idx="38">
                  <c:v>0.86827646038172357</c:v>
                </c:pt>
                <c:pt idx="39">
                  <c:v>0.86644219977553305</c:v>
                </c:pt>
                <c:pt idx="40">
                  <c:v>0.84324728769173207</c:v>
                </c:pt>
                <c:pt idx="41">
                  <c:v>0.82528993640104753</c:v>
                </c:pt>
                <c:pt idx="42">
                  <c:v>0.84786670819059484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48-4807-9105-8D34C0D14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609423"/>
        <c:axId val="644064799"/>
      </c:scatterChart>
      <c:valAx>
        <c:axId val="789609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064799"/>
        <c:crosses val="autoZero"/>
        <c:crossBetween val="midCat"/>
      </c:valAx>
      <c:valAx>
        <c:axId val="64406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609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phi - RLC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Sheet1!$AJ$3</c:f>
              <c:strCache>
                <c:ptCount val="1"/>
                <c:pt idx="0">
                  <c:v>phi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Sheet1!$AD$4:$AD$46</c:f>
              <c:numCache>
                <c:formatCode>General</c:formatCode>
                <c:ptCount val="43"/>
                <c:pt idx="0">
                  <c:v>1E-4</c:v>
                </c:pt>
                <c:pt idx="1">
                  <c:v>1E-3</c:v>
                </c:pt>
                <c:pt idx="2">
                  <c:v>0.01</c:v>
                </c:pt>
                <c:pt idx="3">
                  <c:v>0.1</c:v>
                </c:pt>
                <c:pt idx="4">
                  <c:v>0.2</c:v>
                </c:pt>
                <c:pt idx="5">
                  <c:v>0.3</c:v>
                </c:pt>
                <c:pt idx="6">
                  <c:v>0.4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  <c:pt idx="10">
                  <c:v>0.8</c:v>
                </c:pt>
                <c:pt idx="11">
                  <c:v>0.9</c:v>
                </c:pt>
                <c:pt idx="12">
                  <c:v>1</c:v>
                </c:pt>
                <c:pt idx="13">
                  <c:v>1.1000000000000001</c:v>
                </c:pt>
                <c:pt idx="14">
                  <c:v>1.2</c:v>
                </c:pt>
                <c:pt idx="15">
                  <c:v>1.3</c:v>
                </c:pt>
                <c:pt idx="16">
                  <c:v>1.4</c:v>
                </c:pt>
                <c:pt idx="17">
                  <c:v>1.5</c:v>
                </c:pt>
                <c:pt idx="18">
                  <c:v>1.6</c:v>
                </c:pt>
                <c:pt idx="19">
                  <c:v>1.7</c:v>
                </c:pt>
                <c:pt idx="20">
                  <c:v>1.8</c:v>
                </c:pt>
                <c:pt idx="21">
                  <c:v>1.9</c:v>
                </c:pt>
                <c:pt idx="22">
                  <c:v>2</c:v>
                </c:pt>
                <c:pt idx="23">
                  <c:v>2.1</c:v>
                </c:pt>
                <c:pt idx="24">
                  <c:v>2.2000000000000002</c:v>
                </c:pt>
                <c:pt idx="25">
                  <c:v>2.2999999999999998</c:v>
                </c:pt>
                <c:pt idx="26">
                  <c:v>2.4</c:v>
                </c:pt>
                <c:pt idx="27">
                  <c:v>2.5</c:v>
                </c:pt>
                <c:pt idx="28">
                  <c:v>2.6</c:v>
                </c:pt>
                <c:pt idx="29">
                  <c:v>2.7</c:v>
                </c:pt>
                <c:pt idx="30">
                  <c:v>2.8</c:v>
                </c:pt>
                <c:pt idx="31">
                  <c:v>2.9</c:v>
                </c:pt>
                <c:pt idx="32">
                  <c:v>3</c:v>
                </c:pt>
                <c:pt idx="33">
                  <c:v>3.3</c:v>
                </c:pt>
                <c:pt idx="34">
                  <c:v>3.6</c:v>
                </c:pt>
                <c:pt idx="35">
                  <c:v>4</c:v>
                </c:pt>
                <c:pt idx="36">
                  <c:v>4.5</c:v>
                </c:pt>
                <c:pt idx="37">
                  <c:v>5</c:v>
                </c:pt>
                <c:pt idx="38">
                  <c:v>6</c:v>
                </c:pt>
                <c:pt idx="39">
                  <c:v>7</c:v>
                </c:pt>
                <c:pt idx="40">
                  <c:v>8</c:v>
                </c:pt>
                <c:pt idx="41">
                  <c:v>9</c:v>
                </c:pt>
                <c:pt idx="42">
                  <c:v>10</c:v>
                </c:pt>
              </c:numCache>
            </c:numRef>
          </c:xVal>
          <c:yVal>
            <c:numRef>
              <c:f>Sheet1!$AJ$4:$AJ$46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1.4714265228077321</c:v>
                </c:pt>
                <c:pt idx="4">
                  <c:v>1.4314569860371269</c:v>
                </c:pt>
                <c:pt idx="5">
                  <c:v>1.403682952669733</c:v>
                </c:pt>
                <c:pt idx="6">
                  <c:v>1.362793319452156</c:v>
                </c:pt>
                <c:pt idx="7">
                  <c:v>1.3132370228774657</c:v>
                </c:pt>
                <c:pt idx="8">
                  <c:v>1.249726546210032</c:v>
                </c:pt>
                <c:pt idx="9">
                  <c:v>1.1987927748554059</c:v>
                </c:pt>
                <c:pt idx="10">
                  <c:v>1.1017059590926954</c:v>
                </c:pt>
                <c:pt idx="11">
                  <c:v>0.98969861787845159</c:v>
                </c:pt>
                <c:pt idx="12">
                  <c:v>0.90966515673409987</c:v>
                </c:pt>
                <c:pt idx="13">
                  <c:v>0.8104057510120154</c:v>
                </c:pt>
                <c:pt idx="14">
                  <c:v>0.70288897828796471</c:v>
                </c:pt>
                <c:pt idx="15">
                  <c:v>0.6132051118412758</c:v>
                </c:pt>
                <c:pt idx="16">
                  <c:v>0.50062667151269791</c:v>
                </c:pt>
                <c:pt idx="17">
                  <c:v>0.4021002202203805</c:v>
                </c:pt>
                <c:pt idx="18">
                  <c:v>0.34137677107638731</c:v>
                </c:pt>
                <c:pt idx="19">
                  <c:v>0.18076347768057865</c:v>
                </c:pt>
                <c:pt idx="20">
                  <c:v>0.19907380199164848</c:v>
                </c:pt>
                <c:pt idx="21">
                  <c:v>7.2587435866057204E-2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8.1159677647460793E-2</c:v>
                </c:pt>
                <c:pt idx="28">
                  <c:v>0.13587334064636014</c:v>
                </c:pt>
                <c:pt idx="29">
                  <c:v>0.19230231461673863</c:v>
                </c:pt>
                <c:pt idx="30">
                  <c:v>0.23854053953390286</c:v>
                </c:pt>
                <c:pt idx="31">
                  <c:v>0.27957767351459695</c:v>
                </c:pt>
                <c:pt idx="32">
                  <c:v>0.1919575502191162</c:v>
                </c:pt>
                <c:pt idx="33">
                  <c:v>0.29787586034211722</c:v>
                </c:pt>
                <c:pt idx="34">
                  <c:v>0.37208372301203396</c:v>
                </c:pt>
                <c:pt idx="35">
                  <c:v>0.37432639135460488</c:v>
                </c:pt>
                <c:pt idx="36">
                  <c:v>0.44674819098893748</c:v>
                </c:pt>
                <c:pt idx="37">
                  <c:v>0.43315045640612682</c:v>
                </c:pt>
                <c:pt idx="38">
                  <c:v>0.51907895520548042</c:v>
                </c:pt>
                <c:pt idx="39">
                  <c:v>0.52276458086890387</c:v>
                </c:pt>
                <c:pt idx="40">
                  <c:v>0.56750025161196671</c:v>
                </c:pt>
                <c:pt idx="41">
                  <c:v>0.60008089332709791</c:v>
                </c:pt>
                <c:pt idx="42">
                  <c:v>0.55884756053177087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1A-47AE-9E32-7BBD63B3D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611343"/>
        <c:axId val="644088111"/>
      </c:scatterChart>
      <c:valAx>
        <c:axId val="789611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088111"/>
        <c:crosses val="autoZero"/>
        <c:crossBetween val="midCat"/>
      </c:valAx>
      <c:valAx>
        <c:axId val="64408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611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149225</xdr:colOff>
      <xdr:row>5</xdr:row>
      <xdr:rowOff>69850</xdr:rowOff>
    </xdr:from>
    <xdr:to>
      <xdr:col>11</xdr:col>
      <xdr:colOff>527050</xdr:colOff>
      <xdr:row>17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408F12-9029-3778-E448-4AB7CF8F0B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120650</xdr:colOff>
      <xdr:row>18</xdr:row>
      <xdr:rowOff>50800</xdr:rowOff>
    </xdr:from>
    <xdr:to>
      <xdr:col>11</xdr:col>
      <xdr:colOff>476250</xdr:colOff>
      <xdr:row>29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0211632-C42E-F5AD-2181-8E47F4624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</xdr:colOff>
      <xdr:row>17</xdr:row>
      <xdr:rowOff>139700</xdr:rowOff>
    </xdr:from>
    <xdr:to>
      <xdr:col>6</xdr:col>
      <xdr:colOff>63500</xdr:colOff>
      <xdr:row>29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742429-C401-7756-752D-4DB48688ED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69850</xdr:colOff>
      <xdr:row>4</xdr:row>
      <xdr:rowOff>165100</xdr:rowOff>
    </xdr:from>
    <xdr:to>
      <xdr:col>6</xdr:col>
      <xdr:colOff>63500</xdr:colOff>
      <xdr:row>17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142E6E9-34B5-8BF0-54F5-197061315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6"/>
  <sheetViews>
    <sheetView tabSelected="1" topLeftCell="L1" workbookViewId="0">
      <selection activeCell="AA14" sqref="AA14"/>
    </sheetView>
  </sheetViews>
  <sheetFormatPr defaultRowHeight="14.5" x14ac:dyDescent="0.35"/>
  <sheetData>
    <row r="1" spans="1:36" x14ac:dyDescent="0.35">
      <c r="A1">
        <v>1</v>
      </c>
      <c r="M1">
        <v>3</v>
      </c>
      <c r="Z1">
        <v>4</v>
      </c>
      <c r="AD1">
        <v>5</v>
      </c>
    </row>
    <row r="2" spans="1:36" x14ac:dyDescent="0.35">
      <c r="A2" t="s">
        <v>0</v>
      </c>
      <c r="E2" t="s">
        <v>4</v>
      </c>
      <c r="I2" t="s">
        <v>5</v>
      </c>
      <c r="M2" t="s">
        <v>6</v>
      </c>
      <c r="T2" t="s">
        <v>7</v>
      </c>
      <c r="Z2" t="s">
        <v>10</v>
      </c>
      <c r="AD2" t="s">
        <v>12</v>
      </c>
    </row>
    <row r="3" spans="1:36" x14ac:dyDescent="0.35">
      <c r="A3" t="s">
        <v>1</v>
      </c>
      <c r="C3" t="s">
        <v>2</v>
      </c>
      <c r="D3" t="s">
        <v>3</v>
      </c>
      <c r="E3" t="s">
        <v>1</v>
      </c>
      <c r="G3" t="s">
        <v>2</v>
      </c>
      <c r="H3" t="s">
        <v>3</v>
      </c>
      <c r="I3" t="s">
        <v>1</v>
      </c>
      <c r="K3" t="s">
        <v>2</v>
      </c>
      <c r="L3" t="s">
        <v>3</v>
      </c>
      <c r="M3" t="s">
        <v>8</v>
      </c>
      <c r="N3" t="s">
        <v>1</v>
      </c>
      <c r="P3" t="s">
        <v>2</v>
      </c>
      <c r="Q3" t="s">
        <v>3</v>
      </c>
      <c r="R3" t="s">
        <v>9</v>
      </c>
      <c r="T3" t="s">
        <v>8</v>
      </c>
      <c r="U3" t="s">
        <v>1</v>
      </c>
      <c r="W3" t="s">
        <v>2</v>
      </c>
      <c r="X3" t="s">
        <v>3</v>
      </c>
      <c r="Y3" t="s">
        <v>9</v>
      </c>
      <c r="Z3" t="s">
        <v>8</v>
      </c>
      <c r="AA3" t="s">
        <v>11</v>
      </c>
      <c r="AD3" t="s">
        <v>8</v>
      </c>
      <c r="AE3" t="s">
        <v>1</v>
      </c>
      <c r="AG3" t="s">
        <v>2</v>
      </c>
      <c r="AH3" t="s">
        <v>3</v>
      </c>
      <c r="AI3" t="s">
        <v>9</v>
      </c>
      <c r="AJ3" t="s">
        <v>11</v>
      </c>
    </row>
    <row r="4" spans="1:36" x14ac:dyDescent="0.35">
      <c r="A4">
        <v>2.58</v>
      </c>
      <c r="B4">
        <v>5.0000000000000001E-3</v>
      </c>
      <c r="C4">
        <v>50.7</v>
      </c>
      <c r="D4">
        <v>5.0999999999999997E-2</v>
      </c>
      <c r="E4">
        <v>1.0999999999999999E-2</v>
      </c>
      <c r="F4">
        <v>1E-3</v>
      </c>
      <c r="G4">
        <v>50.2</v>
      </c>
      <c r="H4">
        <v>0.16200000000000001</v>
      </c>
      <c r="I4">
        <v>0.59099999999999997</v>
      </c>
      <c r="J4">
        <v>3.0000000000000001E-3</v>
      </c>
      <c r="K4">
        <v>50.4</v>
      </c>
      <c r="L4">
        <v>3.2000000000000001E-2</v>
      </c>
      <c r="M4">
        <f>100/1000000</f>
        <v>1E-4</v>
      </c>
      <c r="N4">
        <v>5.0000000000000001E-3</v>
      </c>
      <c r="O4">
        <v>1E-3</v>
      </c>
      <c r="P4">
        <v>51</v>
      </c>
      <c r="Q4">
        <v>0</v>
      </c>
      <c r="R4" t="e">
        <f>N4/(P4*Q4)</f>
        <v>#DIV/0!</v>
      </c>
      <c r="S4">
        <v>0</v>
      </c>
      <c r="T4">
        <f>100/1000000</f>
        <v>1E-4</v>
      </c>
      <c r="U4">
        <v>2.6150000000000002</v>
      </c>
      <c r="V4">
        <v>5.0000000000000001E-3</v>
      </c>
      <c r="W4">
        <v>50.9</v>
      </c>
      <c r="X4">
        <v>5.0999999999999997E-2</v>
      </c>
      <c r="Y4">
        <f>U4/(W4*X4)</f>
        <v>1.0073577564621135</v>
      </c>
      <c r="Z4">
        <v>1</v>
      </c>
      <c r="AA4">
        <f>-PI()*4/10</f>
        <v>-1.2566370614359172</v>
      </c>
      <c r="AB4">
        <v>4</v>
      </c>
      <c r="AC4">
        <f>1/10</f>
        <v>0.1</v>
      </c>
      <c r="AD4">
        <f>100/1000000</f>
        <v>1E-4</v>
      </c>
      <c r="AE4">
        <v>4.0000000000000001E-3</v>
      </c>
      <c r="AF4">
        <v>1E-3</v>
      </c>
      <c r="AG4">
        <v>50.6</v>
      </c>
      <c r="AH4">
        <v>0</v>
      </c>
      <c r="AI4" t="e">
        <f>AE4/(AG4*AH4)</f>
        <v>#DIV/0!</v>
      </c>
      <c r="AJ4" t="e">
        <f>ACOS(AI4)</f>
        <v>#DIV/0!</v>
      </c>
    </row>
    <row r="5" spans="1:36" x14ac:dyDescent="0.35">
      <c r="M5">
        <v>1E-3</v>
      </c>
      <c r="N5">
        <v>3.0000000000000001E-3</v>
      </c>
      <c r="O5">
        <v>1E-3</v>
      </c>
      <c r="P5">
        <v>51.1</v>
      </c>
      <c r="Q5">
        <v>0</v>
      </c>
      <c r="R5" t="e">
        <f t="shared" ref="R5:R27" si="0">N5/(P5*Q5)</f>
        <v>#DIV/0!</v>
      </c>
      <c r="S5">
        <v>0</v>
      </c>
      <c r="T5">
        <v>1E-3</v>
      </c>
      <c r="U5">
        <v>2.6150000000000002</v>
      </c>
      <c r="V5">
        <v>5.0000000000000001E-3</v>
      </c>
      <c r="W5">
        <v>51</v>
      </c>
      <c r="X5">
        <v>5.0999999999999997E-2</v>
      </c>
      <c r="Y5">
        <f t="shared" ref="Y5:Y27" si="1">U5/(W5*X5)</f>
        <v>1.0053825451749328</v>
      </c>
      <c r="Z5">
        <v>2</v>
      </c>
      <c r="AA5">
        <f>-PI()*3/10</f>
        <v>-0.94247779607693793</v>
      </c>
      <c r="AB5">
        <v>3</v>
      </c>
      <c r="AC5">
        <f>1/10</f>
        <v>0.1</v>
      </c>
      <c r="AD5">
        <v>1E-3</v>
      </c>
      <c r="AE5">
        <v>5.0000000000000001E-3</v>
      </c>
      <c r="AF5">
        <v>0</v>
      </c>
      <c r="AG5">
        <v>50.5</v>
      </c>
      <c r="AH5">
        <v>0</v>
      </c>
      <c r="AI5" t="e">
        <f t="shared" ref="AI5:AI46" si="2">AE5/(AG5*AH5)</f>
        <v>#DIV/0!</v>
      </c>
      <c r="AJ5" t="e">
        <f t="shared" ref="AJ5:AJ46" si="3">ACOS(AI5)</f>
        <v>#DIV/0!</v>
      </c>
    </row>
    <row r="6" spans="1:36" x14ac:dyDescent="0.35">
      <c r="M6">
        <v>0.01</v>
      </c>
      <c r="N6">
        <v>4.0000000000000001E-3</v>
      </c>
      <c r="O6">
        <v>1E-3</v>
      </c>
      <c r="P6">
        <v>50.9</v>
      </c>
      <c r="Q6">
        <v>0</v>
      </c>
      <c r="R6" t="e">
        <f t="shared" si="0"/>
        <v>#DIV/0!</v>
      </c>
      <c r="S6">
        <v>0</v>
      </c>
      <c r="T6">
        <v>0.01</v>
      </c>
      <c r="U6">
        <v>2.61</v>
      </c>
      <c r="V6">
        <v>5.0000000000000001E-3</v>
      </c>
      <c r="W6">
        <v>51.1</v>
      </c>
      <c r="X6">
        <v>5.0999999999999997E-2</v>
      </c>
      <c r="Y6">
        <f t="shared" si="1"/>
        <v>1.0014964890065614</v>
      </c>
      <c r="Z6">
        <v>3</v>
      </c>
      <c r="AA6">
        <f>-PI()*5/20</f>
        <v>-0.78539816339744828</v>
      </c>
      <c r="AB6">
        <v>5</v>
      </c>
      <c r="AC6">
        <f>1/20</f>
        <v>0.05</v>
      </c>
      <c r="AD6">
        <v>0.01</v>
      </c>
      <c r="AE6">
        <v>5.0000000000000001E-3</v>
      </c>
      <c r="AF6">
        <v>0</v>
      </c>
      <c r="AG6">
        <v>50.5</v>
      </c>
      <c r="AH6">
        <v>0</v>
      </c>
      <c r="AI6" t="e">
        <f t="shared" si="2"/>
        <v>#DIV/0!</v>
      </c>
      <c r="AJ6" t="e">
        <f t="shared" si="3"/>
        <v>#DIV/0!</v>
      </c>
    </row>
    <row r="7" spans="1:36" x14ac:dyDescent="0.35">
      <c r="M7">
        <v>0.1</v>
      </c>
      <c r="N7">
        <v>7.0000000000000001E-3</v>
      </c>
      <c r="O7">
        <v>1E-3</v>
      </c>
      <c r="P7">
        <v>51</v>
      </c>
      <c r="Q7">
        <v>2E-3</v>
      </c>
      <c r="R7">
        <f t="shared" si="0"/>
        <v>6.8627450980392149E-2</v>
      </c>
      <c r="S7">
        <v>1E-3</v>
      </c>
      <c r="T7">
        <v>0.1</v>
      </c>
      <c r="U7">
        <v>2.62</v>
      </c>
      <c r="V7">
        <v>5.0000000000000001E-3</v>
      </c>
      <c r="W7">
        <v>51.1</v>
      </c>
      <c r="X7">
        <v>5.0999999999999997E-2</v>
      </c>
      <c r="Y7">
        <f t="shared" si="1"/>
        <v>1.0053336403054371</v>
      </c>
      <c r="Z7">
        <v>4</v>
      </c>
      <c r="AA7">
        <f>-PI()*5/20</f>
        <v>-0.78539816339744828</v>
      </c>
      <c r="AB7">
        <v>5</v>
      </c>
      <c r="AC7">
        <f>1/20</f>
        <v>0.05</v>
      </c>
      <c r="AD7">
        <v>0.1</v>
      </c>
      <c r="AE7">
        <v>0.01</v>
      </c>
      <c r="AF7">
        <v>1E-3</v>
      </c>
      <c r="AG7">
        <v>50.4</v>
      </c>
      <c r="AH7">
        <v>2E-3</v>
      </c>
      <c r="AI7">
        <f t="shared" si="2"/>
        <v>9.9206349206349201E-2</v>
      </c>
      <c r="AJ7">
        <f t="shared" si="3"/>
        <v>1.4714265228077321</v>
      </c>
    </row>
    <row r="8" spans="1:36" x14ac:dyDescent="0.35">
      <c r="M8">
        <v>0.3</v>
      </c>
      <c r="N8">
        <v>0.03</v>
      </c>
      <c r="O8">
        <v>1E-3</v>
      </c>
      <c r="P8">
        <v>51</v>
      </c>
      <c r="Q8">
        <v>5.0000000000000001E-3</v>
      </c>
      <c r="R8">
        <f t="shared" si="0"/>
        <v>0.11764705882352941</v>
      </c>
      <c r="S8">
        <v>0</v>
      </c>
      <c r="T8">
        <v>0.3</v>
      </c>
      <c r="U8">
        <v>2.6259999999999999</v>
      </c>
      <c r="V8">
        <v>3.0000000000000001E-3</v>
      </c>
      <c r="W8">
        <v>51.2</v>
      </c>
      <c r="X8">
        <v>5.0999999999999997E-2</v>
      </c>
      <c r="Y8">
        <f t="shared" si="1"/>
        <v>1.0056678921568627</v>
      </c>
      <c r="Z8">
        <v>5</v>
      </c>
      <c r="AA8">
        <f>-PI()*9/50</f>
        <v>-0.56548667764616278</v>
      </c>
      <c r="AB8">
        <v>9</v>
      </c>
      <c r="AC8">
        <f>1/50</f>
        <v>0.02</v>
      </c>
      <c r="AD8">
        <v>0.2</v>
      </c>
      <c r="AE8">
        <v>2.1000000000000001E-2</v>
      </c>
      <c r="AF8">
        <v>1E-3</v>
      </c>
      <c r="AG8">
        <v>50.4</v>
      </c>
      <c r="AH8">
        <v>3.0000000000000001E-3</v>
      </c>
      <c r="AI8">
        <f t="shared" si="2"/>
        <v>0.1388888888888889</v>
      </c>
      <c r="AJ8">
        <f t="shared" si="3"/>
        <v>1.4314569860371269</v>
      </c>
    </row>
    <row r="9" spans="1:36" x14ac:dyDescent="0.35">
      <c r="M9">
        <v>0.5</v>
      </c>
      <c r="N9">
        <v>7.0999999999999994E-2</v>
      </c>
      <c r="O9">
        <v>1E-3</v>
      </c>
      <c r="P9">
        <v>51</v>
      </c>
      <c r="Q9">
        <v>8.0000000000000002E-3</v>
      </c>
      <c r="R9">
        <f t="shared" si="0"/>
        <v>0.17401960784313722</v>
      </c>
      <c r="S9">
        <v>0</v>
      </c>
      <c r="T9">
        <v>0.5</v>
      </c>
      <c r="U9">
        <v>2.66</v>
      </c>
      <c r="V9">
        <v>3.0000000000000001E-3</v>
      </c>
      <c r="W9">
        <v>51.5</v>
      </c>
      <c r="X9">
        <v>5.1999999999999998E-2</v>
      </c>
      <c r="Y9">
        <f t="shared" si="1"/>
        <v>0.99327856609410015</v>
      </c>
      <c r="Z9">
        <v>6</v>
      </c>
      <c r="AA9">
        <f>-PI()*8/50</f>
        <v>-0.50265482457436694</v>
      </c>
      <c r="AB9">
        <v>8</v>
      </c>
      <c r="AC9">
        <f t="shared" ref="AC9:AC13" si="4">1/50</f>
        <v>0.02</v>
      </c>
      <c r="AD9">
        <v>0.3</v>
      </c>
      <c r="AE9">
        <v>4.2000000000000003E-2</v>
      </c>
      <c r="AF9">
        <v>1E-3</v>
      </c>
      <c r="AG9">
        <v>50.5</v>
      </c>
      <c r="AH9">
        <v>5.0000000000000001E-3</v>
      </c>
      <c r="AI9">
        <f t="shared" si="2"/>
        <v>0.16633663366336635</v>
      </c>
      <c r="AJ9">
        <f t="shared" si="3"/>
        <v>1.403682952669733</v>
      </c>
    </row>
    <row r="10" spans="1:36" x14ac:dyDescent="0.35">
      <c r="M10">
        <v>0.6</v>
      </c>
      <c r="N10">
        <v>9.7000000000000003E-2</v>
      </c>
      <c r="O10">
        <v>1E-3</v>
      </c>
      <c r="P10">
        <v>51</v>
      </c>
      <c r="Q10">
        <v>8.9999999999999993E-3</v>
      </c>
      <c r="R10">
        <f t="shared" si="0"/>
        <v>0.21132897603485842</v>
      </c>
      <c r="T10">
        <v>0.6</v>
      </c>
      <c r="U10">
        <v>2.6469999999999998</v>
      </c>
      <c r="V10">
        <v>4.0000000000000001E-3</v>
      </c>
      <c r="W10">
        <v>51.5</v>
      </c>
      <c r="X10">
        <v>5.1999999999999998E-2</v>
      </c>
      <c r="Y10">
        <f t="shared" si="1"/>
        <v>0.9884241971620612</v>
      </c>
      <c r="Z10">
        <v>7</v>
      </c>
      <c r="AA10">
        <f>-PI()*7/50</f>
        <v>-0.43982297150257105</v>
      </c>
      <c r="AB10">
        <v>7</v>
      </c>
      <c r="AC10">
        <f t="shared" si="4"/>
        <v>0.02</v>
      </c>
      <c r="AD10">
        <v>0.4</v>
      </c>
      <c r="AE10">
        <v>7.2999999999999995E-2</v>
      </c>
      <c r="AF10">
        <v>1E-3</v>
      </c>
      <c r="AG10">
        <v>50.5</v>
      </c>
      <c r="AH10">
        <v>7.0000000000000001E-3</v>
      </c>
      <c r="AI10">
        <f t="shared" si="2"/>
        <v>0.2065063649222065</v>
      </c>
      <c r="AJ10">
        <f t="shared" si="3"/>
        <v>1.362793319452156</v>
      </c>
    </row>
    <row r="11" spans="1:36" x14ac:dyDescent="0.35">
      <c r="M11">
        <v>0.7</v>
      </c>
      <c r="N11">
        <v>0.128</v>
      </c>
      <c r="O11">
        <v>1E-3</v>
      </c>
      <c r="P11">
        <v>51.1</v>
      </c>
      <c r="Q11">
        <v>1.0999999999999999E-2</v>
      </c>
      <c r="R11">
        <f t="shared" si="0"/>
        <v>0.22771748799146063</v>
      </c>
      <c r="S11">
        <v>0</v>
      </c>
      <c r="T11">
        <v>0.7</v>
      </c>
      <c r="U11">
        <v>2.6459999999999999</v>
      </c>
      <c r="V11">
        <v>4.0000000000000001E-3</v>
      </c>
      <c r="W11">
        <v>51.5</v>
      </c>
      <c r="X11">
        <v>5.2999999999999999E-2</v>
      </c>
      <c r="Y11">
        <f t="shared" si="1"/>
        <v>0.96940831654149118</v>
      </c>
      <c r="Z11">
        <v>8</v>
      </c>
      <c r="AA11">
        <f>-PI()*6/50</f>
        <v>-0.37699111843077515</v>
      </c>
      <c r="AB11">
        <v>6</v>
      </c>
      <c r="AC11">
        <f t="shared" si="4"/>
        <v>0.02</v>
      </c>
      <c r="AD11">
        <v>0.5</v>
      </c>
      <c r="AE11">
        <v>0.11600000000000001</v>
      </c>
      <c r="AF11">
        <v>1E-3</v>
      </c>
      <c r="AG11">
        <v>50.6</v>
      </c>
      <c r="AH11">
        <v>8.9999999999999993E-3</v>
      </c>
      <c r="AI11">
        <f t="shared" si="2"/>
        <v>0.25472112428634169</v>
      </c>
      <c r="AJ11">
        <f t="shared" si="3"/>
        <v>1.3132370228774657</v>
      </c>
    </row>
    <row r="12" spans="1:36" x14ac:dyDescent="0.35">
      <c r="M12">
        <v>0.8</v>
      </c>
      <c r="N12">
        <v>0.16300000000000001</v>
      </c>
      <c r="O12">
        <v>1E-3</v>
      </c>
      <c r="P12">
        <v>51.1</v>
      </c>
      <c r="Q12">
        <v>1.2E-2</v>
      </c>
      <c r="R12">
        <f t="shared" si="0"/>
        <v>0.26581865622961509</v>
      </c>
      <c r="S12">
        <v>0</v>
      </c>
      <c r="T12">
        <v>0.8</v>
      </c>
      <c r="U12">
        <v>2.653</v>
      </c>
      <c r="V12">
        <v>3.0000000000000001E-3</v>
      </c>
      <c r="W12">
        <v>51.6</v>
      </c>
      <c r="X12">
        <v>5.2999999999999999E-2</v>
      </c>
      <c r="Y12">
        <f t="shared" si="1"/>
        <v>0.97008922041831214</v>
      </c>
      <c r="Z12">
        <v>9</v>
      </c>
      <c r="AA12">
        <f>-PI()*6/50</f>
        <v>-0.37699111843077515</v>
      </c>
      <c r="AB12">
        <v>6</v>
      </c>
      <c r="AC12">
        <f t="shared" si="4"/>
        <v>0.02</v>
      </c>
      <c r="AD12">
        <v>0.6</v>
      </c>
      <c r="AE12">
        <v>0.17599999999999999</v>
      </c>
      <c r="AF12">
        <v>1E-3</v>
      </c>
      <c r="AG12">
        <v>50.7</v>
      </c>
      <c r="AH12">
        <v>1.0999999999999999E-2</v>
      </c>
      <c r="AI12">
        <f t="shared" si="2"/>
        <v>0.31558185404339251</v>
      </c>
      <c r="AJ12">
        <f t="shared" si="3"/>
        <v>1.249726546210032</v>
      </c>
    </row>
    <row r="13" spans="1:36" x14ac:dyDescent="0.35">
      <c r="M13">
        <v>0.9</v>
      </c>
      <c r="N13">
        <v>0.20100000000000001</v>
      </c>
      <c r="O13">
        <v>1E-3</v>
      </c>
      <c r="P13">
        <v>51.1</v>
      </c>
      <c r="Q13">
        <v>1.4E-2</v>
      </c>
      <c r="R13">
        <f t="shared" si="0"/>
        <v>0.28096169974839252</v>
      </c>
      <c r="S13">
        <v>0</v>
      </c>
      <c r="T13">
        <v>0.9</v>
      </c>
      <c r="U13">
        <v>2.6739999999999999</v>
      </c>
      <c r="V13">
        <v>4.0000000000000001E-3</v>
      </c>
      <c r="W13">
        <v>51.8</v>
      </c>
      <c r="X13">
        <v>5.3999999999999999E-2</v>
      </c>
      <c r="Y13">
        <f t="shared" si="1"/>
        <v>0.95595595595595606</v>
      </c>
      <c r="Z13">
        <v>10</v>
      </c>
      <c r="AA13">
        <f>-PI()*5/50</f>
        <v>-0.31415926535897931</v>
      </c>
      <c r="AB13">
        <v>5</v>
      </c>
      <c r="AC13">
        <f t="shared" si="4"/>
        <v>0.02</v>
      </c>
      <c r="AD13">
        <v>0.7</v>
      </c>
      <c r="AE13">
        <v>0.25800000000000001</v>
      </c>
      <c r="AF13">
        <v>1E-3</v>
      </c>
      <c r="AG13">
        <v>50.7</v>
      </c>
      <c r="AH13">
        <v>1.4E-2</v>
      </c>
      <c r="AI13">
        <f t="shared" si="2"/>
        <v>0.36348267117497884</v>
      </c>
      <c r="AJ13">
        <f t="shared" si="3"/>
        <v>1.1987927748554059</v>
      </c>
    </row>
    <row r="14" spans="1:36" x14ac:dyDescent="0.35">
      <c r="M14">
        <v>1</v>
      </c>
      <c r="N14">
        <v>0.24299999999999999</v>
      </c>
      <c r="O14">
        <v>1E-3</v>
      </c>
      <c r="P14">
        <v>51.1</v>
      </c>
      <c r="Q14">
        <v>1.4999999999999999E-2</v>
      </c>
      <c r="R14">
        <f t="shared" si="0"/>
        <v>0.31702544031311153</v>
      </c>
      <c r="S14">
        <v>0</v>
      </c>
      <c r="T14">
        <v>1</v>
      </c>
      <c r="U14">
        <v>2.6859999999999999</v>
      </c>
      <c r="V14">
        <v>2E-3</v>
      </c>
      <c r="W14">
        <v>51.9</v>
      </c>
      <c r="X14">
        <v>5.3999999999999999E-2</v>
      </c>
      <c r="Y14">
        <f t="shared" si="1"/>
        <v>0.95839577535145937</v>
      </c>
      <c r="AD14">
        <v>0.8</v>
      </c>
      <c r="AE14">
        <v>0.36599999999999999</v>
      </c>
      <c r="AF14">
        <v>2E-3</v>
      </c>
      <c r="AG14">
        <v>50.6</v>
      </c>
      <c r="AH14">
        <v>1.6E-2</v>
      </c>
      <c r="AI14">
        <f t="shared" si="2"/>
        <v>0.45207509881422925</v>
      </c>
      <c r="AJ14">
        <f t="shared" si="3"/>
        <v>1.1017059590926954</v>
      </c>
    </row>
    <row r="15" spans="1:36" x14ac:dyDescent="0.35">
      <c r="M15">
        <v>1.3</v>
      </c>
      <c r="N15">
        <v>0.377</v>
      </c>
      <c r="O15">
        <v>1E-3</v>
      </c>
      <c r="P15">
        <v>50.9</v>
      </c>
      <c r="Q15">
        <v>1.9E-2</v>
      </c>
      <c r="R15">
        <f t="shared" si="0"/>
        <v>0.38982525074966395</v>
      </c>
      <c r="S15">
        <v>0</v>
      </c>
      <c r="T15">
        <v>1.3</v>
      </c>
      <c r="U15">
        <v>2.69</v>
      </c>
      <c r="V15">
        <v>1E-3</v>
      </c>
      <c r="W15">
        <v>51.8</v>
      </c>
      <c r="X15">
        <v>5.6000000000000001E-2</v>
      </c>
      <c r="Y15">
        <f t="shared" si="1"/>
        <v>0.92733039161610598</v>
      </c>
      <c r="AD15">
        <v>0.9</v>
      </c>
      <c r="AE15">
        <v>0.498</v>
      </c>
      <c r="AF15">
        <v>1E-3</v>
      </c>
      <c r="AG15">
        <v>50.4</v>
      </c>
      <c r="AH15">
        <v>1.7999999999999999E-2</v>
      </c>
      <c r="AI15">
        <f t="shared" si="2"/>
        <v>0.54894179894179895</v>
      </c>
      <c r="AJ15">
        <f t="shared" si="3"/>
        <v>0.98969861787845159</v>
      </c>
    </row>
    <row r="16" spans="1:36" x14ac:dyDescent="0.35">
      <c r="M16">
        <v>1.6</v>
      </c>
      <c r="N16">
        <v>0.52700000000000002</v>
      </c>
      <c r="O16">
        <v>4.0000000000000001E-3</v>
      </c>
      <c r="P16">
        <v>50.8</v>
      </c>
      <c r="Q16">
        <v>2.3E-2</v>
      </c>
      <c r="R16">
        <f t="shared" si="0"/>
        <v>0.45104416295789118</v>
      </c>
      <c r="S16">
        <v>0</v>
      </c>
      <c r="T16">
        <v>1.6</v>
      </c>
      <c r="U16">
        <v>2.6970000000000001</v>
      </c>
      <c r="V16">
        <v>5.0000000000000001E-3</v>
      </c>
      <c r="W16">
        <v>52</v>
      </c>
      <c r="X16">
        <v>5.8000000000000003E-2</v>
      </c>
      <c r="Y16">
        <f t="shared" si="1"/>
        <v>0.89423076923076927</v>
      </c>
      <c r="AD16">
        <v>1</v>
      </c>
      <c r="AE16">
        <v>0.64600000000000002</v>
      </c>
      <c r="AF16">
        <v>2E-3</v>
      </c>
      <c r="AG16">
        <v>50.1</v>
      </c>
      <c r="AH16">
        <v>2.1000000000000001E-2</v>
      </c>
      <c r="AI16">
        <f t="shared" si="2"/>
        <v>0.61401007508791938</v>
      </c>
      <c r="AJ16">
        <f t="shared" si="3"/>
        <v>0.90966515673409987</v>
      </c>
    </row>
    <row r="17" spans="13:36" x14ac:dyDescent="0.35">
      <c r="M17">
        <v>1.9</v>
      </c>
      <c r="N17">
        <v>0.67700000000000005</v>
      </c>
      <c r="O17">
        <v>1E-3</v>
      </c>
      <c r="P17">
        <v>50.6</v>
      </c>
      <c r="Q17">
        <v>2.5999999999999999E-2</v>
      </c>
      <c r="R17">
        <f t="shared" si="0"/>
        <v>0.51459410155062335</v>
      </c>
      <c r="S17">
        <v>0</v>
      </c>
      <c r="T17">
        <v>1.9</v>
      </c>
      <c r="U17">
        <v>2.6819999999999999</v>
      </c>
      <c r="V17">
        <v>3.0000000000000001E-3</v>
      </c>
      <c r="W17">
        <v>51.9</v>
      </c>
      <c r="X17">
        <v>6.0999999999999999E-2</v>
      </c>
      <c r="Y17">
        <f t="shared" si="1"/>
        <v>0.84715246849237191</v>
      </c>
      <c r="AD17">
        <v>1.1000000000000001</v>
      </c>
      <c r="AE17">
        <v>0.79100000000000004</v>
      </c>
      <c r="AF17">
        <v>1E-3</v>
      </c>
      <c r="AG17">
        <v>49.9</v>
      </c>
      <c r="AH17">
        <v>2.3E-2</v>
      </c>
      <c r="AI17">
        <f t="shared" si="2"/>
        <v>0.68920449594841859</v>
      </c>
      <c r="AJ17">
        <f t="shared" si="3"/>
        <v>0.8104057510120154</v>
      </c>
    </row>
    <row r="18" spans="13:36" x14ac:dyDescent="0.35">
      <c r="M18">
        <v>2.2000000000000002</v>
      </c>
      <c r="N18">
        <v>0.83299999999999996</v>
      </c>
      <c r="O18">
        <v>1E-3</v>
      </c>
      <c r="P18">
        <v>50.4</v>
      </c>
      <c r="Q18">
        <v>2.9000000000000001E-2</v>
      </c>
      <c r="R18">
        <f t="shared" si="0"/>
        <v>0.5699233716475095</v>
      </c>
      <c r="S18">
        <v>0</v>
      </c>
      <c r="T18">
        <v>2.2000000000000002</v>
      </c>
      <c r="U18">
        <v>2.7130000000000001</v>
      </c>
      <c r="V18">
        <v>4.0000000000000001E-3</v>
      </c>
      <c r="W18">
        <v>52.3</v>
      </c>
      <c r="X18">
        <v>6.5000000000000002E-2</v>
      </c>
      <c r="Y18">
        <f t="shared" si="1"/>
        <v>0.79805853802029714</v>
      </c>
      <c r="AD18">
        <v>1.2</v>
      </c>
      <c r="AE18">
        <v>0.94799999999999995</v>
      </c>
      <c r="AF18">
        <v>2E-3</v>
      </c>
      <c r="AG18">
        <v>49.7</v>
      </c>
      <c r="AH18">
        <v>2.5000000000000001E-2</v>
      </c>
      <c r="AI18">
        <f t="shared" si="2"/>
        <v>0.76297786720321914</v>
      </c>
      <c r="AJ18">
        <f t="shared" si="3"/>
        <v>0.70288897828796471</v>
      </c>
    </row>
    <row r="19" spans="13:36" x14ac:dyDescent="0.35">
      <c r="M19">
        <v>2.5</v>
      </c>
      <c r="N19">
        <v>0.97799999999999998</v>
      </c>
      <c r="O19">
        <v>4.0000000000000001E-3</v>
      </c>
      <c r="P19">
        <v>50.3</v>
      </c>
      <c r="Q19">
        <v>3.1E-2</v>
      </c>
      <c r="R19">
        <f t="shared" si="0"/>
        <v>0.62720451484640549</v>
      </c>
      <c r="S19">
        <v>0</v>
      </c>
      <c r="T19">
        <v>2.5</v>
      </c>
      <c r="U19">
        <v>2.7269999999999999</v>
      </c>
      <c r="V19">
        <v>5.0000000000000001E-3</v>
      </c>
      <c r="W19">
        <v>52.2</v>
      </c>
      <c r="X19">
        <v>6.8000000000000005E-2</v>
      </c>
      <c r="Y19">
        <f t="shared" si="1"/>
        <v>0.76825557809330614</v>
      </c>
      <c r="AD19">
        <v>1.3</v>
      </c>
      <c r="AE19">
        <v>1.093</v>
      </c>
      <c r="AF19">
        <v>1E-3</v>
      </c>
      <c r="AG19">
        <v>49.5</v>
      </c>
      <c r="AH19">
        <v>2.7E-2</v>
      </c>
      <c r="AI19">
        <f t="shared" si="2"/>
        <v>0.81780770669659553</v>
      </c>
      <c r="AJ19">
        <f t="shared" si="3"/>
        <v>0.6132051118412758</v>
      </c>
    </row>
    <row r="20" spans="13:36" x14ac:dyDescent="0.35">
      <c r="M20">
        <v>3</v>
      </c>
      <c r="N20">
        <v>1.1930000000000001</v>
      </c>
      <c r="O20">
        <v>1E-3</v>
      </c>
      <c r="P20">
        <v>50.1</v>
      </c>
      <c r="Q20">
        <v>3.4000000000000002E-2</v>
      </c>
      <c r="R20">
        <f t="shared" si="0"/>
        <v>0.70036397792649985</v>
      </c>
      <c r="S20">
        <v>0</v>
      </c>
      <c r="T20">
        <v>3</v>
      </c>
      <c r="U20">
        <v>2.7269999999999999</v>
      </c>
      <c r="V20">
        <v>3.0000000000000001E-3</v>
      </c>
      <c r="W20">
        <v>52.3</v>
      </c>
      <c r="X20">
        <v>7.2999999999999995E-2</v>
      </c>
      <c r="Y20">
        <f t="shared" si="1"/>
        <v>0.71426700542182886</v>
      </c>
      <c r="AD20">
        <v>1.4</v>
      </c>
      <c r="AE20">
        <v>1.2110000000000001</v>
      </c>
      <c r="AF20">
        <v>3.0000000000000001E-3</v>
      </c>
      <c r="AG20">
        <v>49.3</v>
      </c>
      <c r="AH20">
        <v>2.8000000000000001E-2</v>
      </c>
      <c r="AI20">
        <f t="shared" si="2"/>
        <v>0.87728194726166342</v>
      </c>
      <c r="AJ20">
        <f t="shared" si="3"/>
        <v>0.50062667151269791</v>
      </c>
    </row>
    <row r="21" spans="13:36" x14ac:dyDescent="0.35">
      <c r="M21">
        <v>4</v>
      </c>
      <c r="N21">
        <v>1.518</v>
      </c>
      <c r="O21">
        <v>4.0000000000000001E-3</v>
      </c>
      <c r="P21">
        <v>49.6</v>
      </c>
      <c r="Q21">
        <v>3.9E-2</v>
      </c>
      <c r="R21">
        <f t="shared" si="0"/>
        <v>0.7847394540942928</v>
      </c>
      <c r="S21">
        <v>0</v>
      </c>
      <c r="T21">
        <v>4</v>
      </c>
      <c r="U21">
        <v>2.7530000000000001</v>
      </c>
      <c r="V21">
        <v>5.0000000000000001E-3</v>
      </c>
      <c r="W21">
        <v>52.5</v>
      </c>
      <c r="X21">
        <v>8.6999999999999994E-2</v>
      </c>
      <c r="Y21">
        <f t="shared" si="1"/>
        <v>0.60273672687465796</v>
      </c>
      <c r="AD21">
        <v>1.5</v>
      </c>
      <c r="AE21">
        <v>1.3129999999999999</v>
      </c>
      <c r="AF21">
        <v>1E-3</v>
      </c>
      <c r="AG21">
        <v>49.2</v>
      </c>
      <c r="AH21">
        <v>2.9000000000000001E-2</v>
      </c>
      <c r="AI21">
        <f t="shared" si="2"/>
        <v>0.92024109896271367</v>
      </c>
      <c r="AJ21">
        <f t="shared" si="3"/>
        <v>0.4021002202203805</v>
      </c>
    </row>
    <row r="22" spans="13:36" x14ac:dyDescent="0.35">
      <c r="M22">
        <v>5</v>
      </c>
      <c r="N22">
        <v>1.7390000000000001</v>
      </c>
      <c r="O22">
        <v>1E-3</v>
      </c>
      <c r="P22">
        <v>49.2</v>
      </c>
      <c r="Q22">
        <v>4.2000000000000003E-2</v>
      </c>
      <c r="R22">
        <f t="shared" si="0"/>
        <v>0.84156020131629883</v>
      </c>
      <c r="S22">
        <v>0</v>
      </c>
      <c r="T22">
        <v>5</v>
      </c>
      <c r="U22">
        <v>2.7650000000000001</v>
      </c>
      <c r="V22">
        <v>2E-3</v>
      </c>
      <c r="W22">
        <v>52.6</v>
      </c>
      <c r="X22">
        <v>0.10100000000000001</v>
      </c>
      <c r="Y22">
        <f t="shared" si="1"/>
        <v>0.52046079132628087</v>
      </c>
      <c r="AD22">
        <v>1.6</v>
      </c>
      <c r="AE22">
        <v>1.3879999999999999</v>
      </c>
      <c r="AF22">
        <v>2E-3</v>
      </c>
      <c r="AG22">
        <v>49.1</v>
      </c>
      <c r="AH22">
        <v>0.03</v>
      </c>
      <c r="AI22">
        <f t="shared" si="2"/>
        <v>0.94229463679565495</v>
      </c>
      <c r="AJ22">
        <f t="shared" si="3"/>
        <v>0.34137677107638731</v>
      </c>
    </row>
    <row r="23" spans="13:36" x14ac:dyDescent="0.35">
      <c r="M23">
        <v>6</v>
      </c>
      <c r="N23">
        <v>1.992</v>
      </c>
      <c r="O23">
        <v>2E-3</v>
      </c>
      <c r="P23">
        <v>50.4</v>
      </c>
      <c r="Q23">
        <v>4.4999999999999998E-2</v>
      </c>
      <c r="R23">
        <f t="shared" si="0"/>
        <v>0.87830687830687837</v>
      </c>
      <c r="S23">
        <v>0</v>
      </c>
      <c r="T23">
        <v>6</v>
      </c>
      <c r="U23">
        <v>2.758</v>
      </c>
      <c r="V23">
        <v>3.0000000000000001E-3</v>
      </c>
      <c r="W23">
        <v>52.5</v>
      </c>
      <c r="X23">
        <v>0.115</v>
      </c>
      <c r="Y23">
        <f t="shared" si="1"/>
        <v>0.45681159420289852</v>
      </c>
      <c r="AD23">
        <v>1.7</v>
      </c>
      <c r="AE23">
        <v>1.4490000000000001</v>
      </c>
      <c r="AF23">
        <v>2E-3</v>
      </c>
      <c r="AG23">
        <v>49.1</v>
      </c>
      <c r="AH23">
        <v>0.03</v>
      </c>
      <c r="AI23">
        <f t="shared" si="2"/>
        <v>0.9837067209775967</v>
      </c>
      <c r="AJ23">
        <f t="shared" si="3"/>
        <v>0.18076347768057865</v>
      </c>
    </row>
    <row r="24" spans="13:36" x14ac:dyDescent="0.35">
      <c r="M24">
        <v>7</v>
      </c>
      <c r="N24">
        <v>2.0950000000000002</v>
      </c>
      <c r="O24">
        <v>5.0000000000000001E-3</v>
      </c>
      <c r="P24">
        <v>50.2</v>
      </c>
      <c r="Q24">
        <v>4.5999999999999999E-2</v>
      </c>
      <c r="R24">
        <f t="shared" si="0"/>
        <v>0.9072406028061667</v>
      </c>
      <c r="S24">
        <v>0</v>
      </c>
      <c r="T24">
        <v>7</v>
      </c>
      <c r="U24">
        <v>2.762</v>
      </c>
      <c r="V24">
        <v>2E-3</v>
      </c>
      <c r="W24">
        <v>52.5</v>
      </c>
      <c r="X24">
        <v>0.13</v>
      </c>
      <c r="Y24">
        <f t="shared" si="1"/>
        <v>0.40468864468864468</v>
      </c>
      <c r="AD24">
        <v>1.8</v>
      </c>
      <c r="AE24">
        <v>1.4890000000000001</v>
      </c>
      <c r="AF24">
        <v>2E-3</v>
      </c>
      <c r="AG24">
        <v>49</v>
      </c>
      <c r="AH24">
        <v>3.1E-2</v>
      </c>
      <c r="AI24">
        <f t="shared" si="2"/>
        <v>0.9802501645819619</v>
      </c>
      <c r="AJ24">
        <f t="shared" si="3"/>
        <v>0.19907380199164848</v>
      </c>
    </row>
    <row r="25" spans="13:36" x14ac:dyDescent="0.35">
      <c r="M25">
        <v>8</v>
      </c>
      <c r="N25">
        <v>2.1779999999999999</v>
      </c>
      <c r="O25">
        <v>5.0000000000000001E-3</v>
      </c>
      <c r="P25">
        <v>50.1</v>
      </c>
      <c r="Q25">
        <v>4.7E-2</v>
      </c>
      <c r="R25">
        <f t="shared" si="0"/>
        <v>0.92495859345139497</v>
      </c>
      <c r="S25">
        <v>1E-3</v>
      </c>
      <c r="T25">
        <v>8</v>
      </c>
      <c r="U25">
        <v>2.7490000000000001</v>
      </c>
      <c r="V25">
        <v>3.0000000000000001E-3</v>
      </c>
      <c r="W25">
        <v>52.4</v>
      </c>
      <c r="X25">
        <v>0.14499999999999999</v>
      </c>
      <c r="Y25">
        <f t="shared" si="1"/>
        <v>0.36180573835219804</v>
      </c>
      <c r="AD25">
        <v>1.9</v>
      </c>
      <c r="AE25">
        <v>1.5149999999999999</v>
      </c>
      <c r="AF25">
        <v>3.0000000000000001E-3</v>
      </c>
      <c r="AG25">
        <v>49</v>
      </c>
      <c r="AH25">
        <v>3.1E-2</v>
      </c>
      <c r="AI25">
        <f t="shared" si="2"/>
        <v>0.99736668861092825</v>
      </c>
      <c r="AJ25">
        <f t="shared" si="3"/>
        <v>7.2587435866057204E-2</v>
      </c>
    </row>
    <row r="26" spans="13:36" x14ac:dyDescent="0.35">
      <c r="M26">
        <v>9</v>
      </c>
      <c r="N26">
        <v>2.2349999999999999</v>
      </c>
      <c r="O26">
        <v>2E-3</v>
      </c>
      <c r="P26">
        <v>50.1</v>
      </c>
      <c r="Q26">
        <v>4.7E-2</v>
      </c>
      <c r="R26">
        <f t="shared" si="0"/>
        <v>0.94916549878965462</v>
      </c>
      <c r="S26">
        <v>0</v>
      </c>
      <c r="T26">
        <v>9</v>
      </c>
      <c r="U26">
        <v>2.7509999999999999</v>
      </c>
      <c r="V26">
        <v>5.0000000000000001E-3</v>
      </c>
      <c r="W26">
        <v>52.5</v>
      </c>
      <c r="X26">
        <v>0.161</v>
      </c>
      <c r="Y26">
        <f t="shared" si="1"/>
        <v>0.32546583850931676</v>
      </c>
      <c r="AD26">
        <v>2</v>
      </c>
      <c r="AE26">
        <v>1.5349999999999999</v>
      </c>
      <c r="AF26">
        <v>4.0000000000000001E-3</v>
      </c>
      <c r="AG26">
        <v>49.1</v>
      </c>
      <c r="AH26">
        <v>3.1E-2</v>
      </c>
      <c r="AI26">
        <f t="shared" si="2"/>
        <v>1.0084751330398791</v>
      </c>
      <c r="AJ26" t="e">
        <f t="shared" si="3"/>
        <v>#NUM!</v>
      </c>
    </row>
    <row r="27" spans="13:36" x14ac:dyDescent="0.35">
      <c r="M27">
        <v>10</v>
      </c>
      <c r="N27">
        <v>2.2829999999999999</v>
      </c>
      <c r="O27">
        <v>4.0000000000000001E-3</v>
      </c>
      <c r="P27">
        <v>50.1</v>
      </c>
      <c r="Q27">
        <v>4.8000000000000001E-2</v>
      </c>
      <c r="R27">
        <f t="shared" si="0"/>
        <v>0.94935129740518953</v>
      </c>
      <c r="S27">
        <v>0</v>
      </c>
      <c r="T27">
        <v>10</v>
      </c>
      <c r="U27">
        <v>2.79</v>
      </c>
      <c r="V27">
        <v>0.01</v>
      </c>
      <c r="W27">
        <v>52.5</v>
      </c>
      <c r="X27">
        <v>0.17699999999999999</v>
      </c>
      <c r="Y27">
        <f t="shared" si="1"/>
        <v>0.30024213075060535</v>
      </c>
      <c r="AD27">
        <v>2.1</v>
      </c>
      <c r="AE27">
        <v>1.5409999999999999</v>
      </c>
      <c r="AF27">
        <v>1E-3</v>
      </c>
      <c r="AG27">
        <v>49</v>
      </c>
      <c r="AH27">
        <v>3.1E-2</v>
      </c>
      <c r="AI27">
        <f t="shared" si="2"/>
        <v>1.0144832126398946</v>
      </c>
      <c r="AJ27" t="e">
        <f t="shared" si="3"/>
        <v>#NUM!</v>
      </c>
    </row>
    <row r="28" spans="13:36" x14ac:dyDescent="0.35">
      <c r="AD28">
        <v>2.2000000000000002</v>
      </c>
      <c r="AE28">
        <v>1.5389999999999999</v>
      </c>
      <c r="AF28">
        <v>1E-3</v>
      </c>
      <c r="AG28">
        <v>49.1</v>
      </c>
      <c r="AH28">
        <v>3.1E-2</v>
      </c>
      <c r="AI28">
        <f t="shared" si="2"/>
        <v>1.0111030812692989</v>
      </c>
      <c r="AJ28" t="e">
        <f t="shared" si="3"/>
        <v>#NUM!</v>
      </c>
    </row>
    <row r="29" spans="13:36" x14ac:dyDescent="0.35">
      <c r="AD29">
        <v>2.2999999999999998</v>
      </c>
      <c r="AE29">
        <v>1.5309999999999999</v>
      </c>
      <c r="AF29">
        <v>2E-3</v>
      </c>
      <c r="AG29">
        <v>49</v>
      </c>
      <c r="AH29">
        <v>3.1E-2</v>
      </c>
      <c r="AI29">
        <f t="shared" si="2"/>
        <v>1.0078999341672152</v>
      </c>
      <c r="AJ29" t="e">
        <f t="shared" si="3"/>
        <v>#NUM!</v>
      </c>
    </row>
    <row r="30" spans="13:36" x14ac:dyDescent="0.35">
      <c r="AD30">
        <v>2.4</v>
      </c>
      <c r="AE30">
        <v>1.5269999999999999</v>
      </c>
      <c r="AF30">
        <v>1E-3</v>
      </c>
      <c r="AG30">
        <v>49.1</v>
      </c>
      <c r="AH30">
        <v>3.1E-2</v>
      </c>
      <c r="AI30">
        <f t="shared" si="2"/>
        <v>1.0032192365810393</v>
      </c>
      <c r="AJ30" t="e">
        <f t="shared" si="3"/>
        <v>#NUM!</v>
      </c>
    </row>
    <row r="31" spans="13:36" x14ac:dyDescent="0.35">
      <c r="AD31">
        <v>2.5</v>
      </c>
      <c r="AE31">
        <v>1.514</v>
      </c>
      <c r="AF31">
        <v>1E-3</v>
      </c>
      <c r="AG31">
        <v>49</v>
      </c>
      <c r="AH31">
        <v>3.1E-2</v>
      </c>
      <c r="AI31">
        <f t="shared" si="2"/>
        <v>0.99670836076366043</v>
      </c>
      <c r="AJ31">
        <f t="shared" si="3"/>
        <v>8.1159677647460793E-2</v>
      </c>
    </row>
    <row r="32" spans="13:36" x14ac:dyDescent="0.35">
      <c r="AD32">
        <v>2.6</v>
      </c>
      <c r="AE32">
        <v>1.5049999999999999</v>
      </c>
      <c r="AF32">
        <v>1E-3</v>
      </c>
      <c r="AG32">
        <v>49</v>
      </c>
      <c r="AH32">
        <v>3.1E-2</v>
      </c>
      <c r="AI32">
        <f t="shared" si="2"/>
        <v>0.99078341013824889</v>
      </c>
      <c r="AJ32">
        <f t="shared" si="3"/>
        <v>0.13587334064636014</v>
      </c>
    </row>
    <row r="33" spans="30:36" x14ac:dyDescent="0.35">
      <c r="AD33">
        <v>2.7</v>
      </c>
      <c r="AE33">
        <v>1.4910000000000001</v>
      </c>
      <c r="AF33">
        <v>2E-3</v>
      </c>
      <c r="AG33">
        <v>49</v>
      </c>
      <c r="AH33">
        <v>3.1E-2</v>
      </c>
      <c r="AI33">
        <f t="shared" si="2"/>
        <v>0.98156682027649778</v>
      </c>
      <c r="AJ33">
        <f t="shared" si="3"/>
        <v>0.19230231461673863</v>
      </c>
    </row>
    <row r="34" spans="30:36" x14ac:dyDescent="0.35">
      <c r="AD34">
        <v>2.8</v>
      </c>
      <c r="AE34">
        <v>1.4790000000000001</v>
      </c>
      <c r="AF34">
        <v>1E-3</v>
      </c>
      <c r="AG34">
        <v>49.1</v>
      </c>
      <c r="AH34">
        <v>3.1E-2</v>
      </c>
      <c r="AI34">
        <f t="shared" si="2"/>
        <v>0.97168385782800082</v>
      </c>
      <c r="AJ34">
        <f t="shared" si="3"/>
        <v>0.23854053953390286</v>
      </c>
    </row>
    <row r="35" spans="30:36" x14ac:dyDescent="0.35">
      <c r="AD35">
        <v>2.9</v>
      </c>
      <c r="AE35">
        <v>1.4630000000000001</v>
      </c>
      <c r="AF35">
        <v>2E-3</v>
      </c>
      <c r="AG35">
        <v>49.1</v>
      </c>
      <c r="AH35">
        <v>3.1E-2</v>
      </c>
      <c r="AI35">
        <f t="shared" si="2"/>
        <v>0.96117206491032137</v>
      </c>
      <c r="AJ35">
        <f t="shared" si="3"/>
        <v>0.27957767351459695</v>
      </c>
    </row>
    <row r="36" spans="30:36" x14ac:dyDescent="0.35">
      <c r="AD36">
        <v>3</v>
      </c>
      <c r="AE36">
        <v>1.4430000000000001</v>
      </c>
      <c r="AF36">
        <v>1E-3</v>
      </c>
      <c r="AG36">
        <v>49</v>
      </c>
      <c r="AH36">
        <v>0.03</v>
      </c>
      <c r="AI36">
        <f t="shared" si="2"/>
        <v>0.9816326530612246</v>
      </c>
      <c r="AJ36">
        <f t="shared" si="3"/>
        <v>0.1919575502191162</v>
      </c>
    </row>
    <row r="37" spans="30:36" x14ac:dyDescent="0.35">
      <c r="AD37">
        <v>3.3</v>
      </c>
      <c r="AE37">
        <v>1.411</v>
      </c>
      <c r="AF37">
        <v>2E-3</v>
      </c>
      <c r="AG37">
        <v>49.2</v>
      </c>
      <c r="AH37">
        <v>0.03</v>
      </c>
      <c r="AI37">
        <f t="shared" si="2"/>
        <v>0.95596205962059622</v>
      </c>
      <c r="AJ37">
        <f t="shared" si="3"/>
        <v>0.29787586034211722</v>
      </c>
    </row>
    <row r="38" spans="30:36" x14ac:dyDescent="0.35">
      <c r="AD38">
        <v>3.6</v>
      </c>
      <c r="AE38">
        <v>1.375</v>
      </c>
      <c r="AF38">
        <v>2E-3</v>
      </c>
      <c r="AG38">
        <v>49.2</v>
      </c>
      <c r="AH38">
        <v>0.03</v>
      </c>
      <c r="AI38">
        <f t="shared" si="2"/>
        <v>0.93157181571815717</v>
      </c>
      <c r="AJ38">
        <f t="shared" si="3"/>
        <v>0.37208372301203396</v>
      </c>
    </row>
    <row r="39" spans="30:36" x14ac:dyDescent="0.35">
      <c r="AD39">
        <v>4</v>
      </c>
      <c r="AE39">
        <v>1.3280000000000001</v>
      </c>
      <c r="AF39">
        <v>2E-3</v>
      </c>
      <c r="AG39">
        <v>49.2</v>
      </c>
      <c r="AH39">
        <v>2.9000000000000001E-2</v>
      </c>
      <c r="AI39">
        <f t="shared" si="2"/>
        <v>0.93075413512755822</v>
      </c>
      <c r="AJ39">
        <f t="shared" si="3"/>
        <v>0.37432639135460488</v>
      </c>
    </row>
    <row r="40" spans="30:36" x14ac:dyDescent="0.35">
      <c r="AD40">
        <v>4.5</v>
      </c>
      <c r="AE40">
        <v>1.292</v>
      </c>
      <c r="AF40">
        <v>1E-3</v>
      </c>
      <c r="AG40">
        <v>49.4</v>
      </c>
      <c r="AH40">
        <v>2.9000000000000001E-2</v>
      </c>
      <c r="AI40">
        <f t="shared" si="2"/>
        <v>0.90185676392572944</v>
      </c>
      <c r="AJ40">
        <f t="shared" si="3"/>
        <v>0.44674819098893748</v>
      </c>
    </row>
    <row r="41" spans="30:36" x14ac:dyDescent="0.35">
      <c r="AD41">
        <v>5</v>
      </c>
      <c r="AE41">
        <v>1.258</v>
      </c>
      <c r="AF41">
        <v>1E-3</v>
      </c>
      <c r="AG41">
        <v>49.5</v>
      </c>
      <c r="AH41">
        <v>2.8000000000000001E-2</v>
      </c>
      <c r="AI41">
        <f t="shared" si="2"/>
        <v>0.90764790764790759</v>
      </c>
      <c r="AJ41">
        <f t="shared" si="3"/>
        <v>0.43315045640612682</v>
      </c>
    </row>
    <row r="42" spans="30:36" x14ac:dyDescent="0.35">
      <c r="AD42">
        <v>6</v>
      </c>
      <c r="AE42">
        <v>1.2010000000000001</v>
      </c>
      <c r="AF42">
        <v>1E-3</v>
      </c>
      <c r="AG42">
        <v>49.4</v>
      </c>
      <c r="AH42">
        <v>2.8000000000000001E-2</v>
      </c>
      <c r="AI42">
        <f t="shared" si="2"/>
        <v>0.86827646038172357</v>
      </c>
      <c r="AJ42">
        <f t="shared" si="3"/>
        <v>0.51907895520548042</v>
      </c>
    </row>
    <row r="43" spans="30:36" x14ac:dyDescent="0.35">
      <c r="AD43">
        <v>7</v>
      </c>
      <c r="AE43">
        <v>1.1579999999999999</v>
      </c>
      <c r="AF43">
        <v>1E-3</v>
      </c>
      <c r="AG43">
        <v>49.5</v>
      </c>
      <c r="AH43">
        <v>2.7E-2</v>
      </c>
      <c r="AI43">
        <f t="shared" si="2"/>
        <v>0.86644219977553305</v>
      </c>
      <c r="AJ43">
        <f t="shared" si="3"/>
        <v>0.52276458086890387</v>
      </c>
    </row>
    <row r="44" spans="30:36" x14ac:dyDescent="0.35">
      <c r="AD44">
        <v>8</v>
      </c>
      <c r="AE44">
        <v>1.127</v>
      </c>
      <c r="AF44">
        <v>1E-3</v>
      </c>
      <c r="AG44">
        <v>49.5</v>
      </c>
      <c r="AH44">
        <v>2.7E-2</v>
      </c>
      <c r="AI44">
        <f t="shared" si="2"/>
        <v>0.84324728769173207</v>
      </c>
      <c r="AJ44">
        <f t="shared" si="3"/>
        <v>0.56750025161196671</v>
      </c>
    </row>
    <row r="45" spans="30:36" x14ac:dyDescent="0.35">
      <c r="AD45">
        <v>9</v>
      </c>
      <c r="AE45">
        <v>1.103</v>
      </c>
      <c r="AF45">
        <v>1E-3</v>
      </c>
      <c r="AG45">
        <v>49.5</v>
      </c>
      <c r="AH45">
        <v>2.7E-2</v>
      </c>
      <c r="AI45">
        <f t="shared" si="2"/>
        <v>0.82528993640104753</v>
      </c>
      <c r="AJ45">
        <f t="shared" si="3"/>
        <v>0.60008089332709791</v>
      </c>
    </row>
    <row r="46" spans="30:36" x14ac:dyDescent="0.35">
      <c r="AD46">
        <v>10</v>
      </c>
      <c r="AE46">
        <v>1.089</v>
      </c>
      <c r="AF46">
        <v>4.0000000000000001E-3</v>
      </c>
      <c r="AG46">
        <v>49.4</v>
      </c>
      <c r="AH46">
        <v>2.5999999999999999E-2</v>
      </c>
      <c r="AI46">
        <f t="shared" si="2"/>
        <v>0.84786670819059484</v>
      </c>
      <c r="AJ46">
        <f t="shared" si="3"/>
        <v>0.55884756053177087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 szalai</dc:creator>
  <cp:lastModifiedBy>balazs szalai</cp:lastModifiedBy>
  <cp:lastPrinted>2023-11-28T10:14:25Z</cp:lastPrinted>
  <dcterms:created xsi:type="dcterms:W3CDTF">2023-11-28T08:07:30Z</dcterms:created>
  <dcterms:modified xsi:type="dcterms:W3CDTF">2023-12-04T00:21:32Z</dcterms:modified>
</cp:coreProperties>
</file>