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\cra-app\public\"/>
    </mc:Choice>
  </mc:AlternateContent>
  <xr:revisionPtr revIDLastSave="0" documentId="13_ncr:1_{A3C2E17C-A739-474B-A397-0139BC267ABC}" xr6:coauthVersionLast="47" xr6:coauthVersionMax="47" xr10:uidLastSave="{00000000-0000-0000-0000-000000000000}"/>
  <bookViews>
    <workbookView xWindow="-120" yWindow="-16320" windowWidth="29040" windowHeight="15720" tabRatio="793" activeTab="1" xr2:uid="{8AB7D9AB-256E-4629-A1A1-CD7CBB01657F}"/>
  </bookViews>
  <sheets>
    <sheet name="Notice" sheetId="13" r:id="rId1"/>
    <sheet name="data" sheetId="34" r:id="rId2"/>
  </sheets>
  <definedNames>
    <definedName name="CATEG">Notice!$B$23:$B$37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34" l="1"/>
  <c r="E2" i="34"/>
  <c r="C46" i="13"/>
  <c r="C42" i="13"/>
  <c r="C45" i="13"/>
  <c r="C41" i="13"/>
  <c r="C43" i="13"/>
  <c r="C44" i="13"/>
  <c r="C47" i="13"/>
  <c r="C48" i="13"/>
  <c r="C49" i="13"/>
  <c r="C50" i="13"/>
  <c r="C51" i="13"/>
  <c r="AJ31" i="34"/>
  <c r="AJ30" i="34"/>
  <c r="AJ29" i="34"/>
  <c r="AJ28" i="34"/>
  <c r="AJ27" i="34"/>
  <c r="AJ24" i="34"/>
  <c r="AJ23" i="34"/>
  <c r="AJ22" i="34"/>
  <c r="AJ21" i="34"/>
  <c r="AJ20" i="34"/>
  <c r="AJ19" i="34"/>
  <c r="AJ18" i="34"/>
  <c r="AJ16" i="34"/>
  <c r="AJ15" i="34"/>
  <c r="AJ14" i="34"/>
  <c r="AJ13" i="34"/>
  <c r="AJ6" i="34"/>
  <c r="AJ12" i="34"/>
  <c r="AJ11" i="34"/>
  <c r="E9" i="34"/>
  <c r="E8" i="34" s="1"/>
  <c r="E7" i="34" s="1"/>
  <c r="AJ26" i="34"/>
  <c r="T2" i="34"/>
  <c r="F9" i="34" l="1"/>
  <c r="G9" i="34" s="1"/>
  <c r="F8" i="34" l="1"/>
  <c r="F7" i="34" s="1"/>
  <c r="H9" i="34"/>
  <c r="G8" i="34"/>
  <c r="G7" i="34" s="1"/>
  <c r="I9" i="34" l="1"/>
  <c r="H8" i="34"/>
  <c r="H7" i="34" s="1"/>
  <c r="I8" i="34" l="1"/>
  <c r="I7" i="34" s="1"/>
  <c r="J9" i="34"/>
  <c r="J8" i="34" l="1"/>
  <c r="J7" i="34" s="1"/>
  <c r="K9" i="34"/>
  <c r="K8" i="34" l="1"/>
  <c r="K7" i="34" s="1"/>
  <c r="L9" i="34"/>
  <c r="M9" i="34" l="1"/>
  <c r="L8" i="34"/>
  <c r="L7" i="34" s="1"/>
  <c r="M8" i="34" l="1"/>
  <c r="M7" i="34" s="1"/>
  <c r="N9" i="34"/>
  <c r="N8" i="34" l="1"/>
  <c r="N7" i="34" s="1"/>
  <c r="O9" i="34"/>
  <c r="P9" i="34" l="1"/>
  <c r="O8" i="34"/>
  <c r="O7" i="34" s="1"/>
  <c r="P8" i="34" l="1"/>
  <c r="P7" i="34" s="1"/>
  <c r="Q9" i="34"/>
  <c r="R9" i="34" l="1"/>
  <c r="Q8" i="34"/>
  <c r="Q7" i="34" s="1"/>
  <c r="R8" i="34" l="1"/>
  <c r="R7" i="34" s="1"/>
  <c r="S9" i="34"/>
  <c r="T9" i="34" l="1"/>
  <c r="S8" i="34"/>
  <c r="S7" i="34" s="1"/>
  <c r="T8" i="34" l="1"/>
  <c r="T7" i="34" s="1"/>
  <c r="U9" i="34"/>
  <c r="U8" i="34" l="1"/>
  <c r="U7" i="34" s="1"/>
  <c r="V9" i="34"/>
  <c r="V8" i="34" l="1"/>
  <c r="V7" i="34" s="1"/>
  <c r="W9" i="34"/>
  <c r="W8" i="34" l="1"/>
  <c r="W7" i="34" s="1"/>
  <c r="X9" i="34"/>
  <c r="X8" i="34" l="1"/>
  <c r="X7" i="34" s="1"/>
  <c r="Y9" i="34"/>
  <c r="Z9" i="34" l="1"/>
  <c r="Y8" i="34"/>
  <c r="Y7" i="34" s="1"/>
  <c r="Z8" i="34" l="1"/>
  <c r="Z7" i="34" s="1"/>
  <c r="AA9" i="34"/>
  <c r="AA8" i="34" l="1"/>
  <c r="AA7" i="34" s="1"/>
  <c r="AB9" i="34"/>
  <c r="AC9" i="34" l="1"/>
  <c r="AB8" i="34"/>
  <c r="AB7" i="34" s="1"/>
  <c r="AC8" i="34" l="1"/>
  <c r="AC7" i="34" s="1"/>
  <c r="AD9" i="34"/>
  <c r="AD8" i="34" l="1"/>
  <c r="AD7" i="34" s="1"/>
  <c r="AE9" i="34"/>
  <c r="AE8" i="34" l="1"/>
  <c r="AE7" i="34" s="1"/>
  <c r="AF9" i="34"/>
  <c r="AF8" i="34" l="1"/>
  <c r="AF7" i="34" s="1"/>
  <c r="AG9" i="34"/>
  <c r="AG8" i="34" l="1"/>
  <c r="AG7" i="34" s="1"/>
  <c r="AH9" i="34"/>
  <c r="AH8" i="34" l="1"/>
  <c r="AH7" i="34" s="1"/>
  <c r="AI9" i="34"/>
  <c r="AI8" i="34" s="1"/>
  <c r="AI7" i="3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DECIWAY_XPS</author>
  </authors>
  <commentList>
    <comment ref="C3" authorId="0" shapeId="0" xr:uid="{801451C5-A08A-46F3-B34E-4AA7EF86ED61}">
      <text>
        <r>
          <rPr>
            <b/>
            <sz val="9"/>
            <color indexed="81"/>
            <rFont val="Tahoma"/>
            <family val="2"/>
          </rPr>
          <t>Zone de saisie</t>
        </r>
      </text>
    </comment>
    <comment ref="C4" authorId="0" shapeId="0" xr:uid="{36BC2DF4-56FB-423F-A963-B362A858F72D}">
      <text>
        <r>
          <rPr>
            <b/>
            <sz val="9"/>
            <color indexed="81"/>
            <rFont val="Tahoma"/>
            <family val="2"/>
          </rPr>
          <t>Zone de saisie</t>
        </r>
      </text>
    </comment>
    <comment ref="C6" authorId="0" shapeId="0" xr:uid="{F303AE53-60F7-45CA-B8D0-E7CE45D10D96}">
      <text>
        <r>
          <rPr>
            <b/>
            <sz val="9"/>
            <color indexed="81"/>
            <rFont val="Tahoma"/>
            <family val="2"/>
          </rPr>
          <t>Zone de saisie</t>
        </r>
      </text>
    </comment>
  </commentList>
</comments>
</file>

<file path=xl/sharedStrings.xml><?xml version="1.0" encoding="utf-8"?>
<sst xmlns="http://schemas.openxmlformats.org/spreadsheetml/2006/main" count="82" uniqueCount="65">
  <si>
    <t>Nom</t>
  </si>
  <si>
    <t>Prénom</t>
  </si>
  <si>
    <t>Année</t>
  </si>
  <si>
    <t xml:space="preserve">Valeurs de temps possibles </t>
  </si>
  <si>
    <t>Une journée (8h)</t>
  </si>
  <si>
    <t>Trois quart de journée (6h)</t>
  </si>
  <si>
    <t>Demi-journée (4h)</t>
  </si>
  <si>
    <t>Quart-Journée (2h)</t>
  </si>
  <si>
    <t>Type d'Activité</t>
  </si>
  <si>
    <t>Description</t>
  </si>
  <si>
    <t>Facturé</t>
  </si>
  <si>
    <t>J'effectue une mission, un projet, une intervention, une prestation pour un client, dans le cadre d'un contrat et qui amènera à une facture</t>
  </si>
  <si>
    <t>Non Facturé</t>
  </si>
  <si>
    <t>Je travaille pour un client, pour XnDATA, en auto-formation, en formation interne, …. Mais pas dans le cadre d'un contrat</t>
  </si>
  <si>
    <t>Autres</t>
  </si>
  <si>
    <t>Je ne travaille pas</t>
  </si>
  <si>
    <t>Activités</t>
  </si>
  <si>
    <t>Type</t>
  </si>
  <si>
    <t>Prestation de formation</t>
  </si>
  <si>
    <t>Formation donnée à un client (ou autre) et facturée</t>
  </si>
  <si>
    <t>Prestation régie / expertise</t>
  </si>
  <si>
    <t>Mission / Projet chez un client ou pour un client impliquant une facturation</t>
  </si>
  <si>
    <t>Auto-formation</t>
  </si>
  <si>
    <t>Auto-formation suivi sur un sujet défini</t>
  </si>
  <si>
    <t>Formation interne</t>
  </si>
  <si>
    <t>Formation reçu en interne DN</t>
  </si>
  <si>
    <t>Inter-contrat</t>
  </si>
  <si>
    <t>Période entre 2 contrats</t>
  </si>
  <si>
    <t>Journée séminaire, sortie</t>
  </si>
  <si>
    <t>Journée séminaire, sortie organisée par José</t>
  </si>
  <si>
    <t>Projet client</t>
  </si>
  <si>
    <t>Projet interne</t>
  </si>
  <si>
    <t>Absence autorisée</t>
  </si>
  <si>
    <t xml:space="preserve">Absence autorisée par Greg/José différente de congés, maladie, arrêt,…. </t>
  </si>
  <si>
    <t>Congé</t>
  </si>
  <si>
    <t>Jours de congés légaux</t>
  </si>
  <si>
    <t>Maladie / Arrêt</t>
  </si>
  <si>
    <t>Arrêt maladie</t>
  </si>
  <si>
    <t>RTT</t>
  </si>
  <si>
    <t>Jours fériés</t>
  </si>
  <si>
    <t>Jour de l'an</t>
  </si>
  <si>
    <t>Lundi de Pâques</t>
  </si>
  <si>
    <t>Fête du travail</t>
  </si>
  <si>
    <t>Le 8 mai</t>
  </si>
  <si>
    <t>Ascension</t>
  </si>
  <si>
    <t>Pentecôte</t>
  </si>
  <si>
    <t>Prise de la Bastille</t>
  </si>
  <si>
    <t>Assomption</t>
  </si>
  <si>
    <t>Toussaint</t>
  </si>
  <si>
    <t>Armistice</t>
  </si>
  <si>
    <t>Noël</t>
  </si>
  <si>
    <t xml:space="preserve">Mois de </t>
  </si>
  <si>
    <t>Semaine</t>
  </si>
  <si>
    <t>Total Activités Facturées</t>
  </si>
  <si>
    <t>Cumul</t>
  </si>
  <si>
    <t>Activités Facturées</t>
  </si>
  <si>
    <t>mois</t>
  </si>
  <si>
    <t>Catégories</t>
  </si>
  <si>
    <t>Détails / Commentaires</t>
  </si>
  <si>
    <t>ò</t>
  </si>
  <si>
    <t>Activités Non Facturées</t>
  </si>
  <si>
    <t>Total Activités Non Facturées</t>
  </si>
  <si>
    <t>Total Autres</t>
  </si>
  <si>
    <t>Balens</t>
  </si>
  <si>
    <t>Mathéo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</si>
</sst>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dd"/>
    <numFmt numFmtId="165" formatCode="&quot;S&quot;General"/>
    <numFmt numFmtId="166" formatCode="General\ &quot;j&quot;"/>
    <numFmt numFmtId="167" formatCode="ddd"/>
    <numFmt numFmtId="169" formatCode="mmmm\-yyyy"/>
    <numFmt numFmtId="170" formatCode="mm"/>
  </numFmts>
  <fonts count="26" x14ac:knownFonts="1">
    <font>
      <sz val="10"/>
      <name val="Arial"/>
    </font>
    <font>
      <b/>
      <sz val="10"/>
      <name val="MS Sans Serif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8"/>
      <color indexed="48"/>
      <name val="Arial"/>
      <family val="2"/>
    </font>
    <font>
      <sz val="8"/>
      <color indexed="18"/>
      <name val="Arial"/>
      <family val="2"/>
    </font>
    <font>
      <b/>
      <i/>
      <sz val="8"/>
      <name val="Arial"/>
      <family val="2"/>
    </font>
    <font>
      <b/>
      <sz val="8"/>
      <color indexed="28"/>
      <name val="Wingdings"/>
      <charset val="2"/>
    </font>
    <font>
      <sz val="8"/>
      <color indexed="17"/>
      <name val="Webdings"/>
      <family val="1"/>
      <charset val="2"/>
    </font>
    <font>
      <b/>
      <sz val="8"/>
      <color indexed="17"/>
      <name val="Wingdings"/>
      <charset val="2"/>
    </font>
    <font>
      <b/>
      <sz val="8"/>
      <color indexed="10"/>
      <name val="Wingdings"/>
      <charset val="2"/>
    </font>
    <font>
      <u/>
      <sz val="8"/>
      <color indexed="18"/>
      <name val="Arial"/>
      <family val="2"/>
    </font>
    <font>
      <sz val="8"/>
      <color indexed="18"/>
      <name val="Wingdings"/>
      <charset val="2"/>
    </font>
    <font>
      <sz val="10"/>
      <name val="MS Sans Serif"/>
      <family val="2"/>
    </font>
    <font>
      <sz val="8"/>
      <color indexed="28"/>
      <name val="Arial"/>
      <family val="2"/>
    </font>
    <font>
      <b/>
      <sz val="8"/>
      <color indexed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gray125">
        <fgColor indexed="43"/>
        <bgColor indexed="9"/>
      </patternFill>
    </fill>
    <fill>
      <patternFill patternType="lightGray">
        <fgColor indexed="42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31"/>
      </patternFill>
    </fill>
    <fill>
      <patternFill patternType="gray125">
        <fgColor indexed="43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165" fontId="3" fillId="2" borderId="1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11" fillId="2" borderId="3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Continuous" vertical="center"/>
    </xf>
    <xf numFmtId="0" fontId="1" fillId="0" borderId="0" xfId="0" applyFont="1" applyAlignment="1">
      <alignment horizontal="center" vertical="center" textRotation="90"/>
    </xf>
    <xf numFmtId="166" fontId="9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70" fontId="19" fillId="0" borderId="0" xfId="0" applyNumberFormat="1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6" borderId="0" xfId="0" applyFont="1" applyFill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67" fontId="2" fillId="0" borderId="15" xfId="0" applyNumberFormat="1" applyFont="1" applyBorder="1" applyAlignment="1">
      <alignment horizontal="center" vertical="center"/>
    </xf>
    <xf numFmtId="167" fontId="2" fillId="0" borderId="1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2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7" fontId="2" fillId="0" borderId="13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2" fillId="0" borderId="22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6" fillId="7" borderId="16" xfId="0" applyFont="1" applyFill="1" applyBorder="1" applyAlignment="1">
      <alignment horizontal="left" vertical="center"/>
    </xf>
    <xf numFmtId="0" fontId="6" fillId="7" borderId="16" xfId="0" applyFont="1" applyFill="1" applyBorder="1" applyAlignment="1">
      <alignment horizontal="left" vertical="center" wrapText="1"/>
    </xf>
    <xf numFmtId="0" fontId="15" fillId="9" borderId="0" xfId="1" applyFont="1" applyFill="1" applyAlignment="1">
      <alignment horizontal="centerContinuous" vertical="center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6" fillId="7" borderId="9" xfId="0" applyFont="1" applyFill="1" applyBorder="1" applyAlignment="1">
      <alignment horizontal="left" vertical="center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167" fontId="2" fillId="0" borderId="14" xfId="0" applyNumberFormat="1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center" vertical="center"/>
      <protection locked="0"/>
    </xf>
    <xf numFmtId="0" fontId="18" fillId="5" borderId="28" xfId="0" applyFont="1" applyFill="1" applyBorder="1" applyAlignment="1">
      <alignment vertical="center"/>
    </xf>
    <xf numFmtId="0" fontId="23" fillId="10" borderId="0" xfId="0" applyFont="1" applyFill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22" fillId="0" borderId="16" xfId="0" applyFont="1" applyBorder="1" applyAlignme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1" fillId="0" borderId="0" xfId="0" applyFont="1" applyAlignment="1" applyProtection="1">
      <alignment vertical="center"/>
      <protection locked="0"/>
    </xf>
    <xf numFmtId="0" fontId="23" fillId="0" borderId="0" xfId="0" applyFont="1" applyAlignment="1">
      <alignment horizontal="right" vertical="center"/>
    </xf>
    <xf numFmtId="0" fontId="21" fillId="5" borderId="0" xfId="0" applyFont="1" applyFill="1" applyAlignment="1" applyProtection="1">
      <alignment vertical="center"/>
      <protection locked="0"/>
    </xf>
    <xf numFmtId="0" fontId="21" fillId="5" borderId="0" xfId="0" applyFont="1" applyFill="1" applyAlignment="1" applyProtection="1">
      <alignment horizontal="left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23" fillId="11" borderId="16" xfId="0" applyFont="1" applyFill="1" applyBorder="1" applyAlignment="1">
      <alignment vertical="center"/>
    </xf>
    <xf numFmtId="0" fontId="22" fillId="0" borderId="0" xfId="0" applyFont="1" applyAlignment="1" applyProtection="1">
      <alignment vertical="center"/>
      <protection locked="0"/>
    </xf>
    <xf numFmtId="0" fontId="23" fillId="11" borderId="16" xfId="0" applyFont="1" applyFill="1" applyBorder="1" applyAlignment="1">
      <alignment horizontal="center" vertical="center"/>
    </xf>
    <xf numFmtId="0" fontId="22" fillId="0" borderId="16" xfId="0" applyFont="1" applyBorder="1" applyAlignment="1" applyProtection="1">
      <alignment vertical="center" wrapText="1"/>
      <protection locked="0"/>
    </xf>
    <xf numFmtId="0" fontId="23" fillId="11" borderId="16" xfId="0" applyFont="1" applyFill="1" applyBorder="1" applyAlignment="1" applyProtection="1">
      <alignment horizontal="center" vertical="center"/>
      <protection locked="0"/>
    </xf>
    <xf numFmtId="0" fontId="22" fillId="8" borderId="16" xfId="0" applyFont="1" applyFill="1" applyBorder="1" applyAlignment="1">
      <alignment vertical="center"/>
    </xf>
    <xf numFmtId="14" fontId="22" fillId="8" borderId="16" xfId="0" applyNumberFormat="1" applyFont="1" applyFill="1" applyBorder="1" applyAlignment="1">
      <alignment vertical="center"/>
    </xf>
    <xf numFmtId="0" fontId="4" fillId="8" borderId="0" xfId="0" applyFont="1" applyFill="1" applyAlignment="1">
      <alignment vertical="center"/>
    </xf>
    <xf numFmtId="16" fontId="22" fillId="8" borderId="16" xfId="0" applyNumberFormat="1" applyFont="1" applyFill="1" applyBorder="1" applyAlignment="1">
      <alignment vertical="center"/>
    </xf>
    <xf numFmtId="14" fontId="21" fillId="0" borderId="0" xfId="0" applyNumberFormat="1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vertical="center"/>
      <protection locked="0"/>
    </xf>
    <xf numFmtId="0" fontId="23" fillId="11" borderId="5" xfId="0" applyFont="1" applyFill="1" applyBorder="1" applyAlignment="1">
      <alignment horizontal="center" vertical="center"/>
    </xf>
    <xf numFmtId="0" fontId="23" fillId="11" borderId="10" xfId="0" applyFont="1" applyFill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left" vertical="center"/>
    </xf>
    <xf numFmtId="0" fontId="18" fillId="5" borderId="28" xfId="0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left" vertical="center"/>
    </xf>
    <xf numFmtId="0" fontId="23" fillId="10" borderId="29" xfId="0" applyFont="1" applyFill="1" applyBorder="1" applyAlignment="1">
      <alignment horizontal="center" vertical="center"/>
    </xf>
    <xf numFmtId="0" fontId="23" fillId="10" borderId="30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5" borderId="5" xfId="0" applyFont="1" applyFill="1" applyBorder="1" applyAlignment="1">
      <alignment horizontal="right" vertical="center"/>
    </xf>
    <xf numFmtId="0" fontId="18" fillId="5" borderId="11" xfId="0" applyFont="1" applyFill="1" applyBorder="1" applyAlignment="1">
      <alignment horizontal="right" vertical="center"/>
    </xf>
    <xf numFmtId="169" fontId="18" fillId="5" borderId="11" xfId="0" applyNumberFormat="1" applyFont="1" applyFill="1" applyBorder="1" applyAlignment="1">
      <alignment horizontal="left" vertical="center"/>
    </xf>
    <xf numFmtId="169" fontId="18" fillId="5" borderId="10" xfId="0" applyNumberFormat="1" applyFont="1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</cellXfs>
  <cellStyles count="2">
    <cellStyle name="Normal" xfId="0" builtinId="0"/>
    <cellStyle name="Normal_Planning 2000.07.03" xfId="1" xr:uid="{0414F476-5310-4ED9-849C-08F499052F74}"/>
  </cellStyles>
  <dxfs count="9"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34"/>
      </font>
      <fill>
        <patternFill>
          <bgColor indexed="2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34"/>
      </font>
      <fill>
        <patternFill>
          <bgColor indexed="24"/>
        </patternFill>
      </fill>
    </dxf>
    <dxf>
      <font>
        <b/>
        <i val="0"/>
        <condense val="0"/>
        <extend val="0"/>
        <color indexed="34"/>
      </font>
      <fill>
        <patternFill>
          <bgColor indexed="24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1" defaultTableStyle="TableStyleMedium9" defaultPivotStyle="PivotStyleLight16">
    <tableStyle name="Invisible" pivot="0" table="0" count="0" xr9:uid="{1AB93C6B-D4F1-4409-9277-FB7484F5AF8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83820</xdr:rowOff>
    </xdr:from>
    <xdr:to>
      <xdr:col>1</xdr:col>
      <xdr:colOff>389890</xdr:colOff>
      <xdr:row>5</xdr:row>
      <xdr:rowOff>0</xdr:rowOff>
    </xdr:to>
    <xdr:pic>
      <xdr:nvPicPr>
        <xdr:cNvPr id="15556" name="Picture 1">
          <a:extLst>
            <a:ext uri="{FF2B5EF4-FFF2-40B4-BE49-F238E27FC236}">
              <a16:creationId xmlns:a16="http://schemas.microsoft.com/office/drawing/2014/main" id="{EA29606C-2C7C-0EC7-BAEC-9B8E2DE8B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83820"/>
          <a:ext cx="53340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0</xdr:rowOff>
    </xdr:from>
    <xdr:to>
      <xdr:col>1</xdr:col>
      <xdr:colOff>582930</xdr:colOff>
      <xdr:row>5</xdr:row>
      <xdr:rowOff>0</xdr:rowOff>
    </xdr:to>
    <xdr:pic>
      <xdr:nvPicPr>
        <xdr:cNvPr id="26642" name="Picture 5">
          <a:extLst>
            <a:ext uri="{FF2B5EF4-FFF2-40B4-BE49-F238E27FC236}">
              <a16:creationId xmlns:a16="http://schemas.microsoft.com/office/drawing/2014/main" id="{A5D0B1B5-7769-2E63-ACFA-03C4C9AA2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51625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C572-92FC-4C0F-81F2-0949B997005B}">
  <sheetPr>
    <pageSetUpPr fitToPage="1"/>
  </sheetPr>
  <dimension ref="B1:AJ51"/>
  <sheetViews>
    <sheetView showGridLines="0" workbookViewId="0">
      <selection activeCell="C15" sqref="C15"/>
    </sheetView>
  </sheetViews>
  <sheetFormatPr baseColWidth="10" defaultColWidth="11.44140625" defaultRowHeight="13.2" x14ac:dyDescent="0.25"/>
  <cols>
    <col min="1" max="1" width="3.44140625" style="10" customWidth="1"/>
    <col min="2" max="2" width="27" style="10" bestFit="1" customWidth="1"/>
    <col min="3" max="3" width="67.33203125" style="10" bestFit="1" customWidth="1"/>
    <col min="4" max="4" width="14.5546875" style="10" customWidth="1"/>
    <col min="5" max="5" width="7.6640625" style="10" bestFit="1" customWidth="1"/>
    <col min="6" max="7" width="3.33203125" style="10" customWidth="1"/>
    <col min="8" max="8" width="3.5546875" style="10" customWidth="1"/>
    <col min="9" max="10" width="2.6640625" style="10" customWidth="1"/>
    <col min="11" max="11" width="3.33203125" style="10" customWidth="1"/>
    <col min="12" max="13" width="3" style="10" customWidth="1"/>
    <col min="14" max="14" width="3.44140625" style="10" customWidth="1"/>
    <col min="15" max="15" width="3" style="10" customWidth="1"/>
    <col min="16" max="16" width="2.6640625" style="10" customWidth="1"/>
    <col min="17" max="17" width="3.33203125" style="10" customWidth="1"/>
    <col min="18" max="18" width="3" style="10" customWidth="1"/>
    <col min="19" max="19" width="2.6640625" style="10" customWidth="1"/>
    <col min="20" max="20" width="3.33203125" style="10" customWidth="1"/>
    <col min="21" max="21" width="5.6640625" style="10" customWidth="1"/>
    <col min="22" max="22" width="3.5546875" style="10" customWidth="1"/>
    <col min="23" max="24" width="3.33203125" style="10" customWidth="1"/>
    <col min="25" max="26" width="3" style="10" customWidth="1"/>
    <col min="27" max="27" width="3.6640625" style="10" customWidth="1"/>
    <col min="28" max="28" width="3.33203125" style="10" customWidth="1"/>
    <col min="29" max="29" width="3.44140625" style="10" customWidth="1"/>
    <col min="30" max="30" width="3.6640625" style="10" customWidth="1"/>
    <col min="31" max="31" width="3.33203125" style="10" customWidth="1"/>
    <col min="32" max="33" width="3.44140625" style="10" customWidth="1"/>
    <col min="34" max="34" width="3.5546875" style="10" customWidth="1"/>
    <col min="35" max="35" width="3" style="10" customWidth="1"/>
    <col min="36" max="36" width="3.33203125" style="10" customWidth="1"/>
    <col min="37" max="16384" width="11.44140625" style="10"/>
  </cols>
  <sheetData>
    <row r="1" spans="2:36" x14ac:dyDescent="0.25">
      <c r="C1" s="58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</row>
    <row r="3" spans="2:36" x14ac:dyDescent="0.25">
      <c r="B3" s="60" t="s">
        <v>0</v>
      </c>
      <c r="C3" s="61" t="s">
        <v>63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</row>
    <row r="4" spans="2:36" x14ac:dyDescent="0.25">
      <c r="B4" s="60" t="s">
        <v>1</v>
      </c>
      <c r="C4" s="61" t="s">
        <v>64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6" spans="2:36" x14ac:dyDescent="0.25">
      <c r="B6" s="60" t="s">
        <v>2</v>
      </c>
      <c r="C6" s="62">
        <v>2025</v>
      </c>
    </row>
    <row r="7" spans="2:36" x14ac:dyDescent="0.25">
      <c r="C7" s="63"/>
    </row>
    <row r="8" spans="2:36" x14ac:dyDescent="0.25">
      <c r="C8" s="63"/>
    </row>
    <row r="9" spans="2:36" x14ac:dyDescent="0.25">
      <c r="C9" s="63"/>
    </row>
    <row r="10" spans="2:36" x14ac:dyDescent="0.25">
      <c r="B10" s="64" t="s">
        <v>3</v>
      </c>
      <c r="C10" s="63"/>
    </row>
    <row r="11" spans="2:36" x14ac:dyDescent="0.25">
      <c r="B11" s="55">
        <v>1</v>
      </c>
      <c r="C11" s="65" t="s">
        <v>4</v>
      </c>
    </row>
    <row r="12" spans="2:36" x14ac:dyDescent="0.25">
      <c r="B12" s="55">
        <v>0.75</v>
      </c>
      <c r="C12" s="65" t="s">
        <v>5</v>
      </c>
    </row>
    <row r="13" spans="2:36" x14ac:dyDescent="0.25">
      <c r="B13" s="55">
        <v>0.5</v>
      </c>
      <c r="C13" s="65" t="s">
        <v>6</v>
      </c>
    </row>
    <row r="14" spans="2:36" x14ac:dyDescent="0.25">
      <c r="B14" s="55">
        <v>0.25</v>
      </c>
      <c r="C14" s="65" t="s">
        <v>7</v>
      </c>
    </row>
    <row r="15" spans="2:36" x14ac:dyDescent="0.25">
      <c r="C15" s="63"/>
    </row>
    <row r="16" spans="2:36" x14ac:dyDescent="0.25">
      <c r="C16" s="63"/>
    </row>
    <row r="17" spans="2:4" x14ac:dyDescent="0.25">
      <c r="B17" s="66" t="s">
        <v>8</v>
      </c>
      <c r="C17" s="66" t="s">
        <v>9</v>
      </c>
    </row>
    <row r="18" spans="2:4" ht="26.4" x14ac:dyDescent="0.25">
      <c r="B18" s="56" t="s">
        <v>10</v>
      </c>
      <c r="C18" s="67" t="s">
        <v>11</v>
      </c>
    </row>
    <row r="19" spans="2:4" ht="26.4" x14ac:dyDescent="0.25">
      <c r="B19" s="56" t="s">
        <v>12</v>
      </c>
      <c r="C19" s="67" t="s">
        <v>13</v>
      </c>
    </row>
    <row r="20" spans="2:4" x14ac:dyDescent="0.25">
      <c r="B20" s="56" t="s">
        <v>14</v>
      </c>
      <c r="C20" s="67" t="s">
        <v>15</v>
      </c>
    </row>
    <row r="21" spans="2:4" x14ac:dyDescent="0.25">
      <c r="C21" s="63"/>
    </row>
    <row r="22" spans="2:4" x14ac:dyDescent="0.25">
      <c r="B22" s="66" t="s">
        <v>16</v>
      </c>
      <c r="C22" s="68" t="s">
        <v>9</v>
      </c>
      <c r="D22" s="68" t="s">
        <v>17</v>
      </c>
    </row>
    <row r="23" spans="2:4" x14ac:dyDescent="0.25">
      <c r="B23" s="56" t="s">
        <v>18</v>
      </c>
      <c r="C23" s="57" t="s">
        <v>19</v>
      </c>
      <c r="D23" s="56" t="s">
        <v>10</v>
      </c>
    </row>
    <row r="24" spans="2:4" x14ac:dyDescent="0.25">
      <c r="B24" s="56" t="s">
        <v>20</v>
      </c>
      <c r="C24" s="57" t="s">
        <v>21</v>
      </c>
      <c r="D24" s="56" t="s">
        <v>10</v>
      </c>
    </row>
    <row r="25" spans="2:4" x14ac:dyDescent="0.25">
      <c r="B25" s="56" t="s">
        <v>22</v>
      </c>
      <c r="C25" s="57" t="s">
        <v>23</v>
      </c>
      <c r="D25" s="56" t="s">
        <v>12</v>
      </c>
    </row>
    <row r="26" spans="2:4" x14ac:dyDescent="0.25">
      <c r="B26" s="56" t="s">
        <v>24</v>
      </c>
      <c r="C26" s="57" t="s">
        <v>25</v>
      </c>
      <c r="D26" s="56" t="s">
        <v>12</v>
      </c>
    </row>
    <row r="27" spans="2:4" x14ac:dyDescent="0.25">
      <c r="B27" s="56" t="s">
        <v>26</v>
      </c>
      <c r="C27" s="57" t="s">
        <v>27</v>
      </c>
      <c r="D27" s="56" t="s">
        <v>12</v>
      </c>
    </row>
    <row r="28" spans="2:4" x14ac:dyDescent="0.25">
      <c r="B28" s="56" t="s">
        <v>28</v>
      </c>
      <c r="C28" s="57" t="s">
        <v>29</v>
      </c>
      <c r="D28" s="56" t="s">
        <v>12</v>
      </c>
    </row>
    <row r="29" spans="2:4" x14ac:dyDescent="0.25">
      <c r="B29" s="56" t="s">
        <v>30</v>
      </c>
      <c r="C29" s="57" t="s">
        <v>30</v>
      </c>
      <c r="D29" s="56" t="s">
        <v>12</v>
      </c>
    </row>
    <row r="30" spans="2:4" x14ac:dyDescent="0.25">
      <c r="B30" s="56" t="s">
        <v>31</v>
      </c>
      <c r="C30" s="57" t="s">
        <v>31</v>
      </c>
      <c r="D30" s="56" t="s">
        <v>12</v>
      </c>
    </row>
    <row r="31" spans="2:4" x14ac:dyDescent="0.25">
      <c r="B31" s="56" t="s">
        <v>32</v>
      </c>
      <c r="C31" s="57" t="s">
        <v>33</v>
      </c>
      <c r="D31" s="56" t="s">
        <v>14</v>
      </c>
    </row>
    <row r="32" spans="2:4" x14ac:dyDescent="0.25">
      <c r="B32" s="56" t="s">
        <v>34</v>
      </c>
      <c r="C32" s="57" t="s">
        <v>35</v>
      </c>
      <c r="D32" s="56" t="s">
        <v>14</v>
      </c>
    </row>
    <row r="33" spans="2:5" x14ac:dyDescent="0.25">
      <c r="B33" s="56" t="s">
        <v>36</v>
      </c>
      <c r="C33" s="57" t="s">
        <v>37</v>
      </c>
      <c r="D33" s="56" t="s">
        <v>14</v>
      </c>
    </row>
    <row r="34" spans="2:5" x14ac:dyDescent="0.25">
      <c r="B34" s="56" t="s">
        <v>38</v>
      </c>
      <c r="C34" s="57" t="s">
        <v>38</v>
      </c>
      <c r="D34" s="56" t="s">
        <v>14</v>
      </c>
    </row>
    <row r="35" spans="2:5" x14ac:dyDescent="0.25">
      <c r="B35" s="56"/>
      <c r="C35" s="57"/>
      <c r="D35" s="56"/>
    </row>
    <row r="36" spans="2:5" x14ac:dyDescent="0.25">
      <c r="B36" s="56"/>
      <c r="C36" s="57"/>
      <c r="D36" s="56"/>
    </row>
    <row r="37" spans="2:5" x14ac:dyDescent="0.25">
      <c r="B37" s="56"/>
      <c r="C37" s="57"/>
      <c r="D37" s="56"/>
    </row>
    <row r="38" spans="2:5" x14ac:dyDescent="0.25">
      <c r="C38" s="73"/>
      <c r="D38" s="74"/>
      <c r="E38" s="74"/>
    </row>
    <row r="39" spans="2:5" ht="12.75" hidden="1" customHeight="1" x14ac:dyDescent="0.25">
      <c r="B39" s="15"/>
      <c r="C39" s="16"/>
      <c r="D39" s="12">
        <v>0</v>
      </c>
    </row>
    <row r="40" spans="2:5" x14ac:dyDescent="0.25">
      <c r="B40" s="76" t="s">
        <v>39</v>
      </c>
      <c r="C40" s="77"/>
    </row>
    <row r="41" spans="2:5" x14ac:dyDescent="0.25">
      <c r="B41" s="69" t="s">
        <v>40</v>
      </c>
      <c r="C41" s="70">
        <f>DATE($C$6,1,1)</f>
        <v>45658</v>
      </c>
      <c r="D41" s="71"/>
    </row>
    <row r="42" spans="2:5" x14ac:dyDescent="0.25">
      <c r="B42" s="69" t="s">
        <v>41</v>
      </c>
      <c r="C42" s="70">
        <f>DATE($C$6,4,21)</f>
        <v>45768</v>
      </c>
      <c r="D42" s="71"/>
    </row>
    <row r="43" spans="2:5" x14ac:dyDescent="0.25">
      <c r="B43" s="69" t="s">
        <v>42</v>
      </c>
      <c r="C43" s="70">
        <f>DATE($C$6,5,1)</f>
        <v>45778</v>
      </c>
      <c r="D43" s="71"/>
    </row>
    <row r="44" spans="2:5" x14ac:dyDescent="0.25">
      <c r="B44" s="72" t="s">
        <v>43</v>
      </c>
      <c r="C44" s="70">
        <f>DATE($C$6,5,8)</f>
        <v>45785</v>
      </c>
      <c r="D44" s="71"/>
    </row>
    <row r="45" spans="2:5" x14ac:dyDescent="0.25">
      <c r="B45" s="69" t="s">
        <v>44</v>
      </c>
      <c r="C45" s="70">
        <f>DATE($C$6,5,29)</f>
        <v>45806</v>
      </c>
      <c r="D45" s="71"/>
    </row>
    <row r="46" spans="2:5" x14ac:dyDescent="0.25">
      <c r="B46" s="69" t="s">
        <v>45</v>
      </c>
      <c r="C46" s="70">
        <f>DATE($C$6,6,9)</f>
        <v>45817</v>
      </c>
      <c r="D46" s="71"/>
    </row>
    <row r="47" spans="2:5" x14ac:dyDescent="0.25">
      <c r="B47" s="72" t="s">
        <v>46</v>
      </c>
      <c r="C47" s="70">
        <f>DATE($C$6,7,14)</f>
        <v>45852</v>
      </c>
      <c r="D47" s="71"/>
    </row>
    <row r="48" spans="2:5" x14ac:dyDescent="0.25">
      <c r="B48" s="69" t="s">
        <v>47</v>
      </c>
      <c r="C48" s="70">
        <f>DATE($C$6,8,15)</f>
        <v>45884</v>
      </c>
      <c r="D48" s="71"/>
    </row>
    <row r="49" spans="2:4" x14ac:dyDescent="0.25">
      <c r="B49" s="69" t="s">
        <v>48</v>
      </c>
      <c r="C49" s="70">
        <f>DATE($C$6,11,1)</f>
        <v>45962</v>
      </c>
      <c r="D49" s="71"/>
    </row>
    <row r="50" spans="2:4" x14ac:dyDescent="0.25">
      <c r="B50" s="69" t="s">
        <v>49</v>
      </c>
      <c r="C50" s="70">
        <f>DATE($C$6,11,11)</f>
        <v>45972</v>
      </c>
      <c r="D50" s="71"/>
    </row>
    <row r="51" spans="2:4" x14ac:dyDescent="0.25">
      <c r="B51" s="69" t="s">
        <v>50</v>
      </c>
      <c r="C51" s="70">
        <f>DATE($C$6,12,25)</f>
        <v>46016</v>
      </c>
      <c r="D51" s="71"/>
    </row>
  </sheetData>
  <sheetProtection formatCells="0" formatColumns="0" formatRows="0" insertColumns="0" insertRows="0" insertHyperlinks="0" deleteColumns="0" deleteRows="0" sort="0" pivotTables="0"/>
  <mergeCells count="3">
    <mergeCell ref="C38:E38"/>
    <mergeCell ref="E1:AJ1"/>
    <mergeCell ref="B40:C40"/>
  </mergeCells>
  <phoneticPr fontId="17" type="noConversion"/>
  <pageMargins left="0.51181102362204722" right="0.23622047244094491" top="0.59055118110236227" bottom="0.39370078740157483" header="0.11811023622047245" footer="0.15748031496062992"/>
  <pageSetup paperSize="9" scale="64" orientation="landscape" horizontalDpi="300" verticalDpi="300" r:id="rId1"/>
  <headerFooter alignWithMargins="0">
    <oddHeader>&amp;C&amp;"Arial,Gras"&amp;12Feuille d'Activité</oddHeader>
    <oddFooter>&amp;CDecision Network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E3D0-0708-42D6-98CD-3D6F69C83F05}">
  <sheetPr>
    <pageSetUpPr fitToPage="1"/>
  </sheetPr>
  <dimension ref="A1:BU31"/>
  <sheetViews>
    <sheetView showGridLines="0" tabSelected="1" workbookViewId="0">
      <selection activeCell="L35" sqref="L35"/>
    </sheetView>
  </sheetViews>
  <sheetFormatPr baseColWidth="10" defaultColWidth="11.44140625" defaultRowHeight="13.2" x14ac:dyDescent="0.25"/>
  <cols>
    <col min="1" max="1" width="2.6640625" style="10" customWidth="1"/>
    <col min="2" max="2" width="26.44140625" style="10" customWidth="1"/>
    <col min="3" max="3" width="37.6640625" style="10" customWidth="1"/>
    <col min="4" max="4" width="3.5546875" style="10" hidden="1" customWidth="1"/>
    <col min="5" max="35" width="3.5546875" style="10" customWidth="1"/>
    <col min="36" max="36" width="5.33203125" style="10" customWidth="1"/>
    <col min="37" max="37" width="2.6640625" style="10" customWidth="1"/>
    <col min="38" max="16384" width="11.44140625" style="10"/>
  </cols>
  <sheetData>
    <row r="1" spans="1:73" ht="13.8" thickBot="1" x14ac:dyDescent="0.3"/>
    <row r="2" spans="1:73" ht="13.8" thickBot="1" x14ac:dyDescent="0.3">
      <c r="D2" s="51"/>
      <c r="E2" s="80" t="str">
        <f>CONCATENATE(Notice!C3,"-",Notice!C4)</f>
        <v>Balens-Mathéo</v>
      </c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2"/>
      <c r="T2" s="83">
        <f>SUM(AJ6,AJ18,AJ26)</f>
        <v>0</v>
      </c>
      <c r="U2" s="84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</row>
    <row r="3" spans="1:73" ht="5.7" customHeight="1" x14ac:dyDescent="0.25"/>
    <row r="4" spans="1:73" x14ac:dyDescent="0.25">
      <c r="B4" s="11">
        <v>9</v>
      </c>
      <c r="E4" s="86" t="s">
        <v>51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8">
        <f>DATE(Notice!$C$6,B4,1)</f>
        <v>45901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9"/>
    </row>
    <row r="6" spans="1:73" ht="19.95" customHeight="1" x14ac:dyDescent="0.25">
      <c r="B6" s="90" t="s">
        <v>52</v>
      </c>
      <c r="C6" s="90"/>
      <c r="D6" s="12">
        <v>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4"/>
      <c r="AJ6" s="52">
        <f>SUBTOTAL(9,AJ11:AJ16)</f>
        <v>0</v>
      </c>
      <c r="AK6" s="53" t="s">
        <v>53</v>
      </c>
    </row>
    <row r="7" spans="1:73" hidden="1" x14ac:dyDescent="0.25">
      <c r="B7" s="15"/>
      <c r="C7" s="16"/>
      <c r="D7" s="12">
        <v>0</v>
      </c>
      <c r="E7" s="12">
        <f t="shared" ref="E7:AI7" si="0">IF(E8=2,D7+1,D7)</f>
        <v>1</v>
      </c>
      <c r="F7" s="12">
        <f t="shared" si="0"/>
        <v>1</v>
      </c>
      <c r="G7" s="12">
        <f t="shared" si="0"/>
        <v>1</v>
      </c>
      <c r="H7" s="12">
        <f t="shared" si="0"/>
        <v>1</v>
      </c>
      <c r="I7" s="12">
        <f t="shared" si="0"/>
        <v>1</v>
      </c>
      <c r="J7" s="12">
        <f t="shared" si="0"/>
        <v>1</v>
      </c>
      <c r="K7" s="12">
        <f t="shared" si="0"/>
        <v>1</v>
      </c>
      <c r="L7" s="12">
        <f t="shared" si="0"/>
        <v>2</v>
      </c>
      <c r="M7" s="12">
        <f t="shared" si="0"/>
        <v>2</v>
      </c>
      <c r="N7" s="12">
        <f t="shared" si="0"/>
        <v>2</v>
      </c>
      <c r="O7" s="12">
        <f t="shared" si="0"/>
        <v>2</v>
      </c>
      <c r="P7" s="12">
        <f t="shared" si="0"/>
        <v>2</v>
      </c>
      <c r="Q7" s="12">
        <f t="shared" si="0"/>
        <v>2</v>
      </c>
      <c r="R7" s="12">
        <f t="shared" si="0"/>
        <v>2</v>
      </c>
      <c r="S7" s="12">
        <f t="shared" si="0"/>
        <v>3</v>
      </c>
      <c r="T7" s="12">
        <f t="shared" si="0"/>
        <v>3</v>
      </c>
      <c r="U7" s="12">
        <f t="shared" si="0"/>
        <v>3</v>
      </c>
      <c r="V7" s="12">
        <f t="shared" si="0"/>
        <v>3</v>
      </c>
      <c r="W7" s="12">
        <f t="shared" si="0"/>
        <v>3</v>
      </c>
      <c r="X7" s="12">
        <f t="shared" si="0"/>
        <v>3</v>
      </c>
      <c r="Y7" s="12">
        <f t="shared" si="0"/>
        <v>3</v>
      </c>
      <c r="Z7" s="12">
        <f t="shared" si="0"/>
        <v>4</v>
      </c>
      <c r="AA7" s="12">
        <f t="shared" si="0"/>
        <v>4</v>
      </c>
      <c r="AB7" s="12">
        <f t="shared" si="0"/>
        <v>4</v>
      </c>
      <c r="AC7" s="12">
        <f t="shared" si="0"/>
        <v>4</v>
      </c>
      <c r="AD7" s="12">
        <f t="shared" si="0"/>
        <v>4</v>
      </c>
      <c r="AE7" s="12">
        <f t="shared" si="0"/>
        <v>4</v>
      </c>
      <c r="AF7" s="12">
        <f>IF(AF8&lt;&gt;"",IF(AF8=2,AE7+1,AE7),"")</f>
        <v>4</v>
      </c>
      <c r="AG7" s="12">
        <f>IF(AG8&lt;&gt;"",IF(AG8=2,AF7+1,AF7),"")</f>
        <v>5</v>
      </c>
      <c r="AH7" s="12">
        <f>IF(AH8&lt;&gt;"",IF(AH8=2,AG7+1,AG7),"")</f>
        <v>5</v>
      </c>
      <c r="AI7" s="12">
        <f t="shared" si="0"/>
        <v>5</v>
      </c>
      <c r="AO7" s="17"/>
    </row>
    <row r="8" spans="1:73" s="9" customFormat="1" ht="13.5" customHeight="1" x14ac:dyDescent="0.25">
      <c r="A8" s="7"/>
      <c r="B8" s="18"/>
      <c r="C8" s="19"/>
      <c r="D8" s="4"/>
      <c r="E8" s="20">
        <f>WEEKDAY(E9)</f>
        <v>2</v>
      </c>
      <c r="F8" s="21">
        <f t="shared" ref="F8:AE8" si="1">IF(F9&lt;&gt;"",WEEKDAY(F9),"")</f>
        <v>3</v>
      </c>
      <c r="G8" s="21">
        <f t="shared" si="1"/>
        <v>4</v>
      </c>
      <c r="H8" s="21">
        <f t="shared" si="1"/>
        <v>5</v>
      </c>
      <c r="I8" s="21">
        <f t="shared" si="1"/>
        <v>6</v>
      </c>
      <c r="J8" s="21">
        <f t="shared" si="1"/>
        <v>7</v>
      </c>
      <c r="K8" s="21">
        <f t="shared" si="1"/>
        <v>1</v>
      </c>
      <c r="L8" s="21">
        <f t="shared" si="1"/>
        <v>2</v>
      </c>
      <c r="M8" s="21">
        <f t="shared" si="1"/>
        <v>3</v>
      </c>
      <c r="N8" s="21">
        <f t="shared" si="1"/>
        <v>4</v>
      </c>
      <c r="O8" s="21">
        <f t="shared" si="1"/>
        <v>5</v>
      </c>
      <c r="P8" s="21">
        <f t="shared" si="1"/>
        <v>6</v>
      </c>
      <c r="Q8" s="21">
        <f t="shared" si="1"/>
        <v>7</v>
      </c>
      <c r="R8" s="21">
        <f t="shared" si="1"/>
        <v>1</v>
      </c>
      <c r="S8" s="21">
        <f t="shared" si="1"/>
        <v>2</v>
      </c>
      <c r="T8" s="21">
        <f t="shared" si="1"/>
        <v>3</v>
      </c>
      <c r="U8" s="21">
        <f t="shared" si="1"/>
        <v>4</v>
      </c>
      <c r="V8" s="21">
        <f t="shared" si="1"/>
        <v>5</v>
      </c>
      <c r="W8" s="21">
        <f t="shared" si="1"/>
        <v>6</v>
      </c>
      <c r="X8" s="21">
        <f t="shared" si="1"/>
        <v>7</v>
      </c>
      <c r="Y8" s="21">
        <f t="shared" si="1"/>
        <v>1</v>
      </c>
      <c r="Z8" s="21">
        <f t="shared" si="1"/>
        <v>2</v>
      </c>
      <c r="AA8" s="21">
        <f t="shared" si="1"/>
        <v>3</v>
      </c>
      <c r="AB8" s="21">
        <f t="shared" si="1"/>
        <v>4</v>
      </c>
      <c r="AC8" s="21">
        <f t="shared" si="1"/>
        <v>5</v>
      </c>
      <c r="AD8" s="21">
        <f t="shared" si="1"/>
        <v>6</v>
      </c>
      <c r="AE8" s="21">
        <f t="shared" si="1"/>
        <v>7</v>
      </c>
      <c r="AF8" s="21">
        <f>IF(AF9&lt;&gt;"",WEEKDAY(AF9),"")</f>
        <v>1</v>
      </c>
      <c r="AG8" s="21">
        <f>IF(AG9&lt;&gt;"",WEEKDAY(AG9),"")</f>
        <v>2</v>
      </c>
      <c r="AH8" s="21">
        <f>IF(AH9&lt;&gt;"",WEEKDAY(AH9),"")</f>
        <v>3</v>
      </c>
      <c r="AI8" s="21" t="str">
        <f>IF(AI9&lt;&gt;"",WEEKDAY(AI9),"")</f>
        <v/>
      </c>
      <c r="AJ8" s="1" t="s">
        <v>54</v>
      </c>
      <c r="AK8" s="7"/>
      <c r="AO8" s="22"/>
      <c r="AP8" s="23"/>
      <c r="AQ8" s="24"/>
      <c r="AR8" s="25"/>
      <c r="AS8" s="26"/>
      <c r="AT8" s="26"/>
      <c r="AU8" s="26"/>
      <c r="AV8" s="26"/>
      <c r="AW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5"/>
      <c r="BL8" s="26"/>
      <c r="BM8" s="26"/>
      <c r="BN8" s="26"/>
      <c r="BO8" s="26"/>
      <c r="BP8" s="26"/>
      <c r="BQ8" s="26"/>
      <c r="BR8" s="26"/>
      <c r="BS8" s="26"/>
      <c r="BT8" s="26"/>
      <c r="BU8" s="26"/>
    </row>
    <row r="9" spans="1:73" s="9" customFormat="1" ht="13.5" customHeight="1" x14ac:dyDescent="0.25">
      <c r="A9" s="7"/>
      <c r="B9" s="78" t="s">
        <v>55</v>
      </c>
      <c r="C9" s="79"/>
      <c r="D9" s="5"/>
      <c r="E9" s="27">
        <f>DATE(Notice!$C$6,$B$4,1)</f>
        <v>45901</v>
      </c>
      <c r="F9" s="28">
        <f>IF(E9="","",IF(MONTH(DATE(Notice!$C$6,$B$4,DAY(E9)+1))=$B$4,DATE(Notice!$C$6,$B$4,DAY(E9)+1),""))</f>
        <v>45902</v>
      </c>
      <c r="G9" s="28">
        <f>IF(F9="","",IF(MONTH(DATE(Notice!$C$6,$B$4,DAY(F9)+1))=$B$4,DATE(Notice!$C$6,$B$4,DAY(F9)+1),""))</f>
        <v>45903</v>
      </c>
      <c r="H9" s="28">
        <f>IF(G9="","",IF(MONTH(DATE(Notice!$C$6,$B$4,DAY(G9)+1))=$B$4,DATE(Notice!$C$6,$B$4,DAY(G9)+1),""))</f>
        <v>45904</v>
      </c>
      <c r="I9" s="28">
        <f>IF(H9="","",IF(MONTH(DATE(Notice!$C$6,$B$4,DAY(H9)+1))=$B$4,DATE(Notice!$C$6,$B$4,DAY(H9)+1),""))</f>
        <v>45905</v>
      </c>
      <c r="J9" s="28">
        <f>IF(I9="","",IF(MONTH(DATE(Notice!$C$6,$B$4,DAY(I9)+1))=$B$4,DATE(Notice!$C$6,$B$4,DAY(I9)+1),""))</f>
        <v>45906</v>
      </c>
      <c r="K9" s="28">
        <f>IF(J9="","",IF(MONTH(DATE(Notice!$C$6,$B$4,DAY(J9)+1))=$B$4,DATE(Notice!$C$6,$B$4,DAY(J9)+1),""))</f>
        <v>45907</v>
      </c>
      <c r="L9" s="28">
        <f>IF(K9="","",IF(MONTH(DATE(Notice!$C$6,$B$4,DAY(K9)+1))=$B$4,DATE(Notice!$C$6,$B$4,DAY(K9)+1),""))</f>
        <v>45908</v>
      </c>
      <c r="M9" s="28">
        <f>IF(L9="","",IF(MONTH(DATE(Notice!$C$6,$B$4,DAY(L9)+1))=$B$4,DATE(Notice!$C$6,$B$4,DAY(L9)+1),""))</f>
        <v>45909</v>
      </c>
      <c r="N9" s="28">
        <f>IF(M9="","",IF(MONTH(DATE(Notice!$C$6,$B$4,DAY(M9)+1))=$B$4,DATE(Notice!$C$6,$B$4,DAY(M9)+1),""))</f>
        <v>45910</v>
      </c>
      <c r="O9" s="28">
        <f>IF(N9="","",IF(MONTH(DATE(Notice!$C$6,$B$4,DAY(N9)+1))=$B$4,DATE(Notice!$C$6,$B$4,DAY(N9)+1),""))</f>
        <v>45911</v>
      </c>
      <c r="P9" s="28">
        <f>IF(O9="","",IF(MONTH(DATE(Notice!$C$6,$B$4,DAY(O9)+1))=$B$4,DATE(Notice!$C$6,$B$4,DAY(O9)+1),""))</f>
        <v>45912</v>
      </c>
      <c r="Q9" s="28">
        <f>IF(P9="","",IF(MONTH(DATE(Notice!$C$6,$B$4,DAY(P9)+1))=$B$4,DATE(Notice!$C$6,$B$4,DAY(P9)+1),""))</f>
        <v>45913</v>
      </c>
      <c r="R9" s="28">
        <f>IF(Q9="","",IF(MONTH(DATE(Notice!$C$6,$B$4,DAY(Q9)+1))=$B$4,DATE(Notice!$C$6,$B$4,DAY(Q9)+1),""))</f>
        <v>45914</v>
      </c>
      <c r="S9" s="28">
        <f>IF(R9="","",IF(MONTH(DATE(Notice!$C$6,$B$4,DAY(R9)+1))=$B$4,DATE(Notice!$C$6,$B$4,DAY(R9)+1),""))</f>
        <v>45915</v>
      </c>
      <c r="T9" s="28">
        <f>IF(S9="","",IF(MONTH(DATE(Notice!$C$6,$B$4,DAY(S9)+1))=$B$4,DATE(Notice!$C$6,$B$4,DAY(S9)+1),""))</f>
        <v>45916</v>
      </c>
      <c r="U9" s="28">
        <f>IF(T9="","",IF(MONTH(DATE(Notice!$C$6,$B$4,DAY(T9)+1))=$B$4,DATE(Notice!$C$6,$B$4,DAY(T9)+1),""))</f>
        <v>45917</v>
      </c>
      <c r="V9" s="28">
        <f>IF(U9="","",IF(MONTH(DATE(Notice!$C$6,$B$4,DAY(U9)+1))=$B$4,DATE(Notice!$C$6,$B$4,DAY(U9)+1),""))</f>
        <v>45918</v>
      </c>
      <c r="W9" s="28">
        <f>IF(V9="","",IF(MONTH(DATE(Notice!$C$6,$B$4,DAY(V9)+1))=$B$4,DATE(Notice!$C$6,$B$4,DAY(V9)+1),""))</f>
        <v>45919</v>
      </c>
      <c r="X9" s="28">
        <f>IF(W9="","",IF(MONTH(DATE(Notice!$C$6,$B$4,DAY(W9)+1))=$B$4,DATE(Notice!$C$6,$B$4,DAY(W9)+1),""))</f>
        <v>45920</v>
      </c>
      <c r="Y9" s="28">
        <f>IF(X9="","",IF(MONTH(DATE(Notice!$C$6,$B$4,DAY(X9)+1))=$B$4,DATE(Notice!$C$6,$B$4,DAY(X9)+1),""))</f>
        <v>45921</v>
      </c>
      <c r="Z9" s="28">
        <f>IF(Y9="","",IF(MONTH(DATE(Notice!$C$6,$B$4,DAY(Y9)+1))=$B$4,DATE(Notice!$C$6,$B$4,DAY(Y9)+1),""))</f>
        <v>45922</v>
      </c>
      <c r="AA9" s="28">
        <f>IF(Z9="","",IF(MONTH(DATE(Notice!$C$6,$B$4,DAY(Z9)+1))=$B$4,DATE(Notice!$C$6,$B$4,DAY(Z9)+1),""))</f>
        <v>45923</v>
      </c>
      <c r="AB9" s="28">
        <f>IF(AA9="","",IF(MONTH(DATE(Notice!$C$6,$B$4,DAY(AA9)+1))=$B$4,DATE(Notice!$C$6,$B$4,DAY(AA9)+1),""))</f>
        <v>45924</v>
      </c>
      <c r="AC9" s="28">
        <f>IF(AB9="","",IF(MONTH(DATE(Notice!$C$6,$B$4,DAY(AB9)+1))=$B$4,DATE(Notice!$C$6,$B$4,DAY(AB9)+1),""))</f>
        <v>45925</v>
      </c>
      <c r="AD9" s="28">
        <f>IF(AC9="","",IF(MONTH(DATE(Notice!$C$6,$B$4,DAY(AC9)+1))=$B$4,DATE(Notice!$C$6,$B$4,DAY(AC9)+1),""))</f>
        <v>45926</v>
      </c>
      <c r="AE9" s="28">
        <f>IF(AD9="","",IF(MONTH(DATE(Notice!$C$6,$B$4,DAY(AD9)+1))=$B$4,DATE(Notice!$C$6,$B$4,DAY(AD9)+1),""))</f>
        <v>45927</v>
      </c>
      <c r="AF9" s="28">
        <f>IF(AE9="","",IF(MONTH(DATE(Notice!$C$6,$B$4,DAY(AE9)+1))=$B$4,DATE(Notice!$C$6,$B$4,DAY(AE9)+1),""))</f>
        <v>45928</v>
      </c>
      <c r="AG9" s="28">
        <f>IF(AF9="","",IF(MONTH(DATE(Notice!$C$6,$B$4,DAY(AF9)+1))=$B$4,DATE(Notice!$C$6,$B$4,DAY(AF9)+1),""))</f>
        <v>45929</v>
      </c>
      <c r="AH9" s="28">
        <f>IF(AG9="","",IF(MONTH(DATE(Notice!$C$6,$B$4,DAY(AG9)+1))=$B$4,DATE(Notice!$C$6,$B$4,DAY(AG9)+1),""))</f>
        <v>45930</v>
      </c>
      <c r="AI9" s="28" t="str">
        <f>IF(AH9="","",IF(MONTH(DATE(Notice!$C$6,$B$4,DAY(AH9)+1))=$B$4,DATE(Notice!$C$6,$B$4,DAY(AH9)+1),""))</f>
        <v/>
      </c>
      <c r="AJ9" s="2" t="s">
        <v>56</v>
      </c>
      <c r="AK9" s="7"/>
      <c r="AL9" s="8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</row>
    <row r="10" spans="1:73" s="9" customFormat="1" ht="13.5" customHeight="1" x14ac:dyDescent="0.25">
      <c r="A10" s="7"/>
      <c r="B10" s="29" t="s">
        <v>57</v>
      </c>
      <c r="C10" s="30" t="s">
        <v>58</v>
      </c>
      <c r="D10" s="6"/>
      <c r="E10" s="31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3"/>
      <c r="AJ10" s="3" t="s">
        <v>59</v>
      </c>
      <c r="AK10" s="7"/>
      <c r="AL10" s="8"/>
      <c r="AM10" s="26"/>
      <c r="AN10" s="26"/>
      <c r="AO10" s="26"/>
      <c r="AP10" s="26"/>
      <c r="AQ10" s="26"/>
      <c r="AR10" s="26"/>
      <c r="AS10" s="26"/>
      <c r="AT10" s="8"/>
      <c r="AU10" s="26"/>
      <c r="AV10" s="26"/>
      <c r="AW10" s="26"/>
      <c r="AX10" s="26"/>
      <c r="AY10" s="34"/>
      <c r="AZ10" s="34"/>
      <c r="BA10" s="26"/>
      <c r="BB10" s="26"/>
      <c r="BC10" s="35"/>
      <c r="BD10" s="35"/>
      <c r="BE10" s="26"/>
      <c r="BF10" s="35"/>
      <c r="BG10" s="35"/>
      <c r="BH10" s="35"/>
      <c r="BI10" s="35"/>
      <c r="BJ10" s="35"/>
      <c r="BK10" s="35"/>
      <c r="BO10" s="26"/>
      <c r="BP10" s="26"/>
      <c r="BQ10" s="26"/>
      <c r="BR10" s="26"/>
      <c r="BS10" s="26"/>
      <c r="BT10" s="26"/>
      <c r="BU10" s="26"/>
    </row>
    <row r="11" spans="1:73" s="9" customFormat="1" ht="12" customHeight="1" x14ac:dyDescent="0.25">
      <c r="A11" s="10"/>
      <c r="B11" s="36"/>
      <c r="C11" s="37"/>
      <c r="D11" s="38"/>
      <c r="E11" s="39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1"/>
      <c r="AJ11" s="54">
        <f>IF(SUM(E11:AI11)&gt;0,SUM(E11:AI11),)</f>
        <v>0</v>
      </c>
      <c r="AK11" s="10"/>
    </row>
    <row r="12" spans="1:73" s="9" customFormat="1" x14ac:dyDescent="0.25">
      <c r="A12" s="10"/>
      <c r="B12" s="36"/>
      <c r="C12" s="37"/>
      <c r="D12" s="42"/>
      <c r="E12" s="43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5"/>
      <c r="AJ12" s="54">
        <f>IF(SUM(E12:AI12)&gt;0,SUM(E12:AI12),)</f>
        <v>0</v>
      </c>
      <c r="AK12" s="10"/>
    </row>
    <row r="13" spans="1:73" s="9" customFormat="1" ht="12" customHeight="1" x14ac:dyDescent="0.25">
      <c r="A13" s="10"/>
      <c r="B13" s="36"/>
      <c r="C13" s="37"/>
      <c r="D13" s="42"/>
      <c r="E13" s="43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5"/>
      <c r="AJ13" s="54">
        <f t="shared" ref="AJ13:AJ24" si="2">IF(SUM(E13:AI13)&gt;0,SUM(E13:AI13),)</f>
        <v>0</v>
      </c>
      <c r="AK13" s="10"/>
    </row>
    <row r="14" spans="1:73" s="9" customFormat="1" x14ac:dyDescent="0.25">
      <c r="A14" s="10"/>
      <c r="B14" s="36"/>
      <c r="C14" s="37"/>
      <c r="D14" s="42"/>
      <c r="E14" s="43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5"/>
      <c r="AJ14" s="54">
        <f t="shared" si="2"/>
        <v>0</v>
      </c>
      <c r="AK14" s="10"/>
    </row>
    <row r="15" spans="1:73" s="9" customFormat="1" ht="12" customHeight="1" x14ac:dyDescent="0.25">
      <c r="A15" s="10"/>
      <c r="B15" s="36"/>
      <c r="C15" s="37"/>
      <c r="D15" s="42"/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5"/>
      <c r="AJ15" s="54">
        <f t="shared" si="2"/>
        <v>0</v>
      </c>
      <c r="AK15" s="10"/>
    </row>
    <row r="16" spans="1:73" s="9" customFormat="1" ht="12" customHeight="1" x14ac:dyDescent="0.25">
      <c r="A16" s="10"/>
      <c r="B16" s="36"/>
      <c r="C16" s="37"/>
      <c r="D16" s="42"/>
      <c r="E16" s="43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5"/>
      <c r="AJ16" s="54">
        <f t="shared" si="2"/>
        <v>0</v>
      </c>
      <c r="AK16" s="10"/>
    </row>
    <row r="18" spans="1:37" ht="15.6" x14ac:dyDescent="0.25">
      <c r="B18" s="78" t="s">
        <v>60</v>
      </c>
      <c r="C18" s="79"/>
      <c r="AJ18" s="52">
        <f>SUBTOTAL(9,AJ19:AJ24)</f>
        <v>0</v>
      </c>
      <c r="AK18" s="53" t="s">
        <v>61</v>
      </c>
    </row>
    <row r="19" spans="1:37" s="9" customFormat="1" ht="12" customHeight="1" x14ac:dyDescent="0.25">
      <c r="A19" s="10"/>
      <c r="B19" s="36"/>
      <c r="C19" s="37"/>
      <c r="D19" s="42"/>
      <c r="E19" s="43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5"/>
      <c r="AJ19" s="54">
        <f t="shared" si="2"/>
        <v>0</v>
      </c>
      <c r="AK19" s="10"/>
    </row>
    <row r="20" spans="1:37" s="9" customFormat="1" ht="12" customHeight="1" x14ac:dyDescent="0.25">
      <c r="A20" s="10"/>
      <c r="B20" s="36"/>
      <c r="C20" s="37"/>
      <c r="D20" s="42"/>
      <c r="E20" s="43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5"/>
      <c r="AJ20" s="54">
        <f t="shared" si="2"/>
        <v>0</v>
      </c>
      <c r="AK20" s="10"/>
    </row>
    <row r="21" spans="1:37" s="9" customFormat="1" ht="12" customHeight="1" x14ac:dyDescent="0.25">
      <c r="A21" s="10"/>
      <c r="B21" s="36"/>
      <c r="C21" s="37"/>
      <c r="D21" s="42"/>
      <c r="E21" s="43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5"/>
      <c r="AJ21" s="54">
        <f t="shared" si="2"/>
        <v>0</v>
      </c>
      <c r="AK21" s="10"/>
    </row>
    <row r="22" spans="1:37" s="9" customFormat="1" ht="12" customHeight="1" x14ac:dyDescent="0.25">
      <c r="A22" s="10"/>
      <c r="B22" s="36"/>
      <c r="C22" s="37"/>
      <c r="D22" s="42"/>
      <c r="E22" s="43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5"/>
      <c r="AJ22" s="54">
        <f t="shared" si="2"/>
        <v>0</v>
      </c>
      <c r="AK22" s="10"/>
    </row>
    <row r="23" spans="1:37" s="9" customFormat="1" x14ac:dyDescent="0.25">
      <c r="A23" s="10"/>
      <c r="B23" s="36"/>
      <c r="C23" s="37"/>
      <c r="D23" s="42"/>
      <c r="E23" s="43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5"/>
      <c r="AJ23" s="54">
        <f t="shared" si="2"/>
        <v>0</v>
      </c>
      <c r="AK23" s="10"/>
    </row>
    <row r="24" spans="1:37" s="9" customFormat="1" ht="12" customHeight="1" x14ac:dyDescent="0.25">
      <c r="A24" s="10"/>
      <c r="B24" s="36"/>
      <c r="C24" s="37"/>
      <c r="D24" s="46"/>
      <c r="E24" s="47"/>
      <c r="F24" s="48"/>
      <c r="G24" s="48"/>
      <c r="H24" s="48"/>
      <c r="I24" s="48"/>
      <c r="J24" s="48"/>
      <c r="K24" s="48"/>
      <c r="L24" s="48"/>
      <c r="M24" s="49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50"/>
      <c r="AJ24" s="54">
        <f t="shared" si="2"/>
        <v>0</v>
      </c>
      <c r="AK24" s="10"/>
    </row>
    <row r="26" spans="1:37" ht="15.6" x14ac:dyDescent="0.25">
      <c r="B26" s="78" t="s">
        <v>14</v>
      </c>
      <c r="C26" s="79"/>
      <c r="AJ26" s="52">
        <f>SUBTOTAL(9,AJ27:AJ31)</f>
        <v>0</v>
      </c>
      <c r="AK26" s="53" t="s">
        <v>62</v>
      </c>
    </row>
    <row r="27" spans="1:37" s="9" customFormat="1" ht="12" customHeight="1" x14ac:dyDescent="0.25">
      <c r="A27" s="10"/>
      <c r="B27" s="36"/>
      <c r="C27" s="37"/>
      <c r="D27" s="42"/>
      <c r="E27" s="43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5"/>
      <c r="AJ27" s="54">
        <f>IF(SUM(E27:AI27)&gt;0,SUM(E27:AI27),)</f>
        <v>0</v>
      </c>
      <c r="AK27" s="10"/>
    </row>
    <row r="28" spans="1:37" s="9" customFormat="1" ht="12" customHeight="1" x14ac:dyDescent="0.25">
      <c r="A28" s="10"/>
      <c r="B28" s="36"/>
      <c r="C28" s="37"/>
      <c r="D28" s="42"/>
      <c r="E28" s="43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5"/>
      <c r="AJ28" s="54">
        <f>IF(SUM(E28:AI28)&gt;0,SUM(E28:AI28),)</f>
        <v>0</v>
      </c>
      <c r="AK28" s="10"/>
    </row>
    <row r="29" spans="1:37" s="9" customFormat="1" ht="12" customHeight="1" x14ac:dyDescent="0.25">
      <c r="A29" s="10"/>
      <c r="B29" s="36"/>
      <c r="C29" s="37"/>
      <c r="D29" s="42"/>
      <c r="E29" s="43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5"/>
      <c r="AJ29" s="54">
        <f>IF(SUM(E29:AI29)&gt;0,SUM(E29:AI29),)</f>
        <v>0</v>
      </c>
      <c r="AK29" s="10"/>
    </row>
    <row r="30" spans="1:37" s="9" customFormat="1" x14ac:dyDescent="0.25">
      <c r="A30" s="10"/>
      <c r="B30" s="36"/>
      <c r="C30" s="37"/>
      <c r="D30" s="42"/>
      <c r="E30" s="43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5"/>
      <c r="AJ30" s="54">
        <f>IF(SUM(E30:AI30)&gt;0,SUM(E30:AI30),)</f>
        <v>0</v>
      </c>
      <c r="AK30" s="10"/>
    </row>
    <row r="31" spans="1:37" s="9" customFormat="1" ht="12" customHeight="1" x14ac:dyDescent="0.25">
      <c r="A31" s="10"/>
      <c r="B31" s="36"/>
      <c r="C31" s="37"/>
      <c r="D31" s="46"/>
      <c r="E31" s="47"/>
      <c r="F31" s="48"/>
      <c r="G31" s="48"/>
      <c r="H31" s="48"/>
      <c r="I31" s="48"/>
      <c r="J31" s="48"/>
      <c r="K31" s="48"/>
      <c r="L31" s="48"/>
      <c r="M31" s="49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50"/>
      <c r="AJ31" s="54">
        <f>IF(SUM(E31:AI31)&gt;0,SUM(E31:AI31),)</f>
        <v>0</v>
      </c>
      <c r="AK31" s="10"/>
    </row>
  </sheetData>
  <sheetProtection formatCells="0" formatColumns="0" formatRows="0" insertColumns="0" insertRows="0" insertHyperlinks="0" deleteColumns="0" deleteRows="0" sort="0" pivotTables="0"/>
  <mergeCells count="9">
    <mergeCell ref="B18:C18"/>
    <mergeCell ref="B26:C26"/>
    <mergeCell ref="E2:R2"/>
    <mergeCell ref="T2:U2"/>
    <mergeCell ref="V2:AJ2"/>
    <mergeCell ref="E4:T4"/>
    <mergeCell ref="U4:AJ4"/>
    <mergeCell ref="B6:C6"/>
    <mergeCell ref="B9:C9"/>
  </mergeCells>
  <conditionalFormatting sqref="E6:AI6 E8:AI16">
    <cfRule type="expression" dxfId="8" priority="12" stopIfTrue="1">
      <formula>E$8=7</formula>
    </cfRule>
    <cfRule type="expression" dxfId="7" priority="13" stopIfTrue="1">
      <formula>E$8=1</formula>
    </cfRule>
  </conditionalFormatting>
  <conditionalFormatting sqref="E11:AI16 M22:M23 E22:L24 N22:AI24 M30 E30:L31 N30:AI31">
    <cfRule type="cellIs" dxfId="6" priority="16" stopIfTrue="1" operator="greaterThan">
      <formula>0</formula>
    </cfRule>
  </conditionalFormatting>
  <conditionalFormatting sqref="E19:AI21">
    <cfRule type="cellIs" dxfId="5" priority="11" stopIfTrue="1" operator="greaterThan">
      <formula>0</formula>
    </cfRule>
  </conditionalFormatting>
  <conditionalFormatting sqref="E19:AI24">
    <cfRule type="expression" dxfId="4" priority="9" stopIfTrue="1">
      <formula>E$8=7</formula>
    </cfRule>
    <cfRule type="expression" dxfId="3" priority="10" stopIfTrue="1">
      <formula>E$8=1</formula>
    </cfRule>
  </conditionalFormatting>
  <conditionalFormatting sqref="E27:AI29">
    <cfRule type="cellIs" dxfId="2" priority="3" stopIfTrue="1" operator="greaterThan">
      <formula>0</formula>
    </cfRule>
  </conditionalFormatting>
  <conditionalFormatting sqref="E27:AI31">
    <cfRule type="expression" dxfId="1" priority="1" stopIfTrue="1">
      <formula>E$8=7</formula>
    </cfRule>
    <cfRule type="expression" dxfId="0" priority="2" stopIfTrue="1">
      <formula>E$8=1</formula>
    </cfRule>
  </conditionalFormatting>
  <pageMargins left="0.51181102362204722" right="0.23622047244094491" top="0.59055118110236227" bottom="0.39370078740157483" header="0.11811023622047245" footer="0.15748031496062992"/>
  <pageSetup paperSize="9" scale="68" orientation="landscape" horizontalDpi="300" verticalDpi="300" r:id="rId1"/>
  <headerFooter alignWithMargins="0">
    <oddHeader>&amp;C&amp;"Arial,Gras"&amp;12Feuille d'Activité</oddHeader>
    <oddFooter>&amp;CDecision Network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6C2E1817-C04F-49FE-89EB-A7C6069D3C06}">
          <x14:formula1>
            <xm:f>Notice!$B$25:$B$30</xm:f>
          </x14:formula1>
          <xm:sqref>B19:B24</xm:sqref>
        </x14:dataValidation>
        <x14:dataValidation type="list" allowBlank="1" showInputMessage="1" xr:uid="{A1B92E1F-0C4B-442C-9C3C-3F4F89E592A9}">
          <x14:formula1>
            <xm:f>Notice!$B$23:$B$24</xm:f>
          </x14:formula1>
          <xm:sqref>B11:B16</xm:sqref>
        </x14:dataValidation>
        <x14:dataValidation type="list" allowBlank="1" showInputMessage="1" xr:uid="{F1AAD1C3-F24A-42E3-8191-930D5C2BBA2A}">
          <x14:formula1>
            <xm:f>Notice!$B$31:$B$34</xm:f>
          </x14:formula1>
          <xm:sqref>B27:B31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b27a48-739f-490e-a0b7-4dd1b97f57b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00C4CF1A449F4FB51C135D2A5F2B6E" ma:contentTypeVersion="8" ma:contentTypeDescription="Crée un document." ma:contentTypeScope="" ma:versionID="5a73bd5c5be0b3904b2022550a9fc5dd">
  <xsd:schema xmlns:xsd="http://www.w3.org/2001/XMLSchema" xmlns:xs="http://www.w3.org/2001/XMLSchema" xmlns:p="http://schemas.microsoft.com/office/2006/metadata/properties" xmlns:ns3="a5b27a48-739f-490e-a0b7-4dd1b97f57bd" targetNamespace="http://schemas.microsoft.com/office/2006/metadata/properties" ma:root="true" ma:fieldsID="b80d365ea5cd407dae4820ea255259a8" ns3:_="">
    <xsd:import namespace="a5b27a48-739f-490e-a0b7-4dd1b97f5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b27a48-739f-490e-a0b7-4dd1b97f5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BB28C-48C6-4511-AE62-F147E305E634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a5b27a48-739f-490e-a0b7-4dd1b97f57bd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F9327FA-3AA5-40B0-ACC0-C46A80C760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5C7E3F-5321-433B-8E46-8AD714BB37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b27a48-739f-490e-a0b7-4dd1b97f5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Notice</vt:lpstr>
      <vt:lpstr>data</vt:lpstr>
      <vt:lpstr>CATEG</vt:lpstr>
    </vt:vector>
  </TitlesOfParts>
  <Manager/>
  <Company>ABS Décision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 DELEDALLE</dc:creator>
  <cp:keywords/>
  <dc:description/>
  <cp:lastModifiedBy>Mathéo BALENS</cp:lastModifiedBy>
  <cp:revision/>
  <dcterms:created xsi:type="dcterms:W3CDTF">2006-09-29T12:23:27Z</dcterms:created>
  <dcterms:modified xsi:type="dcterms:W3CDTF">2025-07-07T17:16:50Z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0x0101008900C4CF1A449F4FB51C135D2A5F2B6E</vt:lpwstr>
  </property>
  <property fmtid="{D5CDD505-2E9C-101B-9397-08002B2CF9AE}" pid="3" name="MediaServiceImageTags">
    <vt:lpwstr/>
  </property>
</Properties>
</file>