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balhi\OneDrive\Desktop\UofT First Year\Second Semester\MIE1623-Healthcare Engineering\ALL PROJECTS - Copy\MIE1623 - Healthcare OP Engineering\Assignment 1 - due 25.01.2023\"/>
    </mc:Choice>
  </mc:AlternateContent>
  <xr:revisionPtr revIDLastSave="0" documentId="13_ncr:1_{C3FF2C2B-CF41-4942-BA9E-7DE2D6A2B23C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Team" sheetId="9" r:id="rId1"/>
    <sheet name="Raw Problem" sheetId="3" r:id="rId2"/>
    <sheet name="TravelTime" sheetId="1" r:id="rId3"/>
    <sheet name="Demand" sheetId="2" r:id="rId4"/>
    <sheet name="Possible Combinations" sheetId="5" state="hidden" r:id="rId5"/>
    <sheet name="Test" sheetId="6" state="hidden" r:id="rId6"/>
    <sheet name="Solver" sheetId="8" r:id="rId7"/>
    <sheet name="Further Optimization" sheetId="10" r:id="rId8"/>
  </sheets>
  <definedNames>
    <definedName name="_xlnm._FilterDatabase" localSheetId="7" hidden="1">'Further Optimization'!$A$97:$B$116</definedName>
    <definedName name="_xlnm._FilterDatabase" localSheetId="6" hidden="1">Solver!$A$97:$B$116</definedName>
    <definedName name="solver_adj" localSheetId="7" hidden="1">'Further Optimization'!$L$3:$S$21</definedName>
    <definedName name="solver_adj" localSheetId="6" hidden="1">Solver!$L$3:$S$21</definedName>
    <definedName name="solver_cvg" localSheetId="7" hidden="1">0.0001</definedName>
    <definedName name="solver_cvg" localSheetId="6" hidden="1">0.0001</definedName>
    <definedName name="solver_drv" localSheetId="7" hidden="1">1</definedName>
    <definedName name="solver_drv" localSheetId="6" hidden="1">1</definedName>
    <definedName name="solver_eng" localSheetId="7" hidden="1">2</definedName>
    <definedName name="solver_eng" localSheetId="6" hidden="1">2</definedName>
    <definedName name="solver_est" localSheetId="7" hidden="1">1</definedName>
    <definedName name="solver_est" localSheetId="6" hidden="1">1</definedName>
    <definedName name="solver_itr" localSheetId="7" hidden="1">2147483647</definedName>
    <definedName name="solver_itr" localSheetId="6" hidden="1">2147483647</definedName>
    <definedName name="solver_lhs1" localSheetId="7" hidden="1">'Further Optimization'!$T$3:$T$21</definedName>
    <definedName name="solver_lhs1" localSheetId="6" hidden="1">Solver!$T$3:$T$21</definedName>
    <definedName name="solver_mip" localSheetId="7" hidden="1">2147483647</definedName>
    <definedName name="solver_mip" localSheetId="6" hidden="1">2147483647</definedName>
    <definedName name="solver_mni" localSheetId="7" hidden="1">30</definedName>
    <definedName name="solver_mni" localSheetId="6" hidden="1">30</definedName>
    <definedName name="solver_mrt" localSheetId="7" hidden="1">0.075</definedName>
    <definedName name="solver_mrt" localSheetId="6" hidden="1">0.075</definedName>
    <definedName name="solver_msl" localSheetId="7" hidden="1">2</definedName>
    <definedName name="solver_msl" localSheetId="6" hidden="1">2</definedName>
    <definedName name="solver_neg" localSheetId="7" hidden="1">1</definedName>
    <definedName name="solver_neg" localSheetId="6" hidden="1">1</definedName>
    <definedName name="solver_nod" localSheetId="7" hidden="1">2147483647</definedName>
    <definedName name="solver_nod" localSheetId="6" hidden="1">2147483647</definedName>
    <definedName name="solver_num" localSheetId="7" hidden="1">1</definedName>
    <definedName name="solver_num" localSheetId="6" hidden="1">1</definedName>
    <definedName name="solver_nwt" localSheetId="7" hidden="1">1</definedName>
    <definedName name="solver_nwt" localSheetId="6" hidden="1">1</definedName>
    <definedName name="solver_opt" localSheetId="7" hidden="1">'Further Optimization'!$L$40</definedName>
    <definedName name="solver_opt" localSheetId="6" hidden="1">Solver!$L$40</definedName>
    <definedName name="solver_pre" localSheetId="7" hidden="1">0.000001</definedName>
    <definedName name="solver_pre" localSheetId="6" hidden="1">0.000001</definedName>
    <definedName name="solver_rbv" localSheetId="7" hidden="1">1</definedName>
    <definedName name="solver_rbv" localSheetId="6" hidden="1">1</definedName>
    <definedName name="solver_rel1" localSheetId="7" hidden="1">2</definedName>
    <definedName name="solver_rel1" localSheetId="6" hidden="1">2</definedName>
    <definedName name="solver_rhs1" localSheetId="7" hidden="1">'Further Optimization'!$U$3:$U$21</definedName>
    <definedName name="solver_rhs1" localSheetId="6" hidden="1">Solver!$U$3:$U$21</definedName>
    <definedName name="solver_rlx" localSheetId="7" hidden="1">2</definedName>
    <definedName name="solver_rlx" localSheetId="6" hidden="1">2</definedName>
    <definedName name="solver_rsd" localSheetId="7" hidden="1">0</definedName>
    <definedName name="solver_rsd" localSheetId="6" hidden="1">0</definedName>
    <definedName name="solver_scl" localSheetId="7" hidden="1">1</definedName>
    <definedName name="solver_scl" localSheetId="6" hidden="1">1</definedName>
    <definedName name="solver_sho" localSheetId="7" hidden="1">2</definedName>
    <definedName name="solver_sho" localSheetId="6" hidden="1">2</definedName>
    <definedName name="solver_ssz" localSheetId="7" hidden="1">100</definedName>
    <definedName name="solver_ssz" localSheetId="6" hidden="1">100</definedName>
    <definedName name="solver_tim" localSheetId="7" hidden="1">2147483647</definedName>
    <definedName name="solver_tim" localSheetId="6" hidden="1">2147483647</definedName>
    <definedName name="solver_tol" localSheetId="7" hidden="1">0.01</definedName>
    <definedName name="solver_tol" localSheetId="6" hidden="1">0.01</definedName>
    <definedName name="solver_typ" localSheetId="7" hidden="1">2</definedName>
    <definedName name="solver_typ" localSheetId="6" hidden="1">2</definedName>
    <definedName name="solver_val" localSheetId="7" hidden="1">0</definedName>
    <definedName name="solver_val" localSheetId="6" hidden="1">0</definedName>
    <definedName name="solver_ver" localSheetId="7" hidden="1">3</definedName>
    <definedName name="solver_ver" localSheetId="6" hidden="1">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6" i="10" l="1"/>
  <c r="I90" i="10"/>
  <c r="H90" i="10"/>
  <c r="G90" i="10"/>
  <c r="F90" i="10"/>
  <c r="E90" i="10"/>
  <c r="D90" i="10"/>
  <c r="C90" i="10"/>
  <c r="B90" i="10"/>
  <c r="J90" i="10" s="1"/>
  <c r="I89" i="10"/>
  <c r="H89" i="10"/>
  <c r="G89" i="10"/>
  <c r="F89" i="10"/>
  <c r="E89" i="10"/>
  <c r="D89" i="10"/>
  <c r="C89" i="10"/>
  <c r="B89" i="10"/>
  <c r="J89" i="10" s="1"/>
  <c r="I88" i="10"/>
  <c r="H88" i="10"/>
  <c r="G88" i="10"/>
  <c r="F88" i="10"/>
  <c r="E88" i="10"/>
  <c r="D88" i="10"/>
  <c r="C88" i="10"/>
  <c r="B88" i="10"/>
  <c r="J88" i="10" s="1"/>
  <c r="I87" i="10"/>
  <c r="H87" i="10"/>
  <c r="G87" i="10"/>
  <c r="F87" i="10"/>
  <c r="E87" i="10"/>
  <c r="D87" i="10"/>
  <c r="C87" i="10"/>
  <c r="B87" i="10"/>
  <c r="J87" i="10" s="1"/>
  <c r="I86" i="10"/>
  <c r="H86" i="10"/>
  <c r="G86" i="10"/>
  <c r="F86" i="10"/>
  <c r="E86" i="10"/>
  <c r="D86" i="10"/>
  <c r="C86" i="10"/>
  <c r="B86" i="10"/>
  <c r="J86" i="10" s="1"/>
  <c r="I85" i="10"/>
  <c r="H85" i="10"/>
  <c r="G85" i="10"/>
  <c r="F85" i="10"/>
  <c r="E85" i="10"/>
  <c r="D85" i="10"/>
  <c r="C85" i="10"/>
  <c r="B85" i="10"/>
  <c r="J85" i="10" s="1"/>
  <c r="I84" i="10"/>
  <c r="H84" i="10"/>
  <c r="G84" i="10"/>
  <c r="F84" i="10"/>
  <c r="E84" i="10"/>
  <c r="D84" i="10"/>
  <c r="C84" i="10"/>
  <c r="B84" i="10"/>
  <c r="J84" i="10" s="1"/>
  <c r="I83" i="10"/>
  <c r="H83" i="10"/>
  <c r="G83" i="10"/>
  <c r="F83" i="10"/>
  <c r="E83" i="10"/>
  <c r="D83" i="10"/>
  <c r="C83" i="10"/>
  <c r="B83" i="10"/>
  <c r="J83" i="10" s="1"/>
  <c r="I82" i="10"/>
  <c r="H82" i="10"/>
  <c r="G82" i="10"/>
  <c r="F82" i="10"/>
  <c r="E82" i="10"/>
  <c r="D82" i="10"/>
  <c r="C82" i="10"/>
  <c r="B82" i="10"/>
  <c r="J82" i="10" s="1"/>
  <c r="I81" i="10"/>
  <c r="H81" i="10"/>
  <c r="G81" i="10"/>
  <c r="F81" i="10"/>
  <c r="E81" i="10"/>
  <c r="D81" i="10"/>
  <c r="C81" i="10"/>
  <c r="B81" i="10"/>
  <c r="J81" i="10" s="1"/>
  <c r="I80" i="10"/>
  <c r="H80" i="10"/>
  <c r="G80" i="10"/>
  <c r="F80" i="10"/>
  <c r="E80" i="10"/>
  <c r="D80" i="10"/>
  <c r="C80" i="10"/>
  <c r="B80" i="10"/>
  <c r="J80" i="10" s="1"/>
  <c r="I79" i="10"/>
  <c r="H79" i="10"/>
  <c r="G79" i="10"/>
  <c r="F79" i="10"/>
  <c r="E79" i="10"/>
  <c r="D79" i="10"/>
  <c r="C79" i="10"/>
  <c r="B79" i="10"/>
  <c r="J79" i="10" s="1"/>
  <c r="I78" i="10"/>
  <c r="H78" i="10"/>
  <c r="G78" i="10"/>
  <c r="F78" i="10"/>
  <c r="E78" i="10"/>
  <c r="D78" i="10"/>
  <c r="C78" i="10"/>
  <c r="B78" i="10"/>
  <c r="J78" i="10" s="1"/>
  <c r="I77" i="10"/>
  <c r="H77" i="10"/>
  <c r="G77" i="10"/>
  <c r="F77" i="10"/>
  <c r="E77" i="10"/>
  <c r="D77" i="10"/>
  <c r="C77" i="10"/>
  <c r="B77" i="10"/>
  <c r="J77" i="10" s="1"/>
  <c r="I76" i="10"/>
  <c r="H76" i="10"/>
  <c r="G76" i="10"/>
  <c r="F76" i="10"/>
  <c r="E76" i="10"/>
  <c r="D76" i="10"/>
  <c r="C76" i="10"/>
  <c r="B76" i="10"/>
  <c r="J76" i="10" s="1"/>
  <c r="I75" i="10"/>
  <c r="H75" i="10"/>
  <c r="G75" i="10"/>
  <c r="F75" i="10"/>
  <c r="E75" i="10"/>
  <c r="D75" i="10"/>
  <c r="C75" i="10"/>
  <c r="B75" i="10"/>
  <c r="J75" i="10" s="1"/>
  <c r="I74" i="10"/>
  <c r="H74" i="10"/>
  <c r="G74" i="10"/>
  <c r="F74" i="10"/>
  <c r="E74" i="10"/>
  <c r="D74" i="10"/>
  <c r="C74" i="10"/>
  <c r="B74" i="10"/>
  <c r="J74" i="10" s="1"/>
  <c r="I73" i="10"/>
  <c r="H73" i="10"/>
  <c r="G73" i="10"/>
  <c r="F73" i="10"/>
  <c r="E73" i="10"/>
  <c r="D73" i="10"/>
  <c r="C73" i="10"/>
  <c r="B73" i="10"/>
  <c r="J73" i="10" s="1"/>
  <c r="I72" i="10"/>
  <c r="H72" i="10"/>
  <c r="G72" i="10"/>
  <c r="F72" i="10"/>
  <c r="E72" i="10"/>
  <c r="D72" i="10"/>
  <c r="C72" i="10"/>
  <c r="B72" i="10"/>
  <c r="J72" i="10" s="1"/>
  <c r="J91" i="10" s="1"/>
  <c r="M68" i="10"/>
  <c r="M67" i="10"/>
  <c r="I66" i="10"/>
  <c r="H66" i="10"/>
  <c r="G66" i="10"/>
  <c r="F66" i="10"/>
  <c r="E66" i="10"/>
  <c r="D66" i="10"/>
  <c r="C66" i="10"/>
  <c r="B66" i="10"/>
  <c r="J66" i="10" s="1"/>
  <c r="I65" i="10"/>
  <c r="H65" i="10"/>
  <c r="G65" i="10"/>
  <c r="F65" i="10"/>
  <c r="E65" i="10"/>
  <c r="D65" i="10"/>
  <c r="C65" i="10"/>
  <c r="B65" i="10"/>
  <c r="J65" i="10" s="1"/>
  <c r="I64" i="10"/>
  <c r="H64" i="10"/>
  <c r="G64" i="10"/>
  <c r="F64" i="10"/>
  <c r="E64" i="10"/>
  <c r="D64" i="10"/>
  <c r="C64" i="10"/>
  <c r="B64" i="10"/>
  <c r="J64" i="10" s="1"/>
  <c r="I63" i="10"/>
  <c r="H63" i="10"/>
  <c r="G63" i="10"/>
  <c r="F63" i="10"/>
  <c r="E63" i="10"/>
  <c r="D63" i="10"/>
  <c r="C63" i="10"/>
  <c r="B63" i="10"/>
  <c r="J63" i="10" s="1"/>
  <c r="I62" i="10"/>
  <c r="H62" i="10"/>
  <c r="G62" i="10"/>
  <c r="F62" i="10"/>
  <c r="E62" i="10"/>
  <c r="D62" i="10"/>
  <c r="C62" i="10"/>
  <c r="B62" i="10"/>
  <c r="J62" i="10" s="1"/>
  <c r="I61" i="10"/>
  <c r="H61" i="10"/>
  <c r="G61" i="10"/>
  <c r="F61" i="10"/>
  <c r="E61" i="10"/>
  <c r="D61" i="10"/>
  <c r="C61" i="10"/>
  <c r="B61" i="10"/>
  <c r="J61" i="10" s="1"/>
  <c r="I60" i="10"/>
  <c r="H60" i="10"/>
  <c r="G60" i="10"/>
  <c r="F60" i="10"/>
  <c r="E60" i="10"/>
  <c r="D60" i="10"/>
  <c r="C60" i="10"/>
  <c r="B60" i="10"/>
  <c r="J60" i="10" s="1"/>
  <c r="I59" i="10"/>
  <c r="H59" i="10"/>
  <c r="G59" i="10"/>
  <c r="F59" i="10"/>
  <c r="E59" i="10"/>
  <c r="D59" i="10"/>
  <c r="C59" i="10"/>
  <c r="B59" i="10"/>
  <c r="J59" i="10" s="1"/>
  <c r="I58" i="10"/>
  <c r="H58" i="10"/>
  <c r="G58" i="10"/>
  <c r="F58" i="10"/>
  <c r="E58" i="10"/>
  <c r="D58" i="10"/>
  <c r="C58" i="10"/>
  <c r="B58" i="10"/>
  <c r="J58" i="10" s="1"/>
  <c r="I57" i="10"/>
  <c r="H57" i="10"/>
  <c r="G57" i="10"/>
  <c r="F57" i="10"/>
  <c r="E57" i="10"/>
  <c r="D57" i="10"/>
  <c r="C57" i="10"/>
  <c r="B57" i="10"/>
  <c r="J57" i="10" s="1"/>
  <c r="I56" i="10"/>
  <c r="H56" i="10"/>
  <c r="G56" i="10"/>
  <c r="F56" i="10"/>
  <c r="E56" i="10"/>
  <c r="D56" i="10"/>
  <c r="C56" i="10"/>
  <c r="B56" i="10"/>
  <c r="J56" i="10" s="1"/>
  <c r="I55" i="10"/>
  <c r="H55" i="10"/>
  <c r="G55" i="10"/>
  <c r="F55" i="10"/>
  <c r="E55" i="10"/>
  <c r="D55" i="10"/>
  <c r="C55" i="10"/>
  <c r="B55" i="10"/>
  <c r="J55" i="10" s="1"/>
  <c r="I54" i="10"/>
  <c r="H54" i="10"/>
  <c r="G54" i="10"/>
  <c r="F54" i="10"/>
  <c r="E54" i="10"/>
  <c r="D54" i="10"/>
  <c r="C54" i="10"/>
  <c r="B54" i="10"/>
  <c r="J54" i="10" s="1"/>
  <c r="I53" i="10"/>
  <c r="H53" i="10"/>
  <c r="G53" i="10"/>
  <c r="F53" i="10"/>
  <c r="E53" i="10"/>
  <c r="D53" i="10"/>
  <c r="C53" i="10"/>
  <c r="B53" i="10"/>
  <c r="J53" i="10" s="1"/>
  <c r="I52" i="10"/>
  <c r="H52" i="10"/>
  <c r="G52" i="10"/>
  <c r="F52" i="10"/>
  <c r="E52" i="10"/>
  <c r="D52" i="10"/>
  <c r="C52" i="10"/>
  <c r="B52" i="10"/>
  <c r="J52" i="10" s="1"/>
  <c r="I51" i="10"/>
  <c r="H51" i="10"/>
  <c r="G51" i="10"/>
  <c r="F51" i="10"/>
  <c r="E51" i="10"/>
  <c r="D51" i="10"/>
  <c r="C51" i="10"/>
  <c r="B51" i="10"/>
  <c r="J51" i="10" s="1"/>
  <c r="I50" i="10"/>
  <c r="H50" i="10"/>
  <c r="G50" i="10"/>
  <c r="F50" i="10"/>
  <c r="E50" i="10"/>
  <c r="D50" i="10"/>
  <c r="C50" i="10"/>
  <c r="B50" i="10"/>
  <c r="J50" i="10" s="1"/>
  <c r="I49" i="10"/>
  <c r="H49" i="10"/>
  <c r="G49" i="10"/>
  <c r="F49" i="10"/>
  <c r="E49" i="10"/>
  <c r="D49" i="10"/>
  <c r="C49" i="10"/>
  <c r="B49" i="10"/>
  <c r="J49" i="10" s="1"/>
  <c r="I48" i="10"/>
  <c r="H48" i="10"/>
  <c r="G48" i="10"/>
  <c r="F48" i="10"/>
  <c r="E48" i="10"/>
  <c r="D48" i="10"/>
  <c r="C48" i="10"/>
  <c r="B48" i="10"/>
  <c r="J48" i="10" s="1"/>
  <c r="I44" i="10"/>
  <c r="H44" i="10"/>
  <c r="G44" i="10"/>
  <c r="F44" i="10"/>
  <c r="E44" i="10"/>
  <c r="D44" i="10"/>
  <c r="C44" i="10"/>
  <c r="B44" i="10"/>
  <c r="K66" i="10" s="1"/>
  <c r="L66" i="10" s="1"/>
  <c r="I43" i="10"/>
  <c r="H43" i="10"/>
  <c r="G43" i="10"/>
  <c r="F43" i="10"/>
  <c r="E43" i="10"/>
  <c r="D43" i="10"/>
  <c r="C43" i="10"/>
  <c r="B43" i="10"/>
  <c r="K65" i="10" s="1"/>
  <c r="L65" i="10" s="1"/>
  <c r="I42" i="10"/>
  <c r="H42" i="10"/>
  <c r="G42" i="10"/>
  <c r="F42" i="10"/>
  <c r="E42" i="10"/>
  <c r="D42" i="10"/>
  <c r="C42" i="10"/>
  <c r="B42" i="10"/>
  <c r="K64" i="10" s="1"/>
  <c r="L64" i="10" s="1"/>
  <c r="I41" i="10"/>
  <c r="H41" i="10"/>
  <c r="G41" i="10"/>
  <c r="F41" i="10"/>
  <c r="E41" i="10"/>
  <c r="D41" i="10"/>
  <c r="C41" i="10"/>
  <c r="B41" i="10"/>
  <c r="K63" i="10" s="1"/>
  <c r="L63" i="10" s="1"/>
  <c r="L40" i="10"/>
  <c r="I40" i="10"/>
  <c r="H40" i="10"/>
  <c r="G40" i="10"/>
  <c r="F40" i="10"/>
  <c r="E40" i="10"/>
  <c r="D40" i="10"/>
  <c r="C40" i="10"/>
  <c r="B40" i="10"/>
  <c r="K62" i="10" s="1"/>
  <c r="L62" i="10" s="1"/>
  <c r="I39" i="10"/>
  <c r="H39" i="10"/>
  <c r="G39" i="10"/>
  <c r="F39" i="10"/>
  <c r="E39" i="10"/>
  <c r="D39" i="10"/>
  <c r="C39" i="10"/>
  <c r="B39" i="10"/>
  <c r="K61" i="10" s="1"/>
  <c r="L61" i="10" s="1"/>
  <c r="I38" i="10"/>
  <c r="H38" i="10"/>
  <c r="G38" i="10"/>
  <c r="F38" i="10"/>
  <c r="E38" i="10"/>
  <c r="D38" i="10"/>
  <c r="C38" i="10"/>
  <c r="B38" i="10"/>
  <c r="K60" i="10" s="1"/>
  <c r="L60" i="10" s="1"/>
  <c r="I37" i="10"/>
  <c r="H37" i="10"/>
  <c r="G37" i="10"/>
  <c r="F37" i="10"/>
  <c r="E37" i="10"/>
  <c r="D37" i="10"/>
  <c r="C37" i="10"/>
  <c r="B37" i="10"/>
  <c r="K59" i="10" s="1"/>
  <c r="L59" i="10" s="1"/>
  <c r="I36" i="10"/>
  <c r="H36" i="10"/>
  <c r="G36" i="10"/>
  <c r="F36" i="10"/>
  <c r="E36" i="10"/>
  <c r="D36" i="10"/>
  <c r="C36" i="10"/>
  <c r="B36" i="10"/>
  <c r="K58" i="10" s="1"/>
  <c r="L58" i="10" s="1"/>
  <c r="I35" i="10"/>
  <c r="H35" i="10"/>
  <c r="G35" i="10"/>
  <c r="F35" i="10"/>
  <c r="E35" i="10"/>
  <c r="D35" i="10"/>
  <c r="C35" i="10"/>
  <c r="B35" i="10"/>
  <c r="K57" i="10" s="1"/>
  <c r="L57" i="10" s="1"/>
  <c r="I34" i="10"/>
  <c r="H34" i="10"/>
  <c r="G34" i="10"/>
  <c r="F34" i="10"/>
  <c r="E34" i="10"/>
  <c r="D34" i="10"/>
  <c r="C34" i="10"/>
  <c r="B34" i="10"/>
  <c r="K56" i="10" s="1"/>
  <c r="L56" i="10" s="1"/>
  <c r="I33" i="10"/>
  <c r="H33" i="10"/>
  <c r="G33" i="10"/>
  <c r="F33" i="10"/>
  <c r="E33" i="10"/>
  <c r="D33" i="10"/>
  <c r="C33" i="10"/>
  <c r="B33" i="10"/>
  <c r="K55" i="10" s="1"/>
  <c r="L55" i="10" s="1"/>
  <c r="I32" i="10"/>
  <c r="H32" i="10"/>
  <c r="G32" i="10"/>
  <c r="F32" i="10"/>
  <c r="E32" i="10"/>
  <c r="D32" i="10"/>
  <c r="C32" i="10"/>
  <c r="B32" i="10"/>
  <c r="K54" i="10" s="1"/>
  <c r="L54" i="10" s="1"/>
  <c r="I31" i="10"/>
  <c r="H31" i="10"/>
  <c r="G31" i="10"/>
  <c r="F31" i="10"/>
  <c r="E31" i="10"/>
  <c r="D31" i="10"/>
  <c r="C31" i="10"/>
  <c r="B31" i="10"/>
  <c r="K53" i="10" s="1"/>
  <c r="L53" i="10" s="1"/>
  <c r="I30" i="10"/>
  <c r="H30" i="10"/>
  <c r="G30" i="10"/>
  <c r="F30" i="10"/>
  <c r="E30" i="10"/>
  <c r="D30" i="10"/>
  <c r="C30" i="10"/>
  <c r="B30" i="10"/>
  <c r="K52" i="10" s="1"/>
  <c r="L52" i="10" s="1"/>
  <c r="I29" i="10"/>
  <c r="H29" i="10"/>
  <c r="G29" i="10"/>
  <c r="F29" i="10"/>
  <c r="E29" i="10"/>
  <c r="D29" i="10"/>
  <c r="C29" i="10"/>
  <c r="B29" i="10"/>
  <c r="K51" i="10" s="1"/>
  <c r="L51" i="10" s="1"/>
  <c r="I28" i="10"/>
  <c r="H28" i="10"/>
  <c r="G28" i="10"/>
  <c r="F28" i="10"/>
  <c r="E28" i="10"/>
  <c r="D28" i="10"/>
  <c r="C28" i="10"/>
  <c r="B28" i="10"/>
  <c r="K50" i="10" s="1"/>
  <c r="L50" i="10" s="1"/>
  <c r="I27" i="10"/>
  <c r="H27" i="10"/>
  <c r="G27" i="10"/>
  <c r="F27" i="10"/>
  <c r="E27" i="10"/>
  <c r="D27" i="10"/>
  <c r="C27" i="10"/>
  <c r="B27" i="10"/>
  <c r="K49" i="10" s="1"/>
  <c r="L49" i="10" s="1"/>
  <c r="I26" i="10"/>
  <c r="H26" i="10"/>
  <c r="G26" i="10"/>
  <c r="F26" i="10"/>
  <c r="E26" i="10"/>
  <c r="D26" i="10"/>
  <c r="C26" i="10"/>
  <c r="B26" i="10"/>
  <c r="K48" i="10" s="1"/>
  <c r="L48" i="10" s="1"/>
  <c r="U22" i="10"/>
  <c r="S22" i="10"/>
  <c r="R22" i="10"/>
  <c r="Q22" i="10"/>
  <c r="P22" i="10"/>
  <c r="O22" i="10"/>
  <c r="N22" i="10"/>
  <c r="M22" i="10"/>
  <c r="L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3" i="10"/>
  <c r="T22" i="10" s="1"/>
  <c r="M68" i="8"/>
  <c r="B48" i="8"/>
  <c r="B26" i="8"/>
  <c r="S22" i="8"/>
  <c r="U22" i="8"/>
  <c r="T3" i="8"/>
  <c r="L40" i="8"/>
  <c r="B73" i="8"/>
  <c r="C73" i="8"/>
  <c r="D73" i="8"/>
  <c r="E73" i="8"/>
  <c r="F73" i="8"/>
  <c r="G73" i="8"/>
  <c r="H73" i="8"/>
  <c r="I73" i="8"/>
  <c r="B74" i="8"/>
  <c r="C74" i="8"/>
  <c r="D74" i="8"/>
  <c r="E74" i="8"/>
  <c r="F74" i="8"/>
  <c r="G74" i="8"/>
  <c r="H74" i="8"/>
  <c r="I74" i="8"/>
  <c r="B75" i="8"/>
  <c r="C75" i="8"/>
  <c r="D75" i="8"/>
  <c r="E75" i="8"/>
  <c r="F75" i="8"/>
  <c r="G75" i="8"/>
  <c r="H75" i="8"/>
  <c r="I75" i="8"/>
  <c r="B76" i="8"/>
  <c r="C76" i="8"/>
  <c r="D76" i="8"/>
  <c r="E76" i="8"/>
  <c r="F76" i="8"/>
  <c r="G76" i="8"/>
  <c r="H76" i="8"/>
  <c r="I76" i="8"/>
  <c r="B77" i="8"/>
  <c r="C77" i="8"/>
  <c r="D77" i="8"/>
  <c r="E77" i="8"/>
  <c r="F77" i="8"/>
  <c r="G77" i="8"/>
  <c r="H77" i="8"/>
  <c r="I77" i="8"/>
  <c r="B78" i="8"/>
  <c r="C78" i="8"/>
  <c r="D78" i="8"/>
  <c r="E78" i="8"/>
  <c r="F78" i="8"/>
  <c r="G78" i="8"/>
  <c r="H78" i="8"/>
  <c r="I78" i="8"/>
  <c r="B79" i="8"/>
  <c r="C79" i="8"/>
  <c r="D79" i="8"/>
  <c r="E79" i="8"/>
  <c r="F79" i="8"/>
  <c r="G79" i="8"/>
  <c r="H79" i="8"/>
  <c r="I79" i="8"/>
  <c r="B80" i="8"/>
  <c r="C80" i="8"/>
  <c r="D80" i="8"/>
  <c r="E80" i="8"/>
  <c r="F80" i="8"/>
  <c r="G80" i="8"/>
  <c r="H80" i="8"/>
  <c r="I80" i="8"/>
  <c r="B81" i="8"/>
  <c r="C81" i="8"/>
  <c r="D81" i="8"/>
  <c r="E81" i="8"/>
  <c r="F81" i="8"/>
  <c r="G81" i="8"/>
  <c r="H81" i="8"/>
  <c r="I81" i="8"/>
  <c r="B82" i="8"/>
  <c r="C82" i="8"/>
  <c r="D82" i="8"/>
  <c r="E82" i="8"/>
  <c r="F82" i="8"/>
  <c r="G82" i="8"/>
  <c r="H82" i="8"/>
  <c r="I82" i="8"/>
  <c r="B83" i="8"/>
  <c r="C83" i="8"/>
  <c r="D83" i="8"/>
  <c r="E83" i="8"/>
  <c r="F83" i="8"/>
  <c r="G83" i="8"/>
  <c r="H83" i="8"/>
  <c r="I83" i="8"/>
  <c r="B84" i="8"/>
  <c r="C84" i="8"/>
  <c r="D84" i="8"/>
  <c r="E84" i="8"/>
  <c r="F84" i="8"/>
  <c r="G84" i="8"/>
  <c r="H84" i="8"/>
  <c r="I84" i="8"/>
  <c r="B85" i="8"/>
  <c r="C85" i="8"/>
  <c r="D85" i="8"/>
  <c r="E85" i="8"/>
  <c r="F85" i="8"/>
  <c r="G85" i="8"/>
  <c r="H85" i="8"/>
  <c r="I85" i="8"/>
  <c r="B86" i="8"/>
  <c r="C86" i="8"/>
  <c r="D86" i="8"/>
  <c r="E86" i="8"/>
  <c r="F86" i="8"/>
  <c r="G86" i="8"/>
  <c r="H86" i="8"/>
  <c r="I86" i="8"/>
  <c r="B87" i="8"/>
  <c r="C87" i="8"/>
  <c r="D87" i="8"/>
  <c r="E87" i="8"/>
  <c r="F87" i="8"/>
  <c r="G87" i="8"/>
  <c r="H87" i="8"/>
  <c r="I87" i="8"/>
  <c r="B88" i="8"/>
  <c r="C88" i="8"/>
  <c r="D88" i="8"/>
  <c r="E88" i="8"/>
  <c r="F88" i="8"/>
  <c r="G88" i="8"/>
  <c r="H88" i="8"/>
  <c r="I88" i="8"/>
  <c r="B89" i="8"/>
  <c r="C89" i="8"/>
  <c r="D89" i="8"/>
  <c r="E89" i="8"/>
  <c r="F89" i="8"/>
  <c r="G89" i="8"/>
  <c r="H89" i="8"/>
  <c r="I89" i="8"/>
  <c r="B90" i="8"/>
  <c r="C90" i="8"/>
  <c r="D90" i="8"/>
  <c r="E90" i="8"/>
  <c r="F90" i="8"/>
  <c r="G90" i="8"/>
  <c r="H90" i="8"/>
  <c r="I90" i="8"/>
  <c r="C72" i="8"/>
  <c r="D72" i="8"/>
  <c r="E72" i="8"/>
  <c r="F72" i="8"/>
  <c r="G72" i="8"/>
  <c r="H72" i="8"/>
  <c r="I72" i="8"/>
  <c r="B72" i="8"/>
  <c r="J72" i="8" s="1"/>
  <c r="M67" i="8"/>
  <c r="M69" i="8" s="1"/>
  <c r="C49" i="8"/>
  <c r="B49" i="8"/>
  <c r="D49" i="8"/>
  <c r="E49" i="8"/>
  <c r="F49" i="8"/>
  <c r="G49" i="8"/>
  <c r="H49" i="8"/>
  <c r="I49" i="8"/>
  <c r="B50" i="8"/>
  <c r="C50" i="8"/>
  <c r="D50" i="8"/>
  <c r="E50" i="8"/>
  <c r="F50" i="8"/>
  <c r="G50" i="8"/>
  <c r="H50" i="8"/>
  <c r="I50" i="8"/>
  <c r="B51" i="8"/>
  <c r="C51" i="8"/>
  <c r="D51" i="8"/>
  <c r="E51" i="8"/>
  <c r="F51" i="8"/>
  <c r="G51" i="8"/>
  <c r="H51" i="8"/>
  <c r="I51" i="8"/>
  <c r="B52" i="8"/>
  <c r="C52" i="8"/>
  <c r="D52" i="8"/>
  <c r="E52" i="8"/>
  <c r="F52" i="8"/>
  <c r="G52" i="8"/>
  <c r="H52" i="8"/>
  <c r="I52" i="8"/>
  <c r="B53" i="8"/>
  <c r="C53" i="8"/>
  <c r="D53" i="8"/>
  <c r="E53" i="8"/>
  <c r="F53" i="8"/>
  <c r="G53" i="8"/>
  <c r="H53" i="8"/>
  <c r="I53" i="8"/>
  <c r="B54" i="8"/>
  <c r="C54" i="8"/>
  <c r="D54" i="8"/>
  <c r="E54" i="8"/>
  <c r="F54" i="8"/>
  <c r="G54" i="8"/>
  <c r="H54" i="8"/>
  <c r="I54" i="8"/>
  <c r="B55" i="8"/>
  <c r="C55" i="8"/>
  <c r="D55" i="8"/>
  <c r="E55" i="8"/>
  <c r="F55" i="8"/>
  <c r="G55" i="8"/>
  <c r="H55" i="8"/>
  <c r="I55" i="8"/>
  <c r="B56" i="8"/>
  <c r="C56" i="8"/>
  <c r="D56" i="8"/>
  <c r="E56" i="8"/>
  <c r="F56" i="8"/>
  <c r="G56" i="8"/>
  <c r="H56" i="8"/>
  <c r="I56" i="8"/>
  <c r="B57" i="8"/>
  <c r="C57" i="8"/>
  <c r="D57" i="8"/>
  <c r="E57" i="8"/>
  <c r="F57" i="8"/>
  <c r="G57" i="8"/>
  <c r="H57" i="8"/>
  <c r="I57" i="8"/>
  <c r="B58" i="8"/>
  <c r="C58" i="8"/>
  <c r="D58" i="8"/>
  <c r="E58" i="8"/>
  <c r="F58" i="8"/>
  <c r="G58" i="8"/>
  <c r="H58" i="8"/>
  <c r="I58" i="8"/>
  <c r="B59" i="8"/>
  <c r="C59" i="8"/>
  <c r="D59" i="8"/>
  <c r="E59" i="8"/>
  <c r="F59" i="8"/>
  <c r="G59" i="8"/>
  <c r="H59" i="8"/>
  <c r="I59" i="8"/>
  <c r="B60" i="8"/>
  <c r="C60" i="8"/>
  <c r="D60" i="8"/>
  <c r="E60" i="8"/>
  <c r="F60" i="8"/>
  <c r="G60" i="8"/>
  <c r="H60" i="8"/>
  <c r="I60" i="8"/>
  <c r="B61" i="8"/>
  <c r="C61" i="8"/>
  <c r="D61" i="8"/>
  <c r="E61" i="8"/>
  <c r="F61" i="8"/>
  <c r="G61" i="8"/>
  <c r="H61" i="8"/>
  <c r="I61" i="8"/>
  <c r="B62" i="8"/>
  <c r="C62" i="8"/>
  <c r="D62" i="8"/>
  <c r="E62" i="8"/>
  <c r="F62" i="8"/>
  <c r="G62" i="8"/>
  <c r="H62" i="8"/>
  <c r="I62" i="8"/>
  <c r="B63" i="8"/>
  <c r="C63" i="8"/>
  <c r="D63" i="8"/>
  <c r="E63" i="8"/>
  <c r="F63" i="8"/>
  <c r="G63" i="8"/>
  <c r="H63" i="8"/>
  <c r="I63" i="8"/>
  <c r="B64" i="8"/>
  <c r="C64" i="8"/>
  <c r="D64" i="8"/>
  <c r="E64" i="8"/>
  <c r="F64" i="8"/>
  <c r="G64" i="8"/>
  <c r="H64" i="8"/>
  <c r="I64" i="8"/>
  <c r="B65" i="8"/>
  <c r="C65" i="8"/>
  <c r="D65" i="8"/>
  <c r="E65" i="8"/>
  <c r="F65" i="8"/>
  <c r="G65" i="8"/>
  <c r="H65" i="8"/>
  <c r="I65" i="8"/>
  <c r="B66" i="8"/>
  <c r="C66" i="8"/>
  <c r="D66" i="8"/>
  <c r="E66" i="8"/>
  <c r="F66" i="8"/>
  <c r="G66" i="8"/>
  <c r="H66" i="8"/>
  <c r="I66" i="8"/>
  <c r="C48" i="8"/>
  <c r="D48" i="8"/>
  <c r="E48" i="8"/>
  <c r="F48" i="8"/>
  <c r="G48" i="8"/>
  <c r="H48" i="8"/>
  <c r="I48" i="8"/>
  <c r="B27" i="8"/>
  <c r="C27" i="8"/>
  <c r="D27" i="8"/>
  <c r="E27" i="8"/>
  <c r="F27" i="8"/>
  <c r="G27" i="8"/>
  <c r="H27" i="8"/>
  <c r="I27" i="8"/>
  <c r="B28" i="8"/>
  <c r="C28" i="8"/>
  <c r="D28" i="8"/>
  <c r="E28" i="8"/>
  <c r="F28" i="8"/>
  <c r="G28" i="8"/>
  <c r="H28" i="8"/>
  <c r="I28" i="8"/>
  <c r="B29" i="8"/>
  <c r="C29" i="8"/>
  <c r="D29" i="8"/>
  <c r="E29" i="8"/>
  <c r="F29" i="8"/>
  <c r="G29" i="8"/>
  <c r="H29" i="8"/>
  <c r="I29" i="8"/>
  <c r="B30" i="8"/>
  <c r="C30" i="8"/>
  <c r="D30" i="8"/>
  <c r="E30" i="8"/>
  <c r="F30" i="8"/>
  <c r="G30" i="8"/>
  <c r="H30" i="8"/>
  <c r="I30" i="8"/>
  <c r="B31" i="8"/>
  <c r="C31" i="8"/>
  <c r="D31" i="8"/>
  <c r="E31" i="8"/>
  <c r="F31" i="8"/>
  <c r="G31" i="8"/>
  <c r="H31" i="8"/>
  <c r="I31" i="8"/>
  <c r="B32" i="8"/>
  <c r="C32" i="8"/>
  <c r="D32" i="8"/>
  <c r="E32" i="8"/>
  <c r="F32" i="8"/>
  <c r="G32" i="8"/>
  <c r="H32" i="8"/>
  <c r="I32" i="8"/>
  <c r="B33" i="8"/>
  <c r="C33" i="8"/>
  <c r="D33" i="8"/>
  <c r="E33" i="8"/>
  <c r="F33" i="8"/>
  <c r="G33" i="8"/>
  <c r="H33" i="8"/>
  <c r="I33" i="8"/>
  <c r="B34" i="8"/>
  <c r="C34" i="8"/>
  <c r="D34" i="8"/>
  <c r="E34" i="8"/>
  <c r="F34" i="8"/>
  <c r="G34" i="8"/>
  <c r="H34" i="8"/>
  <c r="I34" i="8"/>
  <c r="B35" i="8"/>
  <c r="C35" i="8"/>
  <c r="D35" i="8"/>
  <c r="E35" i="8"/>
  <c r="F35" i="8"/>
  <c r="G35" i="8"/>
  <c r="H35" i="8"/>
  <c r="I35" i="8"/>
  <c r="B36" i="8"/>
  <c r="C36" i="8"/>
  <c r="D36" i="8"/>
  <c r="E36" i="8"/>
  <c r="F36" i="8"/>
  <c r="G36" i="8"/>
  <c r="H36" i="8"/>
  <c r="I36" i="8"/>
  <c r="B37" i="8"/>
  <c r="C37" i="8"/>
  <c r="D37" i="8"/>
  <c r="E37" i="8"/>
  <c r="F37" i="8"/>
  <c r="G37" i="8"/>
  <c r="H37" i="8"/>
  <c r="I37" i="8"/>
  <c r="B38" i="8"/>
  <c r="C38" i="8"/>
  <c r="D38" i="8"/>
  <c r="E38" i="8"/>
  <c r="F38" i="8"/>
  <c r="G38" i="8"/>
  <c r="H38" i="8"/>
  <c r="I38" i="8"/>
  <c r="B39" i="8"/>
  <c r="C39" i="8"/>
  <c r="D39" i="8"/>
  <c r="E39" i="8"/>
  <c r="F39" i="8"/>
  <c r="G39" i="8"/>
  <c r="H39" i="8"/>
  <c r="I39" i="8"/>
  <c r="B40" i="8"/>
  <c r="C40" i="8"/>
  <c r="D40" i="8"/>
  <c r="E40" i="8"/>
  <c r="F40" i="8"/>
  <c r="G40" i="8"/>
  <c r="H40" i="8"/>
  <c r="I40" i="8"/>
  <c r="B41" i="8"/>
  <c r="C41" i="8"/>
  <c r="D41" i="8"/>
  <c r="E41" i="8"/>
  <c r="F41" i="8"/>
  <c r="G41" i="8"/>
  <c r="H41" i="8"/>
  <c r="I41" i="8"/>
  <c r="B42" i="8"/>
  <c r="C42" i="8"/>
  <c r="D42" i="8"/>
  <c r="E42" i="8"/>
  <c r="F42" i="8"/>
  <c r="G42" i="8"/>
  <c r="H42" i="8"/>
  <c r="I42" i="8"/>
  <c r="B43" i="8"/>
  <c r="C43" i="8"/>
  <c r="D43" i="8"/>
  <c r="E43" i="8"/>
  <c r="F43" i="8"/>
  <c r="G43" i="8"/>
  <c r="H43" i="8"/>
  <c r="I43" i="8"/>
  <c r="B44" i="8"/>
  <c r="C44" i="8"/>
  <c r="D44" i="8"/>
  <c r="E44" i="8"/>
  <c r="F44" i="8"/>
  <c r="G44" i="8"/>
  <c r="H44" i="8"/>
  <c r="I44" i="8"/>
  <c r="C26" i="8"/>
  <c r="D26" i="8"/>
  <c r="E26" i="8"/>
  <c r="F26" i="8"/>
  <c r="G26" i="8"/>
  <c r="H26" i="8"/>
  <c r="I26" i="8"/>
  <c r="R22" i="8"/>
  <c r="Q22" i="8"/>
  <c r="P22" i="8"/>
  <c r="O22" i="8"/>
  <c r="N22" i="8"/>
  <c r="N36" i="8" s="1"/>
  <c r="M22" i="8"/>
  <c r="L2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L28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3" i="6"/>
  <c r="C3" i="5"/>
  <c r="D3" i="5"/>
  <c r="E3" i="5"/>
  <c r="F3" i="5"/>
  <c r="G3" i="5"/>
  <c r="H3" i="5"/>
  <c r="I3" i="5"/>
  <c r="C4" i="5"/>
  <c r="D4" i="5"/>
  <c r="E4" i="5"/>
  <c r="F4" i="5"/>
  <c r="G4" i="5"/>
  <c r="H4" i="5"/>
  <c r="I4" i="5"/>
  <c r="C5" i="5"/>
  <c r="D5" i="5"/>
  <c r="E5" i="5"/>
  <c r="F5" i="5"/>
  <c r="G5" i="5"/>
  <c r="H5" i="5"/>
  <c r="I5" i="5"/>
  <c r="C6" i="5"/>
  <c r="D6" i="5"/>
  <c r="E6" i="5"/>
  <c r="F6" i="5"/>
  <c r="G6" i="5"/>
  <c r="H6" i="5"/>
  <c r="I6" i="5"/>
  <c r="C7" i="5"/>
  <c r="D7" i="5"/>
  <c r="E7" i="5"/>
  <c r="F7" i="5"/>
  <c r="G7" i="5"/>
  <c r="H7" i="5"/>
  <c r="I7" i="5"/>
  <c r="C8" i="5"/>
  <c r="D8" i="5"/>
  <c r="E8" i="5"/>
  <c r="F8" i="5"/>
  <c r="G8" i="5"/>
  <c r="H8" i="5"/>
  <c r="I8" i="5"/>
  <c r="C9" i="5"/>
  <c r="D9" i="5"/>
  <c r="E9" i="5"/>
  <c r="F9" i="5"/>
  <c r="G9" i="5"/>
  <c r="H9" i="5"/>
  <c r="I9" i="5"/>
  <c r="C10" i="5"/>
  <c r="D10" i="5"/>
  <c r="E10" i="5"/>
  <c r="F10" i="5"/>
  <c r="G10" i="5"/>
  <c r="H10" i="5"/>
  <c r="I10" i="5"/>
  <c r="C11" i="5"/>
  <c r="D11" i="5"/>
  <c r="E11" i="5"/>
  <c r="F11" i="5"/>
  <c r="G11" i="5"/>
  <c r="H11" i="5"/>
  <c r="I11" i="5"/>
  <c r="C12" i="5"/>
  <c r="D12" i="5"/>
  <c r="E12" i="5"/>
  <c r="F12" i="5"/>
  <c r="G12" i="5"/>
  <c r="H12" i="5"/>
  <c r="I12" i="5"/>
  <c r="C13" i="5"/>
  <c r="D13" i="5"/>
  <c r="E13" i="5"/>
  <c r="F13" i="5"/>
  <c r="G13" i="5"/>
  <c r="H13" i="5"/>
  <c r="I13" i="5"/>
  <c r="C14" i="5"/>
  <c r="D14" i="5"/>
  <c r="E14" i="5"/>
  <c r="F14" i="5"/>
  <c r="G14" i="5"/>
  <c r="H14" i="5"/>
  <c r="I14" i="5"/>
  <c r="C15" i="5"/>
  <c r="D15" i="5"/>
  <c r="E15" i="5"/>
  <c r="F15" i="5"/>
  <c r="G15" i="5"/>
  <c r="H15" i="5"/>
  <c r="I15" i="5"/>
  <c r="C16" i="5"/>
  <c r="D16" i="5"/>
  <c r="E16" i="5"/>
  <c r="F16" i="5"/>
  <c r="G16" i="5"/>
  <c r="H16" i="5"/>
  <c r="I16" i="5"/>
  <c r="C17" i="5"/>
  <c r="D17" i="5"/>
  <c r="E17" i="5"/>
  <c r="F17" i="5"/>
  <c r="G17" i="5"/>
  <c r="H17" i="5"/>
  <c r="I17" i="5"/>
  <c r="C18" i="5"/>
  <c r="D18" i="5"/>
  <c r="E18" i="5"/>
  <c r="F18" i="5"/>
  <c r="G18" i="5"/>
  <c r="H18" i="5"/>
  <c r="I18" i="5"/>
  <c r="C19" i="5"/>
  <c r="D19" i="5"/>
  <c r="E19" i="5"/>
  <c r="F19" i="5"/>
  <c r="G19" i="5"/>
  <c r="H19" i="5"/>
  <c r="I19" i="5"/>
  <c r="C20" i="5"/>
  <c r="D20" i="5"/>
  <c r="E20" i="5"/>
  <c r="F20" i="5"/>
  <c r="G20" i="5"/>
  <c r="H20" i="5"/>
  <c r="I20" i="5"/>
  <c r="C21" i="5"/>
  <c r="D21" i="5"/>
  <c r="E21" i="5"/>
  <c r="F21" i="5"/>
  <c r="G21" i="5"/>
  <c r="H21" i="5"/>
  <c r="I21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3" i="5"/>
  <c r="L36" i="10" l="1"/>
  <c r="L32" i="10"/>
  <c r="L23" i="10"/>
  <c r="L27" i="10" s="1"/>
  <c r="M36" i="10"/>
  <c r="M32" i="10"/>
  <c r="M23" i="10"/>
  <c r="M27" i="10" s="1"/>
  <c r="N36" i="10"/>
  <c r="N32" i="10"/>
  <c r="N23" i="10"/>
  <c r="N27" i="10" s="1"/>
  <c r="O36" i="10"/>
  <c r="O32" i="10"/>
  <c r="O23" i="10"/>
  <c r="O27" i="10" s="1"/>
  <c r="P36" i="10"/>
  <c r="P32" i="10"/>
  <c r="P23" i="10"/>
  <c r="P27" i="10" s="1"/>
  <c r="Q36" i="10"/>
  <c r="Q32" i="10"/>
  <c r="Q23" i="10"/>
  <c r="Q27" i="10" s="1"/>
  <c r="R32" i="10"/>
  <c r="R23" i="10"/>
  <c r="R27" i="10" s="1"/>
  <c r="S36" i="10"/>
  <c r="S32" i="10"/>
  <c r="S23" i="10"/>
  <c r="S27" i="10" s="1"/>
  <c r="M69" i="10"/>
  <c r="T22" i="8"/>
  <c r="L32" i="8"/>
  <c r="L36" i="8"/>
  <c r="R23" i="8"/>
  <c r="R27" i="8" s="1"/>
  <c r="R36" i="8"/>
  <c r="K48" i="8"/>
  <c r="J48" i="8"/>
  <c r="N23" i="8"/>
  <c r="O23" i="8"/>
  <c r="O36" i="8"/>
  <c r="S32" i="8"/>
  <c r="S36" i="8"/>
  <c r="L23" i="8"/>
  <c r="M32" i="8"/>
  <c r="M36" i="8"/>
  <c r="M23" i="8"/>
  <c r="N32" i="8"/>
  <c r="P36" i="8"/>
  <c r="P23" i="8"/>
  <c r="P32" i="8"/>
  <c r="Q23" i="8"/>
  <c r="Q32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91" i="8" s="1"/>
  <c r="L60" i="8"/>
  <c r="L49" i="8"/>
  <c r="L52" i="8"/>
  <c r="L51" i="8"/>
  <c r="L48" i="8"/>
  <c r="R32" i="8"/>
  <c r="S23" i="8"/>
  <c r="S27" i="8" s="1"/>
  <c r="Q36" i="8"/>
  <c r="P27" i="8"/>
  <c r="P31" i="8" s="1"/>
  <c r="O32" i="8"/>
  <c r="T32" i="8" s="1"/>
  <c r="O27" i="8"/>
  <c r="O28" i="8" s="1"/>
  <c r="N27" i="8"/>
  <c r="N31" i="8" s="1"/>
  <c r="Q27" i="8"/>
  <c r="Q31" i="8" s="1"/>
  <c r="R31" i="8"/>
  <c r="R28" i="8"/>
  <c r="S31" i="8"/>
  <c r="S28" i="8"/>
  <c r="L27" i="8"/>
  <c r="L31" i="8" s="1"/>
  <c r="M27" i="8"/>
  <c r="S31" i="10" l="1"/>
  <c r="S28" i="10"/>
  <c r="R31" i="10"/>
  <c r="R28" i="10"/>
  <c r="Q31" i="10"/>
  <c r="Q28" i="10"/>
  <c r="P31" i="10"/>
  <c r="P28" i="10"/>
  <c r="O31" i="10"/>
  <c r="O28" i="10"/>
  <c r="N31" i="10"/>
  <c r="N28" i="10"/>
  <c r="M31" i="10"/>
  <c r="M28" i="10"/>
  <c r="L31" i="10"/>
  <c r="T31" i="10" s="1"/>
  <c r="L28" i="10"/>
  <c r="T28" i="10" s="1"/>
  <c r="T29" i="10" s="1"/>
  <c r="T27" i="10"/>
  <c r="T32" i="10"/>
  <c r="T27" i="8"/>
  <c r="L50" i="8"/>
  <c r="L53" i="8"/>
  <c r="L54" i="8"/>
  <c r="L55" i="8"/>
  <c r="L56" i="8"/>
  <c r="L57" i="8"/>
  <c r="L58" i="8"/>
  <c r="L59" i="8"/>
  <c r="L61" i="8"/>
  <c r="L62" i="8"/>
  <c r="L63" i="8"/>
  <c r="L64" i="8"/>
  <c r="L65" i="8"/>
  <c r="L66" i="8"/>
  <c r="N28" i="8"/>
  <c r="O31" i="8"/>
  <c r="P28" i="8"/>
  <c r="Q28" i="8"/>
  <c r="L28" i="8"/>
  <c r="M31" i="8"/>
  <c r="M28" i="8"/>
  <c r="T33" i="10" l="1"/>
  <c r="T31" i="8"/>
  <c r="T33" i="8" s="1"/>
  <c r="T28" i="8"/>
  <c r="T29" i="8" l="1"/>
</calcChain>
</file>

<file path=xl/sharedStrings.xml><?xml version="1.0" encoding="utf-8"?>
<sst xmlns="http://schemas.openxmlformats.org/spreadsheetml/2006/main" count="284" uniqueCount="68">
  <si>
    <t>Joyce Chen – 1003057577 </t>
  </si>
  <si>
    <t>Neha Sam – 1001414650 </t>
  </si>
  <si>
    <t>Ella Wang –1003795592 </t>
  </si>
  <si>
    <t>Bader Al-Hilawani – 1009724498 </t>
  </si>
  <si>
    <t>Improve access to CT scans</t>
  </si>
  <si>
    <t>eight hospitals</t>
  </si>
  <si>
    <t>19 census tracts</t>
  </si>
  <si>
    <t xml:space="preserve">each tract is 40k to 80k residents </t>
  </si>
  <si>
    <t>want 90% population serviced within 45 minute</t>
  </si>
  <si>
    <t>WANT: Optimal number of new CT machines to install with minimal travel time</t>
  </si>
  <si>
    <t>Item Cost/Limit</t>
  </si>
  <si>
    <t>Maximum number of exams per year per CT machine</t>
  </si>
  <si>
    <t>Annual cost to operate a CT machine</t>
  </si>
  <si>
    <t>Cost install a new CT machine</t>
  </si>
  <si>
    <t>Cost per exam</t>
  </si>
  <si>
    <t>CID / CT loc</t>
  </si>
  <si>
    <t>A</t>
  </si>
  <si>
    <t>B</t>
  </si>
  <si>
    <t>C</t>
  </si>
  <si>
    <t>D</t>
  </si>
  <si>
    <t>E</t>
  </si>
  <si>
    <t>F</t>
  </si>
  <si>
    <t>G</t>
  </si>
  <si>
    <t>H</t>
  </si>
  <si>
    <t>Demand</t>
  </si>
  <si>
    <t>CID</t>
  </si>
  <si>
    <t>&lt;--Average annual unmet demand for CT scans</t>
  </si>
  <si>
    <t># of machines</t>
  </si>
  <si>
    <t>x1</t>
  </si>
  <si>
    <t>x2</t>
  </si>
  <si>
    <t>x3</t>
  </si>
  <si>
    <t>x4</t>
  </si>
  <si>
    <t>x5</t>
  </si>
  <si>
    <t>x6</t>
  </si>
  <si>
    <t>x7</t>
  </si>
  <si>
    <t>x8</t>
  </si>
  <si>
    <t>Distance</t>
  </si>
  <si>
    <t>Decision variables</t>
  </si>
  <si>
    <t>Total</t>
  </si>
  <si>
    <t>Yes/No</t>
  </si>
  <si>
    <t>COST:</t>
  </si>
  <si>
    <t>Totals</t>
  </si>
  <si>
    <t>Machines Needed</t>
  </si>
  <si>
    <t>Actual Time Taken</t>
  </si>
  <si>
    <t>Total Cost</t>
  </si>
  <si>
    <t>Cost</t>
  </si>
  <si>
    <t>New Machine Fixed Cost</t>
  </si>
  <si>
    <t>Total Fixed Cost:</t>
  </si>
  <si>
    <t>Annual Operating Cost</t>
  </si>
  <si>
    <t>Cost per Exam</t>
  </si>
  <si>
    <t>Total Annual Operating Cost:</t>
  </si>
  <si>
    <t>Hospital:</t>
  </si>
  <si>
    <t>Machine Use Potential</t>
  </si>
  <si>
    <t>DISTANCE COST:</t>
  </si>
  <si>
    <t xml:space="preserve">New Machine Fixed Cost: </t>
  </si>
  <si>
    <t>Annual Operating Cost:</t>
  </si>
  <si>
    <t>Cost per Exam:</t>
  </si>
  <si>
    <t>Machine Capacity:</t>
  </si>
  <si>
    <t>45 Minutes</t>
  </si>
  <si>
    <t>Actual Time</t>
  </si>
  <si>
    <t>&lt;= 45?</t>
  </si>
  <si>
    <t>Population</t>
  </si>
  <si>
    <t>Total Population:</t>
  </si>
  <si>
    <t>Population Further than 45</t>
  </si>
  <si>
    <t>Goal:</t>
  </si>
  <si>
    <t>90th Percentile</t>
  </si>
  <si>
    <t>Time Taken</t>
  </si>
  <si>
    <r>
      <t>MIE 1623 - Project 1: Facility Location</t>
    </r>
    <r>
      <rPr>
        <sz val="12"/>
        <color rgb="FF000000"/>
        <rFont val="Times New Roman"/>
        <family val="1"/>
      </rPr>
      <t> </t>
    </r>
    <r>
      <rPr>
        <b/>
        <sz val="12"/>
        <color rgb="FF000000"/>
        <rFont val="Times New Roman"/>
        <family val="1"/>
      </rPr>
      <t>Excel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</si>
</sst>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43" formatCode="_-* #,##0.00_-;\-* #,##0.00_-;_-* &quot;-&quot;??_-;_-@_-"/>
    <numFmt numFmtId="164" formatCode="_-* #,##0_-;\-* #,##0_-;_-* &quot;-&quot;??_-;_-@_-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77">
    <xf numFmtId="0" fontId="0" fillId="0" borderId="0" xfId="0"/>
    <xf numFmtId="0" fontId="0" fillId="0" borderId="1" xfId="0" applyBorder="1"/>
    <xf numFmtId="0" fontId="4" fillId="0" borderId="1" xfId="0" applyFont="1" applyBorder="1"/>
    <xf numFmtId="0" fontId="5" fillId="2" borderId="1" xfId="0" applyFont="1" applyFill="1" applyBorder="1"/>
    <xf numFmtId="0" fontId="1" fillId="2" borderId="1" xfId="0" applyFont="1" applyFill="1" applyBorder="1"/>
    <xf numFmtId="0" fontId="6" fillId="0" borderId="1" xfId="0" applyFont="1" applyBorder="1"/>
    <xf numFmtId="0" fontId="6" fillId="0" borderId="2" xfId="0" applyFont="1" applyBorder="1"/>
    <xf numFmtId="3" fontId="0" fillId="0" borderId="0" xfId="0" applyNumberFormat="1"/>
    <xf numFmtId="6" fontId="0" fillId="0" borderId="0" xfId="0" applyNumberFormat="1"/>
    <xf numFmtId="8" fontId="0" fillId="0" borderId="0" xfId="0" applyNumberFormat="1"/>
    <xf numFmtId="0" fontId="0" fillId="0" borderId="0" xfId="0" applyAlignment="1">
      <alignment wrapText="1"/>
    </xf>
    <xf numFmtId="0" fontId="0" fillId="0" borderId="3" xfId="0" applyBorder="1"/>
    <xf numFmtId="0" fontId="4" fillId="0" borderId="0" xfId="0" applyFont="1"/>
    <xf numFmtId="164" fontId="5" fillId="0" borderId="1" xfId="11" applyNumberFormat="1" applyFont="1" applyBorder="1" applyAlignment="1">
      <alignment horizontal="right"/>
    </xf>
    <xf numFmtId="164" fontId="1" fillId="0" borderId="1" xfId="11" applyNumberFormat="1" applyFont="1" applyBorder="1" applyAlignment="1">
      <alignment horizontal="right"/>
    </xf>
    <xf numFmtId="164" fontId="0" fillId="0" borderId="1" xfId="11" applyNumberFormat="1" applyFont="1" applyFill="1" applyBorder="1"/>
    <xf numFmtId="164" fontId="0" fillId="0" borderId="1" xfId="11" applyNumberFormat="1" applyFont="1" applyBorder="1"/>
    <xf numFmtId="164" fontId="1" fillId="0" borderId="1" xfId="11" applyNumberFormat="1" applyFont="1" applyBorder="1"/>
    <xf numFmtId="164" fontId="6" fillId="0" borderId="1" xfId="11" applyNumberFormat="1" applyFont="1" applyBorder="1"/>
    <xf numFmtId="0" fontId="8" fillId="0" borderId="1" xfId="0" applyFont="1" applyBorder="1"/>
    <xf numFmtId="43" fontId="8" fillId="0" borderId="1" xfId="0" applyNumberFormat="1" applyFont="1" applyBorder="1"/>
    <xf numFmtId="164" fontId="0" fillId="0" borderId="0" xfId="11" applyNumberFormat="1" applyFont="1"/>
    <xf numFmtId="164" fontId="0" fillId="3" borderId="0" xfId="11" applyNumberFormat="1" applyFont="1" applyFill="1"/>
    <xf numFmtId="0" fontId="0" fillId="3" borderId="0" xfId="0" applyFill="1" applyAlignment="1">
      <alignment horizontal="right"/>
    </xf>
    <xf numFmtId="43" fontId="6" fillId="0" borderId="0" xfId="11" applyFont="1" applyFill="1" applyBorder="1"/>
    <xf numFmtId="164" fontId="6" fillId="0" borderId="0" xfId="11" applyNumberFormat="1" applyFont="1" applyFill="1" applyBorder="1"/>
    <xf numFmtId="0" fontId="1" fillId="3" borderId="0" xfId="0" applyFont="1" applyFill="1" applyAlignment="1">
      <alignment horizontal="right"/>
    </xf>
    <xf numFmtId="164" fontId="0" fillId="0" borderId="0" xfId="0" applyNumberFormat="1"/>
    <xf numFmtId="0" fontId="9" fillId="4" borderId="0" xfId="0" applyFont="1" applyFill="1"/>
    <xf numFmtId="0" fontId="9" fillId="4" borderId="3" xfId="0" applyFont="1" applyFill="1" applyBorder="1"/>
    <xf numFmtId="0" fontId="1" fillId="0" borderId="0" xfId="0" applyFont="1" applyAlignment="1">
      <alignment horizontal="right"/>
    </xf>
    <xf numFmtId="164" fontId="0" fillId="0" borderId="1" xfId="0" applyNumberFormat="1" applyBorder="1"/>
    <xf numFmtId="0" fontId="4" fillId="5" borderId="1" xfId="0" applyFont="1" applyFill="1" applyBorder="1"/>
    <xf numFmtId="0" fontId="0" fillId="6" borderId="0" xfId="0" applyFill="1"/>
    <xf numFmtId="43" fontId="0" fillId="0" borderId="7" xfId="0" applyNumberFormat="1" applyBorder="1"/>
    <xf numFmtId="43" fontId="0" fillId="0" borderId="8" xfId="0" applyNumberFormat="1" applyBorder="1"/>
    <xf numFmtId="164" fontId="8" fillId="0" borderId="9" xfId="0" applyNumberFormat="1" applyFont="1" applyBorder="1"/>
    <xf numFmtId="164" fontId="0" fillId="0" borderId="10" xfId="11" applyNumberFormat="1" applyFont="1" applyBorder="1"/>
    <xf numFmtId="164" fontId="8" fillId="0" borderId="11" xfId="0" applyNumberFormat="1" applyFont="1" applyBorder="1"/>
    <xf numFmtId="0" fontId="0" fillId="0" borderId="5" xfId="0" applyBorder="1" applyAlignment="1">
      <alignment horizontal="right"/>
    </xf>
    <xf numFmtId="0" fontId="1" fillId="2" borderId="6" xfId="0" applyFont="1" applyFill="1" applyBorder="1"/>
    <xf numFmtId="164" fontId="0" fillId="0" borderId="15" xfId="11" applyNumberFormat="1" applyFont="1" applyBorder="1"/>
    <xf numFmtId="164" fontId="8" fillId="0" borderId="16" xfId="0" applyNumberFormat="1" applyFont="1" applyBorder="1"/>
    <xf numFmtId="9" fontId="0" fillId="3" borderId="0" xfId="12" applyFont="1" applyFill="1"/>
    <xf numFmtId="9" fontId="0" fillId="0" borderId="4" xfId="12" applyFont="1" applyBorder="1"/>
    <xf numFmtId="9" fontId="0" fillId="0" borderId="4" xfId="0" applyNumberFormat="1" applyBorder="1"/>
    <xf numFmtId="164" fontId="0" fillId="0" borderId="6" xfId="11" applyNumberFormat="1" applyFont="1" applyBorder="1"/>
    <xf numFmtId="0" fontId="8" fillId="0" borderId="14" xfId="0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64" fontId="8" fillId="0" borderId="17" xfId="0" applyNumberFormat="1" applyFont="1" applyBorder="1"/>
    <xf numFmtId="0" fontId="0" fillId="0" borderId="18" xfId="0" applyBorder="1"/>
    <xf numFmtId="0" fontId="0" fillId="0" borderId="19" xfId="0" applyBorder="1" applyAlignment="1">
      <alignment horizontal="right"/>
    </xf>
    <xf numFmtId="164" fontId="0" fillId="0" borderId="7" xfId="11" applyNumberFormat="1" applyFont="1" applyBorder="1"/>
    <xf numFmtId="164" fontId="0" fillId="0" borderId="8" xfId="11" applyNumberFormat="1" applyFont="1" applyBorder="1"/>
    <xf numFmtId="0" fontId="0" fillId="0" borderId="20" xfId="0" applyBorder="1" applyAlignment="1">
      <alignment horizontal="right"/>
    </xf>
    <xf numFmtId="164" fontId="0" fillId="0" borderId="12" xfId="11" applyNumberFormat="1" applyFont="1" applyBorder="1"/>
    <xf numFmtId="164" fontId="0" fillId="0" borderId="13" xfId="11" applyNumberFormat="1" applyFont="1" applyBorder="1"/>
    <xf numFmtId="0" fontId="0" fillId="0" borderId="21" xfId="0" applyBorder="1"/>
    <xf numFmtId="0" fontId="0" fillId="0" borderId="22" xfId="0" applyBorder="1"/>
    <xf numFmtId="0" fontId="1" fillId="2" borderId="23" xfId="0" applyFont="1" applyFill="1" applyBorder="1"/>
    <xf numFmtId="0" fontId="0" fillId="0" borderId="24" xfId="0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5" fillId="2" borderId="7" xfId="0" applyFont="1" applyFill="1" applyBorder="1"/>
    <xf numFmtId="0" fontId="1" fillId="2" borderId="8" xfId="0" applyFont="1" applyFill="1" applyBorder="1"/>
    <xf numFmtId="0" fontId="1" fillId="2" borderId="25" xfId="0" applyFont="1" applyFill="1" applyBorder="1"/>
    <xf numFmtId="0" fontId="1" fillId="2" borderId="26" xfId="0" applyFont="1" applyFill="1" applyBorder="1"/>
    <xf numFmtId="0" fontId="4" fillId="0" borderId="10" xfId="0" applyFont="1" applyBorder="1"/>
    <xf numFmtId="164" fontId="6" fillId="0" borderId="11" xfId="11" applyNumberFormat="1" applyFont="1" applyBorder="1"/>
    <xf numFmtId="0" fontId="4" fillId="0" borderId="12" xfId="0" applyFont="1" applyBorder="1"/>
    <xf numFmtId="164" fontId="0" fillId="0" borderId="13" xfId="0" applyNumberFormat="1" applyBorder="1"/>
    <xf numFmtId="164" fontId="6" fillId="0" borderId="15" xfId="11" applyNumberFormat="1" applyFont="1" applyBorder="1"/>
    <xf numFmtId="164" fontId="0" fillId="0" borderId="6" xfId="0" applyNumberFormat="1" applyBorder="1"/>
    <xf numFmtId="0" fontId="0" fillId="0" borderId="4" xfId="0" applyBorder="1"/>
    <xf numFmtId="0" fontId="0" fillId="0" borderId="27" xfId="0" applyBorder="1" applyAlignment="1">
      <alignment horizontal="right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3" fillId="0" borderId="0" xfId="0" applyFont="1"/>
  </cellXfs>
  <cellStyles count="13">
    <cellStyle name="Comma" xfId="11" builtinId="3"/>
    <cellStyle name="Followed Hyperlink" xfId="10" builtinId="9" hidden="1"/>
    <cellStyle name="Followed Hyperlink" xfId="8" builtinId="9" hidden="1"/>
    <cellStyle name="Followed Hyperlink" xfId="4" builtinId="9" hidden="1"/>
    <cellStyle name="Followed Hyperlink" xfId="6" builtinId="9" hidden="1"/>
    <cellStyle name="Followed Hyperlink" xfId="2" builtinId="9" hidden="1"/>
    <cellStyle name="Hyperlink" xfId="5" builtinId="8" hidden="1"/>
    <cellStyle name="Hyperlink" xfId="9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  <cellStyle name="Percent" xfId="1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D344-A014-462C-9F16-46BF13732CE8}">
  <dimension ref="A1:A5"/>
  <sheetViews>
    <sheetView tabSelected="1" workbookViewId="0">
      <selection activeCell="G3" sqref="G3"/>
    </sheetView>
  </sheetViews>
  <sheetFormatPr defaultRowHeight="15.6" x14ac:dyDescent="0.3"/>
  <cols>
    <col min="1" max="1" width="59.5" customWidth="1"/>
  </cols>
  <sheetData>
    <row r="1" spans="1:1" ht="33.75" customHeight="1" x14ac:dyDescent="0.3">
      <c r="A1" s="75" t="s">
        <v>67</v>
      </c>
    </row>
    <row r="2" spans="1:1" ht="64.5" customHeight="1" x14ac:dyDescent="0.3">
      <c r="A2" s="76" t="s">
        <v>3</v>
      </c>
    </row>
    <row r="3" spans="1:1" ht="64.5" customHeight="1" x14ac:dyDescent="0.3">
      <c r="A3" s="74" t="s">
        <v>0</v>
      </c>
    </row>
    <row r="4" spans="1:1" ht="64.5" customHeight="1" x14ac:dyDescent="0.3">
      <c r="A4" s="74" t="s">
        <v>1</v>
      </c>
    </row>
    <row r="5" spans="1:1" ht="64.5" customHeight="1" x14ac:dyDescent="0.3">
      <c r="A5" s="74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D1BA1-AF39-422D-B8C8-FECBEF395913}">
  <dimension ref="A1:B16"/>
  <sheetViews>
    <sheetView workbookViewId="0">
      <selection activeCell="A22" sqref="A22"/>
    </sheetView>
  </sheetViews>
  <sheetFormatPr defaultRowHeight="15.6" x14ac:dyDescent="0.3"/>
  <cols>
    <col min="1" max="1" width="66.59765625" bestFit="1" customWidth="1"/>
    <col min="2" max="2" width="9.8984375" bestFit="1" customWidth="1"/>
  </cols>
  <sheetData>
    <row r="1" spans="1:2" x14ac:dyDescent="0.3">
      <c r="A1" t="s">
        <v>4</v>
      </c>
    </row>
    <row r="2" spans="1:2" x14ac:dyDescent="0.3">
      <c r="A2" t="s">
        <v>5</v>
      </c>
    </row>
    <row r="3" spans="1:2" x14ac:dyDescent="0.3">
      <c r="A3" t="s">
        <v>6</v>
      </c>
    </row>
    <row r="4" spans="1:2" x14ac:dyDescent="0.3">
      <c r="A4" t="s">
        <v>7</v>
      </c>
    </row>
    <row r="6" spans="1:2" x14ac:dyDescent="0.3">
      <c r="A6" t="s">
        <v>8</v>
      </c>
    </row>
    <row r="8" spans="1:2" x14ac:dyDescent="0.3">
      <c r="A8" t="s">
        <v>9</v>
      </c>
    </row>
    <row r="12" spans="1:2" x14ac:dyDescent="0.3">
      <c r="A12" t="s">
        <v>10</v>
      </c>
    </row>
    <row r="13" spans="1:2" x14ac:dyDescent="0.3">
      <c r="A13" t="s">
        <v>11</v>
      </c>
      <c r="B13" s="7">
        <v>19743</v>
      </c>
    </row>
    <row r="14" spans="1:2" x14ac:dyDescent="0.3">
      <c r="A14" t="s">
        <v>12</v>
      </c>
      <c r="B14" s="8">
        <v>1700000</v>
      </c>
    </row>
    <row r="15" spans="1:2" x14ac:dyDescent="0.3">
      <c r="A15" t="s">
        <v>13</v>
      </c>
      <c r="B15" s="8">
        <v>1250000</v>
      </c>
    </row>
    <row r="16" spans="1:2" x14ac:dyDescent="0.3">
      <c r="A16" t="s">
        <v>14</v>
      </c>
      <c r="B16" s="9">
        <v>62.26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workbookViewId="0">
      <selection activeCell="J2" sqref="J2"/>
    </sheetView>
  </sheetViews>
  <sheetFormatPr defaultColWidth="11" defaultRowHeight="15.6" x14ac:dyDescent="0.3"/>
  <cols>
    <col min="10" max="10" width="10.09765625" customWidth="1"/>
  </cols>
  <sheetData>
    <row r="1" spans="1:10" ht="14.25" customHeight="1" x14ac:dyDescent="0.3">
      <c r="A1" s="3" t="s">
        <v>15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24</v>
      </c>
    </row>
    <row r="2" spans="1:10" x14ac:dyDescent="0.3">
      <c r="A2" s="2">
        <v>1</v>
      </c>
      <c r="B2" s="1">
        <v>10</v>
      </c>
      <c r="C2" s="1">
        <v>48</v>
      </c>
      <c r="D2" s="1">
        <v>64</v>
      </c>
      <c r="E2" s="1">
        <v>80</v>
      </c>
      <c r="F2" s="1">
        <v>152</v>
      </c>
      <c r="G2" s="1">
        <v>152</v>
      </c>
      <c r="H2" s="1">
        <v>168</v>
      </c>
      <c r="I2" s="1">
        <v>232</v>
      </c>
      <c r="J2" s="6">
        <v>332</v>
      </c>
    </row>
    <row r="3" spans="1:10" x14ac:dyDescent="0.3">
      <c r="A3" s="2">
        <v>2</v>
      </c>
      <c r="B3" s="1">
        <v>48</v>
      </c>
      <c r="C3" s="1">
        <v>4</v>
      </c>
      <c r="D3" s="1">
        <v>40</v>
      </c>
      <c r="E3" s="1">
        <v>32</v>
      </c>
      <c r="F3" s="1">
        <v>104</v>
      </c>
      <c r="G3" s="1">
        <v>104</v>
      </c>
      <c r="H3" s="1">
        <v>120</v>
      </c>
      <c r="I3" s="1">
        <v>192</v>
      </c>
      <c r="J3" s="6">
        <v>14076</v>
      </c>
    </row>
    <row r="4" spans="1:10" x14ac:dyDescent="0.3">
      <c r="A4" s="2">
        <v>3</v>
      </c>
      <c r="B4" s="1">
        <v>64</v>
      </c>
      <c r="C4" s="1">
        <v>40</v>
      </c>
      <c r="D4" s="1">
        <v>8</v>
      </c>
      <c r="E4" s="1">
        <v>40</v>
      </c>
      <c r="F4" s="1">
        <v>96</v>
      </c>
      <c r="G4" s="1">
        <v>128</v>
      </c>
      <c r="H4" s="1">
        <v>96</v>
      </c>
      <c r="I4" s="1">
        <v>184</v>
      </c>
      <c r="J4" s="6">
        <v>12343</v>
      </c>
    </row>
    <row r="5" spans="1:10" x14ac:dyDescent="0.3">
      <c r="A5" s="2">
        <v>4</v>
      </c>
      <c r="B5" s="1">
        <v>80</v>
      </c>
      <c r="C5" s="1">
        <v>32</v>
      </c>
      <c r="D5" s="1">
        <v>40</v>
      </c>
      <c r="E5" s="1">
        <v>12</v>
      </c>
      <c r="F5" s="1">
        <v>72</v>
      </c>
      <c r="G5" s="1">
        <v>80</v>
      </c>
      <c r="H5" s="1">
        <v>80</v>
      </c>
      <c r="I5" s="1">
        <v>152</v>
      </c>
      <c r="J5" s="5">
        <v>18034</v>
      </c>
    </row>
    <row r="6" spans="1:10" x14ac:dyDescent="0.3">
      <c r="A6" s="2">
        <v>5</v>
      </c>
      <c r="B6" s="1">
        <v>152</v>
      </c>
      <c r="C6" s="1">
        <v>104</v>
      </c>
      <c r="D6" s="1">
        <v>96</v>
      </c>
      <c r="E6" s="1">
        <v>72</v>
      </c>
      <c r="F6" s="1">
        <v>4</v>
      </c>
      <c r="G6" s="1">
        <v>32</v>
      </c>
      <c r="H6" s="1">
        <v>8</v>
      </c>
      <c r="I6" s="1">
        <v>112</v>
      </c>
      <c r="J6" s="6">
        <v>15367</v>
      </c>
    </row>
    <row r="7" spans="1:10" x14ac:dyDescent="0.3">
      <c r="A7" s="2">
        <v>6</v>
      </c>
      <c r="B7" s="1">
        <v>152</v>
      </c>
      <c r="C7" s="1">
        <v>104</v>
      </c>
      <c r="D7" s="1">
        <v>128</v>
      </c>
      <c r="E7" s="1">
        <v>80</v>
      </c>
      <c r="F7" s="1">
        <v>32</v>
      </c>
      <c r="G7" s="1">
        <v>7</v>
      </c>
      <c r="H7" s="1">
        <v>64</v>
      </c>
      <c r="I7" s="1">
        <v>144</v>
      </c>
      <c r="J7" s="6">
        <v>10654</v>
      </c>
    </row>
    <row r="8" spans="1:10" x14ac:dyDescent="0.3">
      <c r="A8" s="2">
        <v>7</v>
      </c>
      <c r="B8" s="1">
        <v>168</v>
      </c>
      <c r="C8" s="1">
        <v>120</v>
      </c>
      <c r="D8" s="1">
        <v>96</v>
      </c>
      <c r="E8" s="1">
        <v>80</v>
      </c>
      <c r="F8" s="1">
        <v>8</v>
      </c>
      <c r="G8" s="1">
        <v>64</v>
      </c>
      <c r="H8" s="1">
        <v>4</v>
      </c>
      <c r="I8" s="1">
        <v>96</v>
      </c>
      <c r="J8" s="6">
        <v>17976</v>
      </c>
    </row>
    <row r="9" spans="1:10" x14ac:dyDescent="0.3">
      <c r="A9" s="2">
        <v>8</v>
      </c>
      <c r="B9" s="1">
        <v>232</v>
      </c>
      <c r="C9" s="1">
        <v>192</v>
      </c>
      <c r="D9" s="1">
        <v>184</v>
      </c>
      <c r="E9" s="1">
        <v>152</v>
      </c>
      <c r="F9" s="1">
        <v>112</v>
      </c>
      <c r="G9" s="1">
        <v>144</v>
      </c>
      <c r="H9" s="1">
        <v>96</v>
      </c>
      <c r="I9" s="1">
        <v>15</v>
      </c>
      <c r="J9" s="6">
        <v>8745</v>
      </c>
    </row>
    <row r="10" spans="1:10" x14ac:dyDescent="0.3">
      <c r="A10" s="2">
        <v>9</v>
      </c>
      <c r="B10" s="1">
        <v>80</v>
      </c>
      <c r="C10" s="1">
        <v>56</v>
      </c>
      <c r="D10" s="1">
        <v>24</v>
      </c>
      <c r="E10" s="1">
        <v>24</v>
      </c>
      <c r="F10" s="1">
        <v>88</v>
      </c>
      <c r="G10" s="1">
        <v>128</v>
      </c>
      <c r="H10" s="1">
        <v>80</v>
      </c>
      <c r="I10" s="1">
        <v>144</v>
      </c>
      <c r="J10" s="6">
        <v>8243</v>
      </c>
    </row>
    <row r="11" spans="1:10" x14ac:dyDescent="0.3">
      <c r="A11" s="2">
        <v>10</v>
      </c>
      <c r="B11" s="1">
        <v>224</v>
      </c>
      <c r="C11" s="1">
        <v>176</v>
      </c>
      <c r="D11" s="1">
        <v>160</v>
      </c>
      <c r="E11" s="1">
        <v>136</v>
      </c>
      <c r="F11" s="1">
        <v>80</v>
      </c>
      <c r="G11" s="1">
        <v>112</v>
      </c>
      <c r="H11" s="1">
        <v>64</v>
      </c>
      <c r="I11" s="1">
        <v>56</v>
      </c>
      <c r="J11" s="6">
        <v>9667</v>
      </c>
    </row>
    <row r="12" spans="1:10" x14ac:dyDescent="0.3">
      <c r="A12" s="2">
        <v>11</v>
      </c>
      <c r="B12" s="1">
        <v>40</v>
      </c>
      <c r="C12" s="1">
        <v>104</v>
      </c>
      <c r="D12" s="1">
        <v>64</v>
      </c>
      <c r="E12" s="1">
        <v>104</v>
      </c>
      <c r="F12" s="1">
        <v>160</v>
      </c>
      <c r="G12" s="1">
        <v>192</v>
      </c>
      <c r="H12" s="1">
        <v>160</v>
      </c>
      <c r="I12" s="1">
        <v>248</v>
      </c>
      <c r="J12" s="6">
        <v>6505</v>
      </c>
    </row>
    <row r="13" spans="1:10" x14ac:dyDescent="0.3">
      <c r="A13" s="2">
        <v>12</v>
      </c>
      <c r="B13" s="1">
        <v>32</v>
      </c>
      <c r="C13" s="1">
        <v>64</v>
      </c>
      <c r="D13" s="1">
        <v>40</v>
      </c>
      <c r="E13" s="1">
        <v>72</v>
      </c>
      <c r="F13" s="1">
        <v>136</v>
      </c>
      <c r="G13" s="1">
        <v>176</v>
      </c>
      <c r="H13" s="1">
        <v>128</v>
      </c>
      <c r="I13" s="1">
        <v>192</v>
      </c>
      <c r="J13" s="6">
        <v>4026</v>
      </c>
    </row>
    <row r="14" spans="1:10" x14ac:dyDescent="0.3">
      <c r="A14" s="2">
        <v>13</v>
      </c>
      <c r="B14" s="1">
        <v>88</v>
      </c>
      <c r="C14" s="1">
        <v>64</v>
      </c>
      <c r="D14" s="1">
        <v>24</v>
      </c>
      <c r="E14" s="1">
        <v>64</v>
      </c>
      <c r="F14" s="1">
        <v>120</v>
      </c>
      <c r="G14" s="1">
        <v>152</v>
      </c>
      <c r="H14" s="1">
        <v>104</v>
      </c>
      <c r="I14" s="1">
        <v>160</v>
      </c>
      <c r="J14" s="6">
        <v>3593</v>
      </c>
    </row>
    <row r="15" spans="1:10" x14ac:dyDescent="0.3">
      <c r="A15" s="2">
        <v>14</v>
      </c>
      <c r="B15" s="1">
        <v>136</v>
      </c>
      <c r="C15" s="1">
        <v>80</v>
      </c>
      <c r="D15" s="1">
        <v>72</v>
      </c>
      <c r="E15" s="1">
        <v>48</v>
      </c>
      <c r="F15" s="1">
        <v>72</v>
      </c>
      <c r="G15" s="1">
        <v>104</v>
      </c>
      <c r="H15" s="1">
        <v>64</v>
      </c>
      <c r="I15" s="1">
        <v>128</v>
      </c>
      <c r="J15" s="6">
        <v>3327</v>
      </c>
    </row>
    <row r="16" spans="1:10" x14ac:dyDescent="0.3">
      <c r="A16" s="2">
        <v>15</v>
      </c>
      <c r="B16" s="1">
        <v>184</v>
      </c>
      <c r="C16" s="1">
        <v>136</v>
      </c>
      <c r="D16" s="1">
        <v>112</v>
      </c>
      <c r="E16" s="1">
        <v>96</v>
      </c>
      <c r="F16" s="1">
        <v>24</v>
      </c>
      <c r="G16" s="1">
        <v>80</v>
      </c>
      <c r="H16" s="1">
        <v>16</v>
      </c>
      <c r="I16" s="1">
        <v>80</v>
      </c>
      <c r="J16" s="6">
        <v>3296</v>
      </c>
    </row>
    <row r="17" spans="1:10" x14ac:dyDescent="0.3">
      <c r="A17" s="2">
        <v>16</v>
      </c>
      <c r="B17" s="1">
        <v>112</v>
      </c>
      <c r="C17" s="1">
        <v>64</v>
      </c>
      <c r="D17" s="1">
        <v>88</v>
      </c>
      <c r="E17" s="1">
        <v>48</v>
      </c>
      <c r="F17" s="1">
        <v>56</v>
      </c>
      <c r="G17" s="1">
        <v>56</v>
      </c>
      <c r="H17" s="1">
        <v>64</v>
      </c>
      <c r="I17" s="1">
        <v>160</v>
      </c>
      <c r="J17" s="6">
        <v>3199</v>
      </c>
    </row>
    <row r="18" spans="1:10" x14ac:dyDescent="0.3">
      <c r="A18" s="2">
        <v>17</v>
      </c>
      <c r="B18" s="1">
        <v>176</v>
      </c>
      <c r="C18" s="1">
        <v>128</v>
      </c>
      <c r="D18" s="1">
        <v>136</v>
      </c>
      <c r="E18" s="1">
        <v>96</v>
      </c>
      <c r="F18" s="1">
        <v>48</v>
      </c>
      <c r="G18" s="1">
        <v>32</v>
      </c>
      <c r="H18" s="1">
        <v>56</v>
      </c>
      <c r="I18" s="1">
        <v>72</v>
      </c>
      <c r="J18" s="6">
        <v>2406</v>
      </c>
    </row>
    <row r="19" spans="1:10" x14ac:dyDescent="0.3">
      <c r="A19" s="2">
        <v>18</v>
      </c>
      <c r="B19" s="1">
        <v>112</v>
      </c>
      <c r="C19" s="1">
        <v>64</v>
      </c>
      <c r="D19" s="1">
        <v>56</v>
      </c>
      <c r="E19" s="1">
        <v>32</v>
      </c>
      <c r="F19" s="1">
        <v>40</v>
      </c>
      <c r="G19" s="1">
        <v>72</v>
      </c>
      <c r="H19" s="1">
        <v>48</v>
      </c>
      <c r="I19" s="1">
        <v>152</v>
      </c>
      <c r="J19" s="6">
        <v>2118</v>
      </c>
    </row>
    <row r="20" spans="1:10" x14ac:dyDescent="0.3">
      <c r="A20" s="2">
        <v>19</v>
      </c>
      <c r="B20" s="1">
        <v>152</v>
      </c>
      <c r="C20" s="1">
        <v>104</v>
      </c>
      <c r="D20" s="1">
        <v>96</v>
      </c>
      <c r="E20" s="1">
        <v>72</v>
      </c>
      <c r="F20" s="1">
        <v>32</v>
      </c>
      <c r="G20" s="1">
        <v>88</v>
      </c>
      <c r="H20" s="1">
        <v>24</v>
      </c>
      <c r="I20" s="1">
        <v>104</v>
      </c>
      <c r="J20" s="6">
        <v>1914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workbookViewId="0"/>
  </sheetViews>
  <sheetFormatPr defaultColWidth="11" defaultRowHeight="15.6" x14ac:dyDescent="0.3"/>
  <sheetData>
    <row r="1" spans="1:3" x14ac:dyDescent="0.3">
      <c r="A1" s="3" t="s">
        <v>25</v>
      </c>
      <c r="B1" s="4" t="s">
        <v>24</v>
      </c>
      <c r="C1" t="s">
        <v>26</v>
      </c>
    </row>
    <row r="2" spans="1:3" x14ac:dyDescent="0.3">
      <c r="A2" s="2">
        <v>1</v>
      </c>
      <c r="B2" s="6">
        <v>332</v>
      </c>
    </row>
    <row r="3" spans="1:3" x14ac:dyDescent="0.3">
      <c r="A3" s="2">
        <v>2</v>
      </c>
      <c r="B3" s="6">
        <v>14076</v>
      </c>
    </row>
    <row r="4" spans="1:3" x14ac:dyDescent="0.3">
      <c r="A4" s="2">
        <v>3</v>
      </c>
      <c r="B4" s="6">
        <v>12343</v>
      </c>
    </row>
    <row r="5" spans="1:3" x14ac:dyDescent="0.3">
      <c r="A5" s="2">
        <v>4</v>
      </c>
      <c r="B5" s="5">
        <v>18034</v>
      </c>
    </row>
    <row r="6" spans="1:3" x14ac:dyDescent="0.3">
      <c r="A6" s="2">
        <v>5</v>
      </c>
      <c r="B6" s="6">
        <v>15367</v>
      </c>
    </row>
    <row r="7" spans="1:3" x14ac:dyDescent="0.3">
      <c r="A7" s="2">
        <v>6</v>
      </c>
      <c r="B7" s="6">
        <v>10654</v>
      </c>
    </row>
    <row r="8" spans="1:3" x14ac:dyDescent="0.3">
      <c r="A8" s="2">
        <v>7</v>
      </c>
      <c r="B8" s="6">
        <v>17976</v>
      </c>
    </row>
    <row r="9" spans="1:3" x14ac:dyDescent="0.3">
      <c r="A9" s="2">
        <v>8</v>
      </c>
      <c r="B9" s="6">
        <v>8745</v>
      </c>
    </row>
    <row r="10" spans="1:3" x14ac:dyDescent="0.3">
      <c r="A10" s="2">
        <v>9</v>
      </c>
      <c r="B10" s="6">
        <v>8243</v>
      </c>
    </row>
    <row r="11" spans="1:3" x14ac:dyDescent="0.3">
      <c r="A11" s="2">
        <v>10</v>
      </c>
      <c r="B11" s="6">
        <v>9667</v>
      </c>
    </row>
    <row r="12" spans="1:3" x14ac:dyDescent="0.3">
      <c r="A12" s="2">
        <v>11</v>
      </c>
      <c r="B12" s="6">
        <v>6505</v>
      </c>
    </row>
    <row r="13" spans="1:3" x14ac:dyDescent="0.3">
      <c r="A13" s="2">
        <v>12</v>
      </c>
      <c r="B13" s="6">
        <v>4026</v>
      </c>
    </row>
    <row r="14" spans="1:3" x14ac:dyDescent="0.3">
      <c r="A14" s="2">
        <v>13</v>
      </c>
      <c r="B14" s="6">
        <v>3593</v>
      </c>
    </row>
    <row r="15" spans="1:3" x14ac:dyDescent="0.3">
      <c r="A15" s="2">
        <v>14</v>
      </c>
      <c r="B15" s="6">
        <v>3327</v>
      </c>
    </row>
    <row r="16" spans="1:3" x14ac:dyDescent="0.3">
      <c r="A16" s="2">
        <v>15</v>
      </c>
      <c r="B16" s="6">
        <v>3296</v>
      </c>
    </row>
    <row r="17" spans="1:2" x14ac:dyDescent="0.3">
      <c r="A17" s="2">
        <v>16</v>
      </c>
      <c r="B17" s="6">
        <v>3199</v>
      </c>
    </row>
    <row r="18" spans="1:2" x14ac:dyDescent="0.3">
      <c r="A18" s="2">
        <v>17</v>
      </c>
      <c r="B18" s="6">
        <v>2406</v>
      </c>
    </row>
    <row r="19" spans="1:2" x14ac:dyDescent="0.3">
      <c r="A19" s="2">
        <v>18</v>
      </c>
      <c r="B19" s="6">
        <v>2118</v>
      </c>
    </row>
    <row r="20" spans="1:2" x14ac:dyDescent="0.3">
      <c r="A20" s="2">
        <v>19</v>
      </c>
      <c r="B20" s="6">
        <v>1914</v>
      </c>
    </row>
    <row r="21" spans="1:2" x14ac:dyDescent="0.3">
      <c r="A21" s="2"/>
      <c r="B21" s="6"/>
    </row>
  </sheetData>
  <sortState xmlns:xlrd2="http://schemas.microsoft.com/office/spreadsheetml/2017/richdata2" ref="I3:I21">
    <sortCondition descending="1" ref="I3:I2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467AD-7FEE-4EAB-A8FE-F464EFA82A47}">
  <dimension ref="A1:J21"/>
  <sheetViews>
    <sheetView workbookViewId="0">
      <selection activeCell="E24" sqref="E24"/>
    </sheetView>
  </sheetViews>
  <sheetFormatPr defaultColWidth="11" defaultRowHeight="15.6" x14ac:dyDescent="0.3"/>
  <cols>
    <col min="10" max="10" width="51.59765625" customWidth="1"/>
  </cols>
  <sheetData>
    <row r="1" spans="1:10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</row>
    <row r="2" spans="1:10" ht="14.25" customHeight="1" x14ac:dyDescent="0.3">
      <c r="A2" s="3" t="s">
        <v>15</v>
      </c>
      <c r="B2" s="4" t="s">
        <v>16</v>
      </c>
      <c r="C2" s="4" t="s">
        <v>17</v>
      </c>
      <c r="D2" s="4" t="s">
        <v>18</v>
      </c>
      <c r="E2" s="4" t="s">
        <v>19</v>
      </c>
      <c r="F2" s="4" t="s">
        <v>20</v>
      </c>
      <c r="G2" s="4" t="s">
        <v>21</v>
      </c>
      <c r="H2" s="4" t="s">
        <v>22</v>
      </c>
      <c r="I2" s="4" t="s">
        <v>23</v>
      </c>
      <c r="J2" s="10"/>
    </row>
    <row r="3" spans="1:10" x14ac:dyDescent="0.3">
      <c r="A3" s="2">
        <v>1</v>
      </c>
      <c r="B3" s="1" t="str">
        <f>B$2&amp;$A3</f>
        <v>A1</v>
      </c>
      <c r="C3" s="1" t="str">
        <f t="shared" ref="C3:I3" si="0">C$2&amp;$A3</f>
        <v>B1</v>
      </c>
      <c r="D3" s="1" t="str">
        <f t="shared" si="0"/>
        <v>C1</v>
      </c>
      <c r="E3" s="1" t="str">
        <f t="shared" si="0"/>
        <v>D1</v>
      </c>
      <c r="F3" s="1" t="str">
        <f t="shared" si="0"/>
        <v>E1</v>
      </c>
      <c r="G3" s="1" t="str">
        <f t="shared" si="0"/>
        <v>F1</v>
      </c>
      <c r="H3" s="1" t="str">
        <f t="shared" si="0"/>
        <v>G1</v>
      </c>
      <c r="I3" s="1" t="str">
        <f t="shared" si="0"/>
        <v>H1</v>
      </c>
    </row>
    <row r="4" spans="1:10" x14ac:dyDescent="0.3">
      <c r="A4" s="2">
        <v>2</v>
      </c>
      <c r="B4" s="1" t="str">
        <f t="shared" ref="B4:I21" si="1">B$2&amp;$A4</f>
        <v>A2</v>
      </c>
      <c r="C4" s="1" t="str">
        <f t="shared" si="1"/>
        <v>B2</v>
      </c>
      <c r="D4" s="1" t="str">
        <f t="shared" si="1"/>
        <v>C2</v>
      </c>
      <c r="E4" s="1" t="str">
        <f t="shared" si="1"/>
        <v>D2</v>
      </c>
      <c r="F4" s="1" t="str">
        <f t="shared" si="1"/>
        <v>E2</v>
      </c>
      <c r="G4" s="1" t="str">
        <f t="shared" si="1"/>
        <v>F2</v>
      </c>
      <c r="H4" s="1" t="str">
        <f t="shared" si="1"/>
        <v>G2</v>
      </c>
      <c r="I4" s="1" t="str">
        <f t="shared" si="1"/>
        <v>H2</v>
      </c>
    </row>
    <row r="5" spans="1:10" x14ac:dyDescent="0.3">
      <c r="A5" s="2">
        <v>3</v>
      </c>
      <c r="B5" s="1" t="str">
        <f t="shared" si="1"/>
        <v>A3</v>
      </c>
      <c r="C5" s="1" t="str">
        <f t="shared" si="1"/>
        <v>B3</v>
      </c>
      <c r="D5" s="1" t="str">
        <f t="shared" si="1"/>
        <v>C3</v>
      </c>
      <c r="E5" s="1" t="str">
        <f t="shared" si="1"/>
        <v>D3</v>
      </c>
      <c r="F5" s="1" t="str">
        <f t="shared" si="1"/>
        <v>E3</v>
      </c>
      <c r="G5" s="1" t="str">
        <f t="shared" si="1"/>
        <v>F3</v>
      </c>
      <c r="H5" s="1" t="str">
        <f t="shared" si="1"/>
        <v>G3</v>
      </c>
      <c r="I5" s="1" t="str">
        <f t="shared" si="1"/>
        <v>H3</v>
      </c>
    </row>
    <row r="6" spans="1:10" x14ac:dyDescent="0.3">
      <c r="A6" s="2">
        <v>4</v>
      </c>
      <c r="B6" s="1" t="str">
        <f t="shared" si="1"/>
        <v>A4</v>
      </c>
      <c r="C6" s="1" t="str">
        <f t="shared" si="1"/>
        <v>B4</v>
      </c>
      <c r="D6" s="1" t="str">
        <f t="shared" si="1"/>
        <v>C4</v>
      </c>
      <c r="E6" s="1" t="str">
        <f t="shared" si="1"/>
        <v>D4</v>
      </c>
      <c r="F6" s="1" t="str">
        <f t="shared" si="1"/>
        <v>E4</v>
      </c>
      <c r="G6" s="1" t="str">
        <f t="shared" si="1"/>
        <v>F4</v>
      </c>
      <c r="H6" s="1" t="str">
        <f t="shared" si="1"/>
        <v>G4</v>
      </c>
      <c r="I6" s="1" t="str">
        <f t="shared" si="1"/>
        <v>H4</v>
      </c>
    </row>
    <row r="7" spans="1:10" x14ac:dyDescent="0.3">
      <c r="A7" s="2">
        <v>5</v>
      </c>
      <c r="B7" s="1" t="str">
        <f t="shared" si="1"/>
        <v>A5</v>
      </c>
      <c r="C7" s="1" t="str">
        <f t="shared" si="1"/>
        <v>B5</v>
      </c>
      <c r="D7" s="1" t="str">
        <f t="shared" si="1"/>
        <v>C5</v>
      </c>
      <c r="E7" s="1" t="str">
        <f t="shared" si="1"/>
        <v>D5</v>
      </c>
      <c r="F7" s="1" t="str">
        <f t="shared" si="1"/>
        <v>E5</v>
      </c>
      <c r="G7" s="1" t="str">
        <f t="shared" si="1"/>
        <v>F5</v>
      </c>
      <c r="H7" s="1" t="str">
        <f t="shared" si="1"/>
        <v>G5</v>
      </c>
      <c r="I7" s="1" t="str">
        <f t="shared" si="1"/>
        <v>H5</v>
      </c>
    </row>
    <row r="8" spans="1:10" x14ac:dyDescent="0.3">
      <c r="A8" s="2">
        <v>6</v>
      </c>
      <c r="B8" s="1" t="str">
        <f t="shared" si="1"/>
        <v>A6</v>
      </c>
      <c r="C8" s="1" t="str">
        <f t="shared" si="1"/>
        <v>B6</v>
      </c>
      <c r="D8" s="1" t="str">
        <f t="shared" si="1"/>
        <v>C6</v>
      </c>
      <c r="E8" s="1" t="str">
        <f t="shared" si="1"/>
        <v>D6</v>
      </c>
      <c r="F8" s="1" t="str">
        <f t="shared" si="1"/>
        <v>E6</v>
      </c>
      <c r="G8" s="1" t="str">
        <f t="shared" si="1"/>
        <v>F6</v>
      </c>
      <c r="H8" s="1" t="str">
        <f t="shared" si="1"/>
        <v>G6</v>
      </c>
      <c r="I8" s="1" t="str">
        <f t="shared" si="1"/>
        <v>H6</v>
      </c>
    </row>
    <row r="9" spans="1:10" x14ac:dyDescent="0.3">
      <c r="A9" s="2">
        <v>7</v>
      </c>
      <c r="B9" s="1" t="str">
        <f t="shared" si="1"/>
        <v>A7</v>
      </c>
      <c r="C9" s="1" t="str">
        <f t="shared" si="1"/>
        <v>B7</v>
      </c>
      <c r="D9" s="1" t="str">
        <f t="shared" si="1"/>
        <v>C7</v>
      </c>
      <c r="E9" s="1" t="str">
        <f t="shared" si="1"/>
        <v>D7</v>
      </c>
      <c r="F9" s="1" t="str">
        <f t="shared" si="1"/>
        <v>E7</v>
      </c>
      <c r="G9" s="1" t="str">
        <f t="shared" si="1"/>
        <v>F7</v>
      </c>
      <c r="H9" s="1" t="str">
        <f t="shared" si="1"/>
        <v>G7</v>
      </c>
      <c r="I9" s="1" t="str">
        <f t="shared" si="1"/>
        <v>H7</v>
      </c>
    </row>
    <row r="10" spans="1:10" x14ac:dyDescent="0.3">
      <c r="A10" s="2">
        <v>8</v>
      </c>
      <c r="B10" s="1" t="str">
        <f t="shared" si="1"/>
        <v>A8</v>
      </c>
      <c r="C10" s="1" t="str">
        <f t="shared" si="1"/>
        <v>B8</v>
      </c>
      <c r="D10" s="1" t="str">
        <f t="shared" si="1"/>
        <v>C8</v>
      </c>
      <c r="E10" s="1" t="str">
        <f t="shared" si="1"/>
        <v>D8</v>
      </c>
      <c r="F10" s="1" t="str">
        <f t="shared" si="1"/>
        <v>E8</v>
      </c>
      <c r="G10" s="1" t="str">
        <f t="shared" si="1"/>
        <v>F8</v>
      </c>
      <c r="H10" s="1" t="str">
        <f t="shared" si="1"/>
        <v>G8</v>
      </c>
      <c r="I10" s="1" t="str">
        <f t="shared" si="1"/>
        <v>H8</v>
      </c>
    </row>
    <row r="11" spans="1:10" x14ac:dyDescent="0.3">
      <c r="A11" s="2">
        <v>9</v>
      </c>
      <c r="B11" s="1" t="str">
        <f t="shared" si="1"/>
        <v>A9</v>
      </c>
      <c r="C11" s="1" t="str">
        <f t="shared" si="1"/>
        <v>B9</v>
      </c>
      <c r="D11" s="1" t="str">
        <f t="shared" si="1"/>
        <v>C9</v>
      </c>
      <c r="E11" s="1" t="str">
        <f t="shared" si="1"/>
        <v>D9</v>
      </c>
      <c r="F11" s="1" t="str">
        <f t="shared" si="1"/>
        <v>E9</v>
      </c>
      <c r="G11" s="1" t="str">
        <f t="shared" si="1"/>
        <v>F9</v>
      </c>
      <c r="H11" s="1" t="str">
        <f t="shared" si="1"/>
        <v>G9</v>
      </c>
      <c r="I11" s="1" t="str">
        <f t="shared" si="1"/>
        <v>H9</v>
      </c>
    </row>
    <row r="12" spans="1:10" x14ac:dyDescent="0.3">
      <c r="A12" s="2">
        <v>10</v>
      </c>
      <c r="B12" s="1" t="str">
        <f t="shared" si="1"/>
        <v>A10</v>
      </c>
      <c r="C12" s="1" t="str">
        <f t="shared" si="1"/>
        <v>B10</v>
      </c>
      <c r="D12" s="1" t="str">
        <f t="shared" si="1"/>
        <v>C10</v>
      </c>
      <c r="E12" s="1" t="str">
        <f t="shared" si="1"/>
        <v>D10</v>
      </c>
      <c r="F12" s="1" t="str">
        <f t="shared" si="1"/>
        <v>E10</v>
      </c>
      <c r="G12" s="1" t="str">
        <f t="shared" si="1"/>
        <v>F10</v>
      </c>
      <c r="H12" s="1" t="str">
        <f t="shared" si="1"/>
        <v>G10</v>
      </c>
      <c r="I12" s="1" t="str">
        <f t="shared" si="1"/>
        <v>H10</v>
      </c>
    </row>
    <row r="13" spans="1:10" x14ac:dyDescent="0.3">
      <c r="A13" s="2">
        <v>11</v>
      </c>
      <c r="B13" s="1" t="str">
        <f t="shared" si="1"/>
        <v>A11</v>
      </c>
      <c r="C13" s="1" t="str">
        <f t="shared" si="1"/>
        <v>B11</v>
      </c>
      <c r="D13" s="1" t="str">
        <f t="shared" si="1"/>
        <v>C11</v>
      </c>
      <c r="E13" s="1" t="str">
        <f t="shared" si="1"/>
        <v>D11</v>
      </c>
      <c r="F13" s="1" t="str">
        <f t="shared" si="1"/>
        <v>E11</v>
      </c>
      <c r="G13" s="1" t="str">
        <f t="shared" si="1"/>
        <v>F11</v>
      </c>
      <c r="H13" s="1" t="str">
        <f t="shared" si="1"/>
        <v>G11</v>
      </c>
      <c r="I13" s="1" t="str">
        <f t="shared" si="1"/>
        <v>H11</v>
      </c>
    </row>
    <row r="14" spans="1:10" x14ac:dyDescent="0.3">
      <c r="A14" s="2">
        <v>12</v>
      </c>
      <c r="B14" s="1" t="str">
        <f t="shared" si="1"/>
        <v>A12</v>
      </c>
      <c r="C14" s="1" t="str">
        <f t="shared" si="1"/>
        <v>B12</v>
      </c>
      <c r="D14" s="1" t="str">
        <f t="shared" si="1"/>
        <v>C12</v>
      </c>
      <c r="E14" s="1" t="str">
        <f t="shared" si="1"/>
        <v>D12</v>
      </c>
      <c r="F14" s="1" t="str">
        <f t="shared" si="1"/>
        <v>E12</v>
      </c>
      <c r="G14" s="1" t="str">
        <f t="shared" si="1"/>
        <v>F12</v>
      </c>
      <c r="H14" s="1" t="str">
        <f t="shared" si="1"/>
        <v>G12</v>
      </c>
      <c r="I14" s="1" t="str">
        <f t="shared" si="1"/>
        <v>H12</v>
      </c>
    </row>
    <row r="15" spans="1:10" x14ac:dyDescent="0.3">
      <c r="A15" s="2">
        <v>13</v>
      </c>
      <c r="B15" s="1" t="str">
        <f t="shared" si="1"/>
        <v>A13</v>
      </c>
      <c r="C15" s="1" t="str">
        <f t="shared" si="1"/>
        <v>B13</v>
      </c>
      <c r="D15" s="1" t="str">
        <f t="shared" si="1"/>
        <v>C13</v>
      </c>
      <c r="E15" s="1" t="str">
        <f t="shared" si="1"/>
        <v>D13</v>
      </c>
      <c r="F15" s="1" t="str">
        <f t="shared" si="1"/>
        <v>E13</v>
      </c>
      <c r="G15" s="1" t="str">
        <f t="shared" si="1"/>
        <v>F13</v>
      </c>
      <c r="H15" s="1" t="str">
        <f t="shared" si="1"/>
        <v>G13</v>
      </c>
      <c r="I15" s="1" t="str">
        <f t="shared" si="1"/>
        <v>H13</v>
      </c>
    </row>
    <row r="16" spans="1:10" x14ac:dyDescent="0.3">
      <c r="A16" s="2">
        <v>14</v>
      </c>
      <c r="B16" s="1" t="str">
        <f t="shared" si="1"/>
        <v>A14</v>
      </c>
      <c r="C16" s="1" t="str">
        <f t="shared" si="1"/>
        <v>B14</v>
      </c>
      <c r="D16" s="1" t="str">
        <f t="shared" si="1"/>
        <v>C14</v>
      </c>
      <c r="E16" s="1" t="str">
        <f t="shared" si="1"/>
        <v>D14</v>
      </c>
      <c r="F16" s="1" t="str">
        <f t="shared" si="1"/>
        <v>E14</v>
      </c>
      <c r="G16" s="1" t="str">
        <f t="shared" si="1"/>
        <v>F14</v>
      </c>
      <c r="H16" s="1" t="str">
        <f t="shared" si="1"/>
        <v>G14</v>
      </c>
      <c r="I16" s="1" t="str">
        <f t="shared" si="1"/>
        <v>H14</v>
      </c>
    </row>
    <row r="17" spans="1:9" x14ac:dyDescent="0.3">
      <c r="A17" s="2">
        <v>15</v>
      </c>
      <c r="B17" s="1" t="str">
        <f t="shared" si="1"/>
        <v>A15</v>
      </c>
      <c r="C17" s="1" t="str">
        <f t="shared" si="1"/>
        <v>B15</v>
      </c>
      <c r="D17" s="1" t="str">
        <f t="shared" si="1"/>
        <v>C15</v>
      </c>
      <c r="E17" s="1" t="str">
        <f t="shared" si="1"/>
        <v>D15</v>
      </c>
      <c r="F17" s="1" t="str">
        <f t="shared" si="1"/>
        <v>E15</v>
      </c>
      <c r="G17" s="1" t="str">
        <f t="shared" si="1"/>
        <v>F15</v>
      </c>
      <c r="H17" s="1" t="str">
        <f t="shared" si="1"/>
        <v>G15</v>
      </c>
      <c r="I17" s="1" t="str">
        <f t="shared" si="1"/>
        <v>H15</v>
      </c>
    </row>
    <row r="18" spans="1:9" x14ac:dyDescent="0.3">
      <c r="A18" s="2">
        <v>16</v>
      </c>
      <c r="B18" s="1" t="str">
        <f t="shared" si="1"/>
        <v>A16</v>
      </c>
      <c r="C18" s="1" t="str">
        <f t="shared" si="1"/>
        <v>B16</v>
      </c>
      <c r="D18" s="1" t="str">
        <f t="shared" si="1"/>
        <v>C16</v>
      </c>
      <c r="E18" s="1" t="str">
        <f t="shared" si="1"/>
        <v>D16</v>
      </c>
      <c r="F18" s="1" t="str">
        <f t="shared" si="1"/>
        <v>E16</v>
      </c>
      <c r="G18" s="1" t="str">
        <f t="shared" si="1"/>
        <v>F16</v>
      </c>
      <c r="H18" s="1" t="str">
        <f t="shared" si="1"/>
        <v>G16</v>
      </c>
      <c r="I18" s="1" t="str">
        <f t="shared" si="1"/>
        <v>H16</v>
      </c>
    </row>
    <row r="19" spans="1:9" x14ac:dyDescent="0.3">
      <c r="A19" s="2">
        <v>17</v>
      </c>
      <c r="B19" s="1" t="str">
        <f t="shared" si="1"/>
        <v>A17</v>
      </c>
      <c r="C19" s="1" t="str">
        <f t="shared" si="1"/>
        <v>B17</v>
      </c>
      <c r="D19" s="1" t="str">
        <f t="shared" si="1"/>
        <v>C17</v>
      </c>
      <c r="E19" s="1" t="str">
        <f t="shared" si="1"/>
        <v>D17</v>
      </c>
      <c r="F19" s="1" t="str">
        <f t="shared" si="1"/>
        <v>E17</v>
      </c>
      <c r="G19" s="1" t="str">
        <f t="shared" si="1"/>
        <v>F17</v>
      </c>
      <c r="H19" s="1" t="str">
        <f t="shared" si="1"/>
        <v>G17</v>
      </c>
      <c r="I19" s="1" t="str">
        <f t="shared" si="1"/>
        <v>H17</v>
      </c>
    </row>
    <row r="20" spans="1:9" x14ac:dyDescent="0.3">
      <c r="A20" s="2">
        <v>18</v>
      </c>
      <c r="B20" s="1" t="str">
        <f t="shared" si="1"/>
        <v>A18</v>
      </c>
      <c r="C20" s="1" t="str">
        <f t="shared" si="1"/>
        <v>B18</v>
      </c>
      <c r="D20" s="1" t="str">
        <f t="shared" si="1"/>
        <v>C18</v>
      </c>
      <c r="E20" s="1" t="str">
        <f t="shared" si="1"/>
        <v>D18</v>
      </c>
      <c r="F20" s="1" t="str">
        <f t="shared" si="1"/>
        <v>E18</v>
      </c>
      <c r="G20" s="1" t="str">
        <f t="shared" si="1"/>
        <v>F18</v>
      </c>
      <c r="H20" s="1" t="str">
        <f t="shared" si="1"/>
        <v>G18</v>
      </c>
      <c r="I20" s="1" t="str">
        <f t="shared" si="1"/>
        <v>H18</v>
      </c>
    </row>
    <row r="21" spans="1:9" x14ac:dyDescent="0.3">
      <c r="A21" s="2">
        <v>19</v>
      </c>
      <c r="B21" s="1" t="str">
        <f t="shared" si="1"/>
        <v>A19</v>
      </c>
      <c r="C21" s="1" t="str">
        <f t="shared" si="1"/>
        <v>B19</v>
      </c>
      <c r="D21" s="1" t="str">
        <f t="shared" si="1"/>
        <v>C19</v>
      </c>
      <c r="E21" s="1" t="str">
        <f t="shared" si="1"/>
        <v>D19</v>
      </c>
      <c r="F21" s="1" t="str">
        <f t="shared" si="1"/>
        <v>E19</v>
      </c>
      <c r="G21" s="1" t="str">
        <f t="shared" si="1"/>
        <v>F19</v>
      </c>
      <c r="H21" s="1" t="str">
        <f t="shared" si="1"/>
        <v>G19</v>
      </c>
      <c r="I21" s="1" t="str">
        <f t="shared" si="1"/>
        <v>H19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BB4B7-989D-46BF-9FC6-184F1F55107C}">
  <dimension ref="A1:T43"/>
  <sheetViews>
    <sheetView workbookViewId="0">
      <selection activeCell="K32" sqref="K32"/>
    </sheetView>
  </sheetViews>
  <sheetFormatPr defaultRowHeight="15.6" x14ac:dyDescent="0.3"/>
  <cols>
    <col min="1" max="1" width="10.5" bestFit="1" customWidth="1"/>
    <col min="12" max="12" width="9.8984375" bestFit="1" customWidth="1"/>
  </cols>
  <sheetData>
    <row r="1" spans="1:20" x14ac:dyDescent="0.3">
      <c r="A1" s="11" t="s">
        <v>36</v>
      </c>
      <c r="B1" s="11"/>
      <c r="C1" s="11"/>
      <c r="D1" s="11"/>
      <c r="E1" s="11"/>
      <c r="F1" s="11"/>
      <c r="G1" s="11"/>
      <c r="H1" s="11"/>
      <c r="I1" s="11"/>
      <c r="K1" t="s">
        <v>37</v>
      </c>
    </row>
    <row r="2" spans="1:20" x14ac:dyDescent="0.3">
      <c r="A2" s="3" t="s">
        <v>15</v>
      </c>
      <c r="B2" s="4" t="s">
        <v>16</v>
      </c>
      <c r="C2" s="4" t="s">
        <v>17</v>
      </c>
      <c r="D2" s="4" t="s">
        <v>18</v>
      </c>
      <c r="E2" s="4" t="s">
        <v>19</v>
      </c>
      <c r="F2" s="4" t="s">
        <v>20</v>
      </c>
      <c r="G2" s="4" t="s">
        <v>21</v>
      </c>
      <c r="H2" s="4" t="s">
        <v>22</v>
      </c>
      <c r="I2" s="4" t="s">
        <v>23</v>
      </c>
      <c r="K2" s="3" t="s">
        <v>15</v>
      </c>
      <c r="L2" s="4" t="s">
        <v>16</v>
      </c>
      <c r="M2" s="4" t="s">
        <v>17</v>
      </c>
      <c r="N2" s="4" t="s">
        <v>18</v>
      </c>
      <c r="O2" s="4" t="s">
        <v>19</v>
      </c>
      <c r="P2" s="4" t="s">
        <v>20</v>
      </c>
      <c r="Q2" s="4" t="s">
        <v>21</v>
      </c>
      <c r="R2" s="4" t="s">
        <v>22</v>
      </c>
      <c r="S2" s="4" t="s">
        <v>23</v>
      </c>
      <c r="T2" s="4" t="s">
        <v>38</v>
      </c>
    </row>
    <row r="3" spans="1:20" x14ac:dyDescent="0.3">
      <c r="A3" s="2">
        <v>1</v>
      </c>
      <c r="B3" s="1">
        <v>10</v>
      </c>
      <c r="C3" s="1">
        <v>48</v>
      </c>
      <c r="D3" s="1">
        <v>64</v>
      </c>
      <c r="E3" s="1">
        <v>80</v>
      </c>
      <c r="F3" s="1">
        <v>152</v>
      </c>
      <c r="G3" s="1">
        <v>152</v>
      </c>
      <c r="H3" s="1">
        <v>168</v>
      </c>
      <c r="I3" s="1">
        <v>232</v>
      </c>
      <c r="K3" s="2">
        <v>1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f>SUM(L3:S3)</f>
        <v>0</v>
      </c>
    </row>
    <row r="4" spans="1:20" x14ac:dyDescent="0.3">
      <c r="A4" s="2">
        <v>2</v>
      </c>
      <c r="B4" s="1">
        <v>48</v>
      </c>
      <c r="C4" s="1">
        <v>4</v>
      </c>
      <c r="D4" s="1">
        <v>40</v>
      </c>
      <c r="E4" s="1">
        <v>32</v>
      </c>
      <c r="F4" s="1">
        <v>104</v>
      </c>
      <c r="G4" s="1">
        <v>104</v>
      </c>
      <c r="H4" s="1">
        <v>120</v>
      </c>
      <c r="I4" s="1">
        <v>192</v>
      </c>
      <c r="K4" s="2">
        <v>2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f t="shared" ref="T4:T21" si="0">SUM(L4:S4)</f>
        <v>0</v>
      </c>
    </row>
    <row r="5" spans="1:20" x14ac:dyDescent="0.3">
      <c r="A5" s="2">
        <v>3</v>
      </c>
      <c r="B5" s="1">
        <v>64</v>
      </c>
      <c r="C5" s="1">
        <v>40</v>
      </c>
      <c r="D5" s="1">
        <v>8</v>
      </c>
      <c r="E5" s="1">
        <v>40</v>
      </c>
      <c r="F5" s="1">
        <v>96</v>
      </c>
      <c r="G5" s="1">
        <v>128</v>
      </c>
      <c r="H5" s="1">
        <v>96</v>
      </c>
      <c r="I5" s="1">
        <v>184</v>
      </c>
      <c r="K5" s="2">
        <v>3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f t="shared" si="0"/>
        <v>0</v>
      </c>
    </row>
    <row r="6" spans="1:20" x14ac:dyDescent="0.3">
      <c r="A6" s="2">
        <v>4</v>
      </c>
      <c r="B6" s="1">
        <v>80</v>
      </c>
      <c r="C6" s="1">
        <v>32</v>
      </c>
      <c r="D6" s="1">
        <v>40</v>
      </c>
      <c r="E6" s="1">
        <v>12</v>
      </c>
      <c r="F6" s="1">
        <v>72</v>
      </c>
      <c r="G6" s="1">
        <v>80</v>
      </c>
      <c r="H6" s="1">
        <v>80</v>
      </c>
      <c r="I6" s="1">
        <v>152</v>
      </c>
      <c r="K6" s="2">
        <v>4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f t="shared" si="0"/>
        <v>0</v>
      </c>
    </row>
    <row r="7" spans="1:20" x14ac:dyDescent="0.3">
      <c r="A7" s="2">
        <v>5</v>
      </c>
      <c r="B7" s="1">
        <v>152</v>
      </c>
      <c r="C7" s="1">
        <v>104</v>
      </c>
      <c r="D7" s="1">
        <v>96</v>
      </c>
      <c r="E7" s="1">
        <v>72</v>
      </c>
      <c r="F7" s="1">
        <v>4</v>
      </c>
      <c r="G7" s="1">
        <v>32</v>
      </c>
      <c r="H7" s="1">
        <v>8</v>
      </c>
      <c r="I7" s="1">
        <v>112</v>
      </c>
      <c r="K7" s="2">
        <v>5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f t="shared" si="0"/>
        <v>0</v>
      </c>
    </row>
    <row r="8" spans="1:20" x14ac:dyDescent="0.3">
      <c r="A8" s="2">
        <v>6</v>
      </c>
      <c r="B8" s="1">
        <v>152</v>
      </c>
      <c r="C8" s="1">
        <v>104</v>
      </c>
      <c r="D8" s="1">
        <v>128</v>
      </c>
      <c r="E8" s="1">
        <v>80</v>
      </c>
      <c r="F8" s="1">
        <v>32</v>
      </c>
      <c r="G8" s="1">
        <v>7</v>
      </c>
      <c r="H8" s="1">
        <v>64</v>
      </c>
      <c r="I8" s="1">
        <v>144</v>
      </c>
      <c r="K8" s="2">
        <v>6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f t="shared" si="0"/>
        <v>0</v>
      </c>
    </row>
    <row r="9" spans="1:20" x14ac:dyDescent="0.3">
      <c r="A9" s="2">
        <v>7</v>
      </c>
      <c r="B9" s="1">
        <v>168</v>
      </c>
      <c r="C9" s="1">
        <v>120</v>
      </c>
      <c r="D9" s="1">
        <v>96</v>
      </c>
      <c r="E9" s="1">
        <v>80</v>
      </c>
      <c r="F9" s="1">
        <v>8</v>
      </c>
      <c r="G9" s="1">
        <v>64</v>
      </c>
      <c r="H9" s="1">
        <v>4</v>
      </c>
      <c r="I9" s="1">
        <v>96</v>
      </c>
      <c r="K9" s="2">
        <v>7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f t="shared" si="0"/>
        <v>0</v>
      </c>
    </row>
    <row r="10" spans="1:20" x14ac:dyDescent="0.3">
      <c r="A10" s="2">
        <v>8</v>
      </c>
      <c r="B10" s="1">
        <v>232</v>
      </c>
      <c r="C10" s="1">
        <v>192</v>
      </c>
      <c r="D10" s="1">
        <v>184</v>
      </c>
      <c r="E10" s="1">
        <v>152</v>
      </c>
      <c r="F10" s="1">
        <v>112</v>
      </c>
      <c r="G10" s="1">
        <v>144</v>
      </c>
      <c r="H10" s="1">
        <v>96</v>
      </c>
      <c r="I10" s="1">
        <v>15</v>
      </c>
      <c r="K10" s="2">
        <v>8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f t="shared" si="0"/>
        <v>0</v>
      </c>
    </row>
    <row r="11" spans="1:20" x14ac:dyDescent="0.3">
      <c r="A11" s="2">
        <v>9</v>
      </c>
      <c r="B11" s="1">
        <v>80</v>
      </c>
      <c r="C11" s="1">
        <v>56</v>
      </c>
      <c r="D11" s="1">
        <v>24</v>
      </c>
      <c r="E11" s="1">
        <v>24</v>
      </c>
      <c r="F11" s="1">
        <v>88</v>
      </c>
      <c r="G11" s="1">
        <v>128</v>
      </c>
      <c r="H11" s="1">
        <v>80</v>
      </c>
      <c r="I11" s="1">
        <v>144</v>
      </c>
      <c r="K11" s="2">
        <v>9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f t="shared" si="0"/>
        <v>0</v>
      </c>
    </row>
    <row r="12" spans="1:20" x14ac:dyDescent="0.3">
      <c r="A12" s="2">
        <v>10</v>
      </c>
      <c r="B12" s="1">
        <v>224</v>
      </c>
      <c r="C12" s="1">
        <v>176</v>
      </c>
      <c r="D12" s="1">
        <v>160</v>
      </c>
      <c r="E12" s="1">
        <v>136</v>
      </c>
      <c r="F12" s="1">
        <v>80</v>
      </c>
      <c r="G12" s="1">
        <v>112</v>
      </c>
      <c r="H12" s="1">
        <v>64</v>
      </c>
      <c r="I12" s="1">
        <v>56</v>
      </c>
      <c r="K12" s="2">
        <v>10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f t="shared" si="0"/>
        <v>0</v>
      </c>
    </row>
    <row r="13" spans="1:20" x14ac:dyDescent="0.3">
      <c r="A13" s="2">
        <v>11</v>
      </c>
      <c r="B13" s="1">
        <v>40</v>
      </c>
      <c r="C13" s="1">
        <v>104</v>
      </c>
      <c r="D13" s="1">
        <v>64</v>
      </c>
      <c r="E13" s="1">
        <v>104</v>
      </c>
      <c r="F13" s="1">
        <v>160</v>
      </c>
      <c r="G13" s="1">
        <v>192</v>
      </c>
      <c r="H13" s="1">
        <v>160</v>
      </c>
      <c r="I13" s="1">
        <v>248</v>
      </c>
      <c r="K13" s="2">
        <v>11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f t="shared" si="0"/>
        <v>0</v>
      </c>
    </row>
    <row r="14" spans="1:20" x14ac:dyDescent="0.3">
      <c r="A14" s="2">
        <v>12</v>
      </c>
      <c r="B14" s="1">
        <v>32</v>
      </c>
      <c r="C14" s="1">
        <v>64</v>
      </c>
      <c r="D14" s="1">
        <v>40</v>
      </c>
      <c r="E14" s="1">
        <v>72</v>
      </c>
      <c r="F14" s="1">
        <v>136</v>
      </c>
      <c r="G14" s="1">
        <v>176</v>
      </c>
      <c r="H14" s="1">
        <v>128</v>
      </c>
      <c r="I14" s="1">
        <v>192</v>
      </c>
      <c r="K14" s="2">
        <v>12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f t="shared" si="0"/>
        <v>0</v>
      </c>
    </row>
    <row r="15" spans="1:20" x14ac:dyDescent="0.3">
      <c r="A15" s="2">
        <v>13</v>
      </c>
      <c r="B15" s="1">
        <v>88</v>
      </c>
      <c r="C15" s="1">
        <v>64</v>
      </c>
      <c r="D15" s="1">
        <v>24</v>
      </c>
      <c r="E15" s="1">
        <v>64</v>
      </c>
      <c r="F15" s="1">
        <v>120</v>
      </c>
      <c r="G15" s="1">
        <v>152</v>
      </c>
      <c r="H15" s="1">
        <v>104</v>
      </c>
      <c r="I15" s="1">
        <v>160</v>
      </c>
      <c r="K15" s="2">
        <v>13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f t="shared" si="0"/>
        <v>0</v>
      </c>
    </row>
    <row r="16" spans="1:20" x14ac:dyDescent="0.3">
      <c r="A16" s="2">
        <v>14</v>
      </c>
      <c r="B16" s="1">
        <v>136</v>
      </c>
      <c r="C16" s="1">
        <v>80</v>
      </c>
      <c r="D16" s="1">
        <v>72</v>
      </c>
      <c r="E16" s="1">
        <v>48</v>
      </c>
      <c r="F16" s="1">
        <v>72</v>
      </c>
      <c r="G16" s="1">
        <v>104</v>
      </c>
      <c r="H16" s="1">
        <v>64</v>
      </c>
      <c r="I16" s="1">
        <v>128</v>
      </c>
      <c r="K16" s="2">
        <v>14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f t="shared" si="0"/>
        <v>0</v>
      </c>
    </row>
    <row r="17" spans="1:20" x14ac:dyDescent="0.3">
      <c r="A17" s="2">
        <v>15</v>
      </c>
      <c r="B17" s="1">
        <v>184</v>
      </c>
      <c r="C17" s="1">
        <v>136</v>
      </c>
      <c r="D17" s="1">
        <v>112</v>
      </c>
      <c r="E17" s="1">
        <v>96</v>
      </c>
      <c r="F17" s="1">
        <v>24</v>
      </c>
      <c r="G17" s="1">
        <v>80</v>
      </c>
      <c r="H17" s="1">
        <v>16</v>
      </c>
      <c r="I17" s="1">
        <v>80</v>
      </c>
      <c r="K17" s="2">
        <v>15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f t="shared" si="0"/>
        <v>0</v>
      </c>
    </row>
    <row r="18" spans="1:20" x14ac:dyDescent="0.3">
      <c r="A18" s="2">
        <v>16</v>
      </c>
      <c r="B18" s="1">
        <v>112</v>
      </c>
      <c r="C18" s="1">
        <v>64</v>
      </c>
      <c r="D18" s="1">
        <v>88</v>
      </c>
      <c r="E18" s="1">
        <v>48</v>
      </c>
      <c r="F18" s="1">
        <v>56</v>
      </c>
      <c r="G18" s="1">
        <v>56</v>
      </c>
      <c r="H18" s="1">
        <v>64</v>
      </c>
      <c r="I18" s="1">
        <v>160</v>
      </c>
      <c r="K18" s="2">
        <v>16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f t="shared" si="0"/>
        <v>0</v>
      </c>
    </row>
    <row r="19" spans="1:20" x14ac:dyDescent="0.3">
      <c r="A19" s="2">
        <v>17</v>
      </c>
      <c r="B19" s="1">
        <v>176</v>
      </c>
      <c r="C19" s="1">
        <v>128</v>
      </c>
      <c r="D19" s="1">
        <v>136</v>
      </c>
      <c r="E19" s="1">
        <v>96</v>
      </c>
      <c r="F19" s="1">
        <v>48</v>
      </c>
      <c r="G19" s="1">
        <v>32</v>
      </c>
      <c r="H19" s="1">
        <v>56</v>
      </c>
      <c r="I19" s="1">
        <v>72</v>
      </c>
      <c r="K19" s="2">
        <v>17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f t="shared" si="0"/>
        <v>0</v>
      </c>
    </row>
    <row r="20" spans="1:20" x14ac:dyDescent="0.3">
      <c r="A20" s="2">
        <v>18</v>
      </c>
      <c r="B20" s="1">
        <v>112</v>
      </c>
      <c r="C20" s="1">
        <v>64</v>
      </c>
      <c r="D20" s="1">
        <v>56</v>
      </c>
      <c r="E20" s="1">
        <v>32</v>
      </c>
      <c r="F20" s="1">
        <v>40</v>
      </c>
      <c r="G20" s="1">
        <v>72</v>
      </c>
      <c r="H20" s="1">
        <v>48</v>
      </c>
      <c r="I20" s="1">
        <v>152</v>
      </c>
      <c r="K20" s="2">
        <v>18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f t="shared" si="0"/>
        <v>0</v>
      </c>
    </row>
    <row r="21" spans="1:20" x14ac:dyDescent="0.3">
      <c r="A21" s="2">
        <v>19</v>
      </c>
      <c r="B21" s="1">
        <v>152</v>
      </c>
      <c r="C21" s="1">
        <v>104</v>
      </c>
      <c r="D21" s="1">
        <v>96</v>
      </c>
      <c r="E21" s="1">
        <v>72</v>
      </c>
      <c r="F21" s="1">
        <v>32</v>
      </c>
      <c r="G21" s="1">
        <v>88</v>
      </c>
      <c r="H21" s="1">
        <v>24</v>
      </c>
      <c r="I21" s="1">
        <v>104</v>
      </c>
      <c r="K21" s="2">
        <v>19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f t="shared" si="0"/>
        <v>0</v>
      </c>
    </row>
    <row r="23" spans="1:20" x14ac:dyDescent="0.3">
      <c r="A23" t="s">
        <v>24</v>
      </c>
    </row>
    <row r="24" spans="1:20" x14ac:dyDescent="0.3">
      <c r="A24" s="3" t="s">
        <v>25</v>
      </c>
      <c r="B24" s="4" t="s">
        <v>16</v>
      </c>
      <c r="C24" s="4" t="s">
        <v>17</v>
      </c>
      <c r="D24" s="4" t="s">
        <v>18</v>
      </c>
      <c r="E24" s="4" t="s">
        <v>19</v>
      </c>
      <c r="F24" s="4" t="s">
        <v>20</v>
      </c>
      <c r="G24" s="4" t="s">
        <v>21</v>
      </c>
      <c r="H24" s="4" t="s">
        <v>22</v>
      </c>
      <c r="I24" s="4" t="s">
        <v>23</v>
      </c>
      <c r="K24" s="3" t="s">
        <v>15</v>
      </c>
      <c r="L24" s="4" t="s">
        <v>16</v>
      </c>
      <c r="M24" s="4" t="s">
        <v>17</v>
      </c>
      <c r="N24" s="4" t="s">
        <v>18</v>
      </c>
      <c r="O24" s="4" t="s">
        <v>19</v>
      </c>
      <c r="P24" s="4" t="s">
        <v>20</v>
      </c>
      <c r="Q24" s="4" t="s">
        <v>21</v>
      </c>
      <c r="R24" s="4" t="s">
        <v>22</v>
      </c>
      <c r="S24" s="4" t="s">
        <v>23</v>
      </c>
      <c r="T24" s="4" t="s">
        <v>38</v>
      </c>
    </row>
    <row r="25" spans="1:20" x14ac:dyDescent="0.3">
      <c r="A25" s="2">
        <v>1</v>
      </c>
      <c r="B25" s="6">
        <v>332</v>
      </c>
      <c r="C25" s="6">
        <v>332</v>
      </c>
      <c r="D25" s="6">
        <v>332</v>
      </c>
      <c r="E25" s="6">
        <v>332</v>
      </c>
      <c r="F25" s="6">
        <v>332</v>
      </c>
      <c r="G25" s="6">
        <v>332</v>
      </c>
      <c r="H25" s="6">
        <v>332</v>
      </c>
      <c r="I25" s="6">
        <v>332</v>
      </c>
      <c r="K25" s="1" t="s">
        <v>39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</row>
    <row r="26" spans="1:20" x14ac:dyDescent="0.3">
      <c r="A26" s="2">
        <v>2</v>
      </c>
      <c r="B26" s="6">
        <v>14076</v>
      </c>
      <c r="C26" s="6">
        <v>14076</v>
      </c>
      <c r="D26" s="6">
        <v>14076</v>
      </c>
      <c r="E26" s="6">
        <v>14076</v>
      </c>
      <c r="F26" s="6">
        <v>14076</v>
      </c>
      <c r="G26" s="6">
        <v>14076</v>
      </c>
      <c r="H26" s="6">
        <v>14076</v>
      </c>
      <c r="I26" s="6">
        <v>14076</v>
      </c>
    </row>
    <row r="27" spans="1:20" x14ac:dyDescent="0.3">
      <c r="A27" s="2">
        <v>3</v>
      </c>
      <c r="B27" s="6">
        <v>12343</v>
      </c>
      <c r="C27" s="6">
        <v>12343</v>
      </c>
      <c r="D27" s="6">
        <v>12343</v>
      </c>
      <c r="E27" s="6">
        <v>12343</v>
      </c>
      <c r="F27" s="6">
        <v>12343</v>
      </c>
      <c r="G27" s="6">
        <v>12343</v>
      </c>
      <c r="H27" s="6">
        <v>12343</v>
      </c>
      <c r="I27" s="6">
        <v>12343</v>
      </c>
    </row>
    <row r="28" spans="1:20" x14ac:dyDescent="0.3">
      <c r="A28" s="2">
        <v>4</v>
      </c>
      <c r="B28" s="5">
        <v>18034</v>
      </c>
      <c r="C28" s="5">
        <v>18034</v>
      </c>
      <c r="D28" s="5">
        <v>18034</v>
      </c>
      <c r="E28" s="5">
        <v>18034</v>
      </c>
      <c r="F28" s="5">
        <v>18034</v>
      </c>
      <c r="G28" s="5">
        <v>18034</v>
      </c>
      <c r="H28" s="5">
        <v>18034</v>
      </c>
      <c r="I28" s="5">
        <v>18034</v>
      </c>
      <c r="K28" t="s">
        <v>40</v>
      </c>
      <c r="L28">
        <f>SUMPRODUCT(B3:I21,B25:I43,L3:S21)</f>
        <v>0</v>
      </c>
    </row>
    <row r="29" spans="1:20" x14ac:dyDescent="0.3">
      <c r="A29" s="2">
        <v>5</v>
      </c>
      <c r="B29" s="6">
        <v>15367</v>
      </c>
      <c r="C29" s="6">
        <v>15367</v>
      </c>
      <c r="D29" s="6">
        <v>15367</v>
      </c>
      <c r="E29" s="6">
        <v>15367</v>
      </c>
      <c r="F29" s="6">
        <v>15367</v>
      </c>
      <c r="G29" s="6">
        <v>15367</v>
      </c>
      <c r="H29" s="6">
        <v>15367</v>
      </c>
      <c r="I29" s="6">
        <v>15367</v>
      </c>
    </row>
    <row r="30" spans="1:20" x14ac:dyDescent="0.3">
      <c r="A30" s="2">
        <v>6</v>
      </c>
      <c r="B30" s="6">
        <v>10654</v>
      </c>
      <c r="C30" s="6">
        <v>10654</v>
      </c>
      <c r="D30" s="6">
        <v>10654</v>
      </c>
      <c r="E30" s="6">
        <v>10654</v>
      </c>
      <c r="F30" s="6">
        <v>10654</v>
      </c>
      <c r="G30" s="6">
        <v>10654</v>
      </c>
      <c r="H30" s="6">
        <v>10654</v>
      </c>
      <c r="I30" s="6">
        <v>10654</v>
      </c>
    </row>
    <row r="31" spans="1:20" x14ac:dyDescent="0.3">
      <c r="A31" s="2">
        <v>7</v>
      </c>
      <c r="B31" s="6">
        <v>17976</v>
      </c>
      <c r="C31" s="6">
        <v>17976</v>
      </c>
      <c r="D31" s="6">
        <v>17976</v>
      </c>
      <c r="E31" s="6">
        <v>17976</v>
      </c>
      <c r="F31" s="6">
        <v>17976</v>
      </c>
      <c r="G31" s="6">
        <v>17976</v>
      </c>
      <c r="H31" s="6">
        <v>17976</v>
      </c>
      <c r="I31" s="6">
        <v>17976</v>
      </c>
    </row>
    <row r="32" spans="1:20" x14ac:dyDescent="0.3">
      <c r="A32" s="2">
        <v>8</v>
      </c>
      <c r="B32" s="6">
        <v>8745</v>
      </c>
      <c r="C32" s="6">
        <v>8745</v>
      </c>
      <c r="D32" s="6">
        <v>8745</v>
      </c>
      <c r="E32" s="6">
        <v>8745</v>
      </c>
      <c r="F32" s="6">
        <v>8745</v>
      </c>
      <c r="G32" s="6">
        <v>8745</v>
      </c>
      <c r="H32" s="6">
        <v>8745</v>
      </c>
      <c r="I32" s="6">
        <v>8745</v>
      </c>
    </row>
    <row r="33" spans="1:9" x14ac:dyDescent="0.3">
      <c r="A33" s="2">
        <v>9</v>
      </c>
      <c r="B33" s="6">
        <v>8243</v>
      </c>
      <c r="C33" s="6">
        <v>8243</v>
      </c>
      <c r="D33" s="6">
        <v>8243</v>
      </c>
      <c r="E33" s="6">
        <v>8243</v>
      </c>
      <c r="F33" s="6">
        <v>8243</v>
      </c>
      <c r="G33" s="6">
        <v>8243</v>
      </c>
      <c r="H33" s="6">
        <v>8243</v>
      </c>
      <c r="I33" s="6">
        <v>8243</v>
      </c>
    </row>
    <row r="34" spans="1:9" x14ac:dyDescent="0.3">
      <c r="A34" s="2">
        <v>10</v>
      </c>
      <c r="B34" s="6">
        <v>9667</v>
      </c>
      <c r="C34" s="6">
        <v>9667</v>
      </c>
      <c r="D34" s="6">
        <v>9667</v>
      </c>
      <c r="E34" s="6">
        <v>9667</v>
      </c>
      <c r="F34" s="6">
        <v>9667</v>
      </c>
      <c r="G34" s="6">
        <v>9667</v>
      </c>
      <c r="H34" s="6">
        <v>9667</v>
      </c>
      <c r="I34" s="6">
        <v>9667</v>
      </c>
    </row>
    <row r="35" spans="1:9" x14ac:dyDescent="0.3">
      <c r="A35" s="2">
        <v>11</v>
      </c>
      <c r="B35" s="6">
        <v>6505</v>
      </c>
      <c r="C35" s="6">
        <v>6505</v>
      </c>
      <c r="D35" s="6">
        <v>6505</v>
      </c>
      <c r="E35" s="6">
        <v>6505</v>
      </c>
      <c r="F35" s="6">
        <v>6505</v>
      </c>
      <c r="G35" s="6">
        <v>6505</v>
      </c>
      <c r="H35" s="6">
        <v>6505</v>
      </c>
      <c r="I35" s="6">
        <v>6505</v>
      </c>
    </row>
    <row r="36" spans="1:9" x14ac:dyDescent="0.3">
      <c r="A36" s="2">
        <v>12</v>
      </c>
      <c r="B36" s="6">
        <v>4026</v>
      </c>
      <c r="C36" s="6">
        <v>4026</v>
      </c>
      <c r="D36" s="6">
        <v>4026</v>
      </c>
      <c r="E36" s="6">
        <v>4026</v>
      </c>
      <c r="F36" s="6">
        <v>4026</v>
      </c>
      <c r="G36" s="6">
        <v>4026</v>
      </c>
      <c r="H36" s="6">
        <v>4026</v>
      </c>
      <c r="I36" s="6">
        <v>4026</v>
      </c>
    </row>
    <row r="37" spans="1:9" x14ac:dyDescent="0.3">
      <c r="A37" s="2">
        <v>13</v>
      </c>
      <c r="B37" s="6">
        <v>3593</v>
      </c>
      <c r="C37" s="6">
        <v>3593</v>
      </c>
      <c r="D37" s="6">
        <v>3593</v>
      </c>
      <c r="E37" s="6">
        <v>3593</v>
      </c>
      <c r="F37" s="6">
        <v>3593</v>
      </c>
      <c r="G37" s="6">
        <v>3593</v>
      </c>
      <c r="H37" s="6">
        <v>3593</v>
      </c>
      <c r="I37" s="6">
        <v>3593</v>
      </c>
    </row>
    <row r="38" spans="1:9" x14ac:dyDescent="0.3">
      <c r="A38" s="2">
        <v>14</v>
      </c>
      <c r="B38" s="6">
        <v>3327</v>
      </c>
      <c r="C38" s="6">
        <v>3327</v>
      </c>
      <c r="D38" s="6">
        <v>3327</v>
      </c>
      <c r="E38" s="6">
        <v>3327</v>
      </c>
      <c r="F38" s="6">
        <v>3327</v>
      </c>
      <c r="G38" s="6">
        <v>3327</v>
      </c>
      <c r="H38" s="6">
        <v>3327</v>
      </c>
      <c r="I38" s="6">
        <v>3327</v>
      </c>
    </row>
    <row r="39" spans="1:9" x14ac:dyDescent="0.3">
      <c r="A39" s="2">
        <v>15</v>
      </c>
      <c r="B39" s="6">
        <v>3296</v>
      </c>
      <c r="C39" s="6">
        <v>3296</v>
      </c>
      <c r="D39" s="6">
        <v>3296</v>
      </c>
      <c r="E39" s="6">
        <v>3296</v>
      </c>
      <c r="F39" s="6">
        <v>3296</v>
      </c>
      <c r="G39" s="6">
        <v>3296</v>
      </c>
      <c r="H39" s="6">
        <v>3296</v>
      </c>
      <c r="I39" s="6">
        <v>3296</v>
      </c>
    </row>
    <row r="40" spans="1:9" x14ac:dyDescent="0.3">
      <c r="A40" s="2">
        <v>16</v>
      </c>
      <c r="B40" s="6">
        <v>3199</v>
      </c>
      <c r="C40" s="6">
        <v>3199</v>
      </c>
      <c r="D40" s="6">
        <v>3199</v>
      </c>
      <c r="E40" s="6">
        <v>3199</v>
      </c>
      <c r="F40" s="6">
        <v>3199</v>
      </c>
      <c r="G40" s="6">
        <v>3199</v>
      </c>
      <c r="H40" s="6">
        <v>3199</v>
      </c>
      <c r="I40" s="6">
        <v>3199</v>
      </c>
    </row>
    <row r="41" spans="1:9" x14ac:dyDescent="0.3">
      <c r="A41" s="2">
        <v>17</v>
      </c>
      <c r="B41" s="6">
        <v>2406</v>
      </c>
      <c r="C41" s="6">
        <v>2406</v>
      </c>
      <c r="D41" s="6">
        <v>2406</v>
      </c>
      <c r="E41" s="6">
        <v>2406</v>
      </c>
      <c r="F41" s="6">
        <v>2406</v>
      </c>
      <c r="G41" s="6">
        <v>2406</v>
      </c>
      <c r="H41" s="6">
        <v>2406</v>
      </c>
      <c r="I41" s="6">
        <v>2406</v>
      </c>
    </row>
    <row r="42" spans="1:9" x14ac:dyDescent="0.3">
      <c r="A42" s="2">
        <v>18</v>
      </c>
      <c r="B42" s="6">
        <v>2118</v>
      </c>
      <c r="C42" s="6">
        <v>2118</v>
      </c>
      <c r="D42" s="6">
        <v>2118</v>
      </c>
      <c r="E42" s="6">
        <v>2118</v>
      </c>
      <c r="F42" s="6">
        <v>2118</v>
      </c>
      <c r="G42" s="6">
        <v>2118</v>
      </c>
      <c r="H42" s="6">
        <v>2118</v>
      </c>
      <c r="I42" s="6">
        <v>2118</v>
      </c>
    </row>
    <row r="43" spans="1:9" x14ac:dyDescent="0.3">
      <c r="A43" s="2">
        <v>19</v>
      </c>
      <c r="B43" s="6">
        <v>1914</v>
      </c>
      <c r="C43" s="6">
        <v>1914</v>
      </c>
      <c r="D43" s="6">
        <v>1914</v>
      </c>
      <c r="E43" s="6">
        <v>1914</v>
      </c>
      <c r="F43" s="6">
        <v>1914</v>
      </c>
      <c r="G43" s="6">
        <v>1914</v>
      </c>
      <c r="H43" s="6">
        <v>1914</v>
      </c>
      <c r="I43" s="6">
        <v>1914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12B55-AE27-450A-B7D4-90C4F2971D9E}">
  <dimension ref="A1:U116"/>
  <sheetViews>
    <sheetView topLeftCell="A15" zoomScaleNormal="100" workbookViewId="0">
      <selection activeCell="R36" sqref="R36"/>
    </sheetView>
  </sheetViews>
  <sheetFormatPr defaultRowHeight="15.6" x14ac:dyDescent="0.3"/>
  <cols>
    <col min="1" max="1" width="10.5" bestFit="1" customWidth="1"/>
    <col min="4" max="4" width="9.19921875" customWidth="1"/>
    <col min="7" max="7" width="10.09765625" bestFit="1" customWidth="1"/>
    <col min="10" max="10" width="12.09765625" customWidth="1"/>
    <col min="11" max="11" width="22.19921875" bestFit="1" customWidth="1"/>
    <col min="12" max="12" width="23.59765625" bestFit="1" customWidth="1"/>
    <col min="13" max="19" width="10.59765625" bestFit="1" customWidth="1"/>
    <col min="20" max="20" width="11.59765625" bestFit="1" customWidth="1"/>
    <col min="21" max="21" width="11.09765625" bestFit="1" customWidth="1"/>
  </cols>
  <sheetData>
    <row r="1" spans="1:21" x14ac:dyDescent="0.3">
      <c r="A1" s="29" t="s">
        <v>36</v>
      </c>
      <c r="B1" s="11"/>
      <c r="C1" s="11"/>
      <c r="D1" s="11"/>
      <c r="E1" s="11"/>
      <c r="F1" s="11"/>
      <c r="G1" s="11"/>
      <c r="H1" s="11"/>
      <c r="I1" s="11"/>
      <c r="K1" s="28" t="s">
        <v>37</v>
      </c>
    </row>
    <row r="2" spans="1:21" x14ac:dyDescent="0.3">
      <c r="A2" s="3" t="s">
        <v>15</v>
      </c>
      <c r="B2" s="4" t="s">
        <v>16</v>
      </c>
      <c r="C2" s="4" t="s">
        <v>17</v>
      </c>
      <c r="D2" s="4" t="s">
        <v>18</v>
      </c>
      <c r="E2" s="4" t="s">
        <v>19</v>
      </c>
      <c r="F2" s="4" t="s">
        <v>20</v>
      </c>
      <c r="G2" s="4" t="s">
        <v>21</v>
      </c>
      <c r="H2" s="4" t="s">
        <v>22</v>
      </c>
      <c r="I2" s="4" t="s">
        <v>23</v>
      </c>
      <c r="K2" s="3" t="s">
        <v>15</v>
      </c>
      <c r="L2" s="4" t="s">
        <v>16</v>
      </c>
      <c r="M2" s="4" t="s">
        <v>17</v>
      </c>
      <c r="N2" s="4" t="s">
        <v>18</v>
      </c>
      <c r="O2" s="4" t="s">
        <v>19</v>
      </c>
      <c r="P2" s="4" t="s">
        <v>20</v>
      </c>
      <c r="Q2" s="4" t="s">
        <v>21</v>
      </c>
      <c r="R2" s="4" t="s">
        <v>22</v>
      </c>
      <c r="S2" s="4" t="s">
        <v>23</v>
      </c>
      <c r="T2" s="4" t="s">
        <v>38</v>
      </c>
      <c r="U2" s="4" t="s">
        <v>24</v>
      </c>
    </row>
    <row r="3" spans="1:21" x14ac:dyDescent="0.3">
      <c r="A3" s="2">
        <v>1</v>
      </c>
      <c r="B3" s="1">
        <v>10</v>
      </c>
      <c r="C3" s="1">
        <v>48</v>
      </c>
      <c r="D3" s="1">
        <v>64</v>
      </c>
      <c r="E3" s="1">
        <v>80</v>
      </c>
      <c r="F3" s="1">
        <v>152</v>
      </c>
      <c r="G3" s="1">
        <v>152</v>
      </c>
      <c r="H3" s="1">
        <v>168</v>
      </c>
      <c r="I3" s="1">
        <v>232</v>
      </c>
      <c r="K3" s="2">
        <v>1</v>
      </c>
      <c r="L3" s="15">
        <v>332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7">
        <f>SUM(L3:S3)</f>
        <v>332</v>
      </c>
      <c r="U3" s="18">
        <v>332</v>
      </c>
    </row>
    <row r="4" spans="1:21" x14ac:dyDescent="0.3">
      <c r="A4" s="2">
        <v>2</v>
      </c>
      <c r="B4" s="1">
        <v>48</v>
      </c>
      <c r="C4" s="1">
        <v>4</v>
      </c>
      <c r="D4" s="1">
        <v>40</v>
      </c>
      <c r="E4" s="1">
        <v>32</v>
      </c>
      <c r="F4" s="1">
        <v>104</v>
      </c>
      <c r="G4" s="1">
        <v>104</v>
      </c>
      <c r="H4" s="1">
        <v>120</v>
      </c>
      <c r="I4" s="1">
        <v>192</v>
      </c>
      <c r="K4" s="2">
        <v>2</v>
      </c>
      <c r="L4" s="16">
        <v>0</v>
      </c>
      <c r="M4" s="16">
        <v>14076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7">
        <f>SUM(L4:S4)</f>
        <v>14076</v>
      </c>
      <c r="U4" s="18">
        <v>14076</v>
      </c>
    </row>
    <row r="5" spans="1:21" x14ac:dyDescent="0.3">
      <c r="A5" s="2">
        <v>3</v>
      </c>
      <c r="B5" s="1">
        <v>64</v>
      </c>
      <c r="C5" s="1">
        <v>40</v>
      </c>
      <c r="D5" s="1">
        <v>8</v>
      </c>
      <c r="E5" s="1">
        <v>40</v>
      </c>
      <c r="F5" s="1">
        <v>96</v>
      </c>
      <c r="G5" s="1">
        <v>128</v>
      </c>
      <c r="H5" s="1">
        <v>96</v>
      </c>
      <c r="I5" s="1">
        <v>184</v>
      </c>
      <c r="K5" s="2">
        <v>3</v>
      </c>
      <c r="L5" s="16">
        <v>0</v>
      </c>
      <c r="M5" s="16">
        <v>0</v>
      </c>
      <c r="N5" s="16">
        <v>12343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7">
        <f t="shared" ref="T5:T21" si="0">SUM(L5:S5)</f>
        <v>12343</v>
      </c>
      <c r="U5" s="18">
        <v>12343</v>
      </c>
    </row>
    <row r="6" spans="1:21" x14ac:dyDescent="0.3">
      <c r="A6" s="2">
        <v>4</v>
      </c>
      <c r="B6" s="1">
        <v>80</v>
      </c>
      <c r="C6" s="1">
        <v>32</v>
      </c>
      <c r="D6" s="1">
        <v>40</v>
      </c>
      <c r="E6" s="1">
        <v>12</v>
      </c>
      <c r="F6" s="1">
        <v>72</v>
      </c>
      <c r="G6" s="1">
        <v>80</v>
      </c>
      <c r="H6" s="1">
        <v>80</v>
      </c>
      <c r="I6" s="1">
        <v>152</v>
      </c>
      <c r="K6" s="2">
        <v>4</v>
      </c>
      <c r="L6" s="16">
        <v>0</v>
      </c>
      <c r="M6" s="16">
        <v>0</v>
      </c>
      <c r="N6" s="16">
        <v>0</v>
      </c>
      <c r="O6" s="16">
        <v>18034</v>
      </c>
      <c r="P6" s="16">
        <v>0</v>
      </c>
      <c r="Q6" s="16">
        <v>0</v>
      </c>
      <c r="R6" s="16">
        <v>0</v>
      </c>
      <c r="S6" s="16">
        <v>0</v>
      </c>
      <c r="T6" s="17">
        <f t="shared" si="0"/>
        <v>18034</v>
      </c>
      <c r="U6" s="18">
        <v>18034</v>
      </c>
    </row>
    <row r="7" spans="1:21" x14ac:dyDescent="0.3">
      <c r="A7" s="2">
        <v>5</v>
      </c>
      <c r="B7" s="1">
        <v>152</v>
      </c>
      <c r="C7" s="1">
        <v>104</v>
      </c>
      <c r="D7" s="1">
        <v>96</v>
      </c>
      <c r="E7" s="1">
        <v>72</v>
      </c>
      <c r="F7" s="1">
        <v>4</v>
      </c>
      <c r="G7" s="1">
        <v>32</v>
      </c>
      <c r="H7" s="1">
        <v>8</v>
      </c>
      <c r="I7" s="1">
        <v>112</v>
      </c>
      <c r="K7" s="2">
        <v>5</v>
      </c>
      <c r="L7" s="16">
        <v>0</v>
      </c>
      <c r="M7" s="16">
        <v>0</v>
      </c>
      <c r="N7" s="16">
        <v>0</v>
      </c>
      <c r="O7" s="16">
        <v>0</v>
      </c>
      <c r="P7" s="16">
        <v>15367</v>
      </c>
      <c r="Q7" s="16">
        <v>0</v>
      </c>
      <c r="R7" s="16">
        <v>0</v>
      </c>
      <c r="S7" s="16">
        <v>0</v>
      </c>
      <c r="T7" s="17">
        <f t="shared" si="0"/>
        <v>15367</v>
      </c>
      <c r="U7" s="18">
        <v>15367</v>
      </c>
    </row>
    <row r="8" spans="1:21" x14ac:dyDescent="0.3">
      <c r="A8" s="2">
        <v>6</v>
      </c>
      <c r="B8" s="1">
        <v>152</v>
      </c>
      <c r="C8" s="1">
        <v>104</v>
      </c>
      <c r="D8" s="1">
        <v>128</v>
      </c>
      <c r="E8" s="1">
        <v>80</v>
      </c>
      <c r="F8" s="1">
        <v>32</v>
      </c>
      <c r="G8" s="1">
        <v>7</v>
      </c>
      <c r="H8" s="1">
        <v>64</v>
      </c>
      <c r="I8" s="1">
        <v>144</v>
      </c>
      <c r="K8" s="2">
        <v>6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10654</v>
      </c>
      <c r="R8" s="16">
        <v>0</v>
      </c>
      <c r="S8" s="16">
        <v>0</v>
      </c>
      <c r="T8" s="17">
        <f t="shared" si="0"/>
        <v>10654</v>
      </c>
      <c r="U8" s="18">
        <v>10654</v>
      </c>
    </row>
    <row r="9" spans="1:21" x14ac:dyDescent="0.3">
      <c r="A9" s="2">
        <v>7</v>
      </c>
      <c r="B9" s="1">
        <v>168</v>
      </c>
      <c r="C9" s="1">
        <v>120</v>
      </c>
      <c r="D9" s="1">
        <v>96</v>
      </c>
      <c r="E9" s="1">
        <v>80</v>
      </c>
      <c r="F9" s="1">
        <v>8</v>
      </c>
      <c r="G9" s="1">
        <v>64</v>
      </c>
      <c r="H9" s="1">
        <v>4</v>
      </c>
      <c r="I9" s="1">
        <v>96</v>
      </c>
      <c r="K9" s="2">
        <v>7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17976</v>
      </c>
      <c r="S9" s="16">
        <v>0</v>
      </c>
      <c r="T9" s="17">
        <f t="shared" si="0"/>
        <v>17976</v>
      </c>
      <c r="U9" s="18">
        <v>17976</v>
      </c>
    </row>
    <row r="10" spans="1:21" x14ac:dyDescent="0.3">
      <c r="A10" s="2">
        <v>8</v>
      </c>
      <c r="B10" s="1">
        <v>232</v>
      </c>
      <c r="C10" s="1">
        <v>192</v>
      </c>
      <c r="D10" s="1">
        <v>184</v>
      </c>
      <c r="E10" s="1">
        <v>152</v>
      </c>
      <c r="F10" s="1">
        <v>112</v>
      </c>
      <c r="G10" s="1">
        <v>144</v>
      </c>
      <c r="H10" s="1">
        <v>96</v>
      </c>
      <c r="I10" s="1">
        <v>15</v>
      </c>
      <c r="K10" s="2">
        <v>8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8745</v>
      </c>
      <c r="T10" s="17">
        <f t="shared" si="0"/>
        <v>8745</v>
      </c>
      <c r="U10" s="18">
        <v>8745</v>
      </c>
    </row>
    <row r="11" spans="1:21" x14ac:dyDescent="0.3">
      <c r="A11" s="2">
        <v>9</v>
      </c>
      <c r="B11" s="1">
        <v>80</v>
      </c>
      <c r="C11" s="1">
        <v>56</v>
      </c>
      <c r="D11" s="1">
        <v>24</v>
      </c>
      <c r="E11" s="1">
        <v>24</v>
      </c>
      <c r="F11" s="1">
        <v>88</v>
      </c>
      <c r="G11" s="1">
        <v>128</v>
      </c>
      <c r="H11" s="1">
        <v>80</v>
      </c>
      <c r="I11" s="1">
        <v>144</v>
      </c>
      <c r="K11" s="2">
        <v>9</v>
      </c>
      <c r="L11" s="16">
        <v>0</v>
      </c>
      <c r="M11" s="16">
        <v>0</v>
      </c>
      <c r="N11" s="16">
        <v>0</v>
      </c>
      <c r="O11" s="16">
        <v>8243</v>
      </c>
      <c r="P11" s="16">
        <v>0</v>
      </c>
      <c r="Q11" s="16">
        <v>0</v>
      </c>
      <c r="R11" s="16">
        <v>0</v>
      </c>
      <c r="S11" s="16">
        <v>0</v>
      </c>
      <c r="T11" s="17">
        <f t="shared" si="0"/>
        <v>8243</v>
      </c>
      <c r="U11" s="18">
        <v>8243</v>
      </c>
    </row>
    <row r="12" spans="1:21" x14ac:dyDescent="0.3">
      <c r="A12" s="32">
        <v>10</v>
      </c>
      <c r="B12" s="1">
        <v>224</v>
      </c>
      <c r="C12" s="1">
        <v>176</v>
      </c>
      <c r="D12" s="1">
        <v>160</v>
      </c>
      <c r="E12" s="1">
        <v>136</v>
      </c>
      <c r="F12" s="1">
        <v>80</v>
      </c>
      <c r="G12" s="1">
        <v>112</v>
      </c>
      <c r="H12" s="1">
        <v>64</v>
      </c>
      <c r="I12" s="1">
        <v>56</v>
      </c>
      <c r="K12" s="2">
        <v>10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9667</v>
      </c>
      <c r="T12" s="17">
        <f t="shared" si="0"/>
        <v>9667</v>
      </c>
      <c r="U12" s="18">
        <v>9667</v>
      </c>
    </row>
    <row r="13" spans="1:21" x14ac:dyDescent="0.3">
      <c r="A13" s="2">
        <v>11</v>
      </c>
      <c r="B13" s="1">
        <v>40</v>
      </c>
      <c r="C13" s="1">
        <v>104</v>
      </c>
      <c r="D13" s="1">
        <v>64</v>
      </c>
      <c r="E13" s="1">
        <v>104</v>
      </c>
      <c r="F13" s="1">
        <v>160</v>
      </c>
      <c r="G13" s="1">
        <v>192</v>
      </c>
      <c r="H13" s="1">
        <v>160</v>
      </c>
      <c r="I13" s="1">
        <v>248</v>
      </c>
      <c r="K13" s="2">
        <v>11</v>
      </c>
      <c r="L13" s="16">
        <v>6505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7">
        <f t="shared" si="0"/>
        <v>6505</v>
      </c>
      <c r="U13" s="18">
        <v>6505</v>
      </c>
    </row>
    <row r="14" spans="1:21" x14ac:dyDescent="0.3">
      <c r="A14" s="2">
        <v>12</v>
      </c>
      <c r="B14" s="1">
        <v>32</v>
      </c>
      <c r="C14" s="1">
        <v>64</v>
      </c>
      <c r="D14" s="1">
        <v>40</v>
      </c>
      <c r="E14" s="1">
        <v>72</v>
      </c>
      <c r="F14" s="1">
        <v>136</v>
      </c>
      <c r="G14" s="1">
        <v>176</v>
      </c>
      <c r="H14" s="1">
        <v>128</v>
      </c>
      <c r="I14" s="1">
        <v>192</v>
      </c>
      <c r="K14" s="2">
        <v>12</v>
      </c>
      <c r="L14" s="16">
        <v>4026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7">
        <f t="shared" si="0"/>
        <v>4026</v>
      </c>
      <c r="U14" s="18">
        <v>4026</v>
      </c>
    </row>
    <row r="15" spans="1:21" x14ac:dyDescent="0.3">
      <c r="A15" s="2">
        <v>13</v>
      </c>
      <c r="B15" s="1">
        <v>88</v>
      </c>
      <c r="C15" s="1">
        <v>64</v>
      </c>
      <c r="D15" s="1">
        <v>24</v>
      </c>
      <c r="E15" s="1">
        <v>64</v>
      </c>
      <c r="F15" s="1">
        <v>120</v>
      </c>
      <c r="G15" s="1">
        <v>152</v>
      </c>
      <c r="H15" s="1">
        <v>104</v>
      </c>
      <c r="I15" s="1">
        <v>160</v>
      </c>
      <c r="K15" s="2">
        <v>13</v>
      </c>
      <c r="L15" s="16">
        <v>0</v>
      </c>
      <c r="M15" s="16">
        <v>0</v>
      </c>
      <c r="N15" s="16">
        <v>3593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7">
        <f t="shared" si="0"/>
        <v>3593</v>
      </c>
      <c r="U15" s="18">
        <v>3593</v>
      </c>
    </row>
    <row r="16" spans="1:21" x14ac:dyDescent="0.3">
      <c r="A16" s="32">
        <v>14</v>
      </c>
      <c r="B16" s="1">
        <v>136</v>
      </c>
      <c r="C16" s="1">
        <v>80</v>
      </c>
      <c r="D16" s="1">
        <v>72</v>
      </c>
      <c r="E16" s="1">
        <v>48</v>
      </c>
      <c r="F16" s="1">
        <v>72</v>
      </c>
      <c r="G16" s="1">
        <v>104</v>
      </c>
      <c r="H16" s="1">
        <v>64</v>
      </c>
      <c r="I16" s="1">
        <v>128</v>
      </c>
      <c r="K16" s="2">
        <v>14</v>
      </c>
      <c r="L16" s="16">
        <v>0</v>
      </c>
      <c r="M16" s="16">
        <v>0</v>
      </c>
      <c r="N16" s="16">
        <v>0</v>
      </c>
      <c r="O16" s="16">
        <v>3327</v>
      </c>
      <c r="P16" s="16">
        <v>0</v>
      </c>
      <c r="Q16" s="16">
        <v>0</v>
      </c>
      <c r="R16" s="16">
        <v>0</v>
      </c>
      <c r="S16" s="16">
        <v>0</v>
      </c>
      <c r="T16" s="17">
        <f t="shared" si="0"/>
        <v>3327</v>
      </c>
      <c r="U16" s="18">
        <v>3327</v>
      </c>
    </row>
    <row r="17" spans="1:21" x14ac:dyDescent="0.3">
      <c r="A17" s="2">
        <v>15</v>
      </c>
      <c r="B17" s="1">
        <v>184</v>
      </c>
      <c r="C17" s="1">
        <v>136</v>
      </c>
      <c r="D17" s="1">
        <v>112</v>
      </c>
      <c r="E17" s="1">
        <v>96</v>
      </c>
      <c r="F17" s="1">
        <v>24</v>
      </c>
      <c r="G17" s="1">
        <v>80</v>
      </c>
      <c r="H17" s="1">
        <v>16</v>
      </c>
      <c r="I17" s="1">
        <v>80</v>
      </c>
      <c r="K17" s="2">
        <v>15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3296</v>
      </c>
      <c r="S17" s="16">
        <v>0</v>
      </c>
      <c r="T17" s="17">
        <f t="shared" si="0"/>
        <v>3296</v>
      </c>
      <c r="U17" s="18">
        <v>3296</v>
      </c>
    </row>
    <row r="18" spans="1:21" x14ac:dyDescent="0.3">
      <c r="A18" s="32">
        <v>16</v>
      </c>
      <c r="B18" s="1">
        <v>112</v>
      </c>
      <c r="C18" s="1">
        <v>64</v>
      </c>
      <c r="D18" s="1">
        <v>88</v>
      </c>
      <c r="E18" s="1">
        <v>48</v>
      </c>
      <c r="F18" s="1">
        <v>56</v>
      </c>
      <c r="G18" s="1">
        <v>56</v>
      </c>
      <c r="H18" s="1">
        <v>64</v>
      </c>
      <c r="I18" s="1">
        <v>160</v>
      </c>
      <c r="K18" s="2">
        <v>16</v>
      </c>
      <c r="L18" s="16">
        <v>0</v>
      </c>
      <c r="M18" s="16">
        <v>0</v>
      </c>
      <c r="N18" s="16">
        <v>0</v>
      </c>
      <c r="O18" s="16">
        <v>3199</v>
      </c>
      <c r="P18" s="16">
        <v>0</v>
      </c>
      <c r="Q18" s="16">
        <v>0</v>
      </c>
      <c r="R18" s="16">
        <v>0</v>
      </c>
      <c r="S18" s="16">
        <v>0</v>
      </c>
      <c r="T18" s="17">
        <f t="shared" si="0"/>
        <v>3199</v>
      </c>
      <c r="U18" s="18">
        <v>3199</v>
      </c>
    </row>
    <row r="19" spans="1:21" x14ac:dyDescent="0.3">
      <c r="A19" s="2">
        <v>17</v>
      </c>
      <c r="B19" s="1">
        <v>176</v>
      </c>
      <c r="C19" s="1">
        <v>128</v>
      </c>
      <c r="D19" s="1">
        <v>136</v>
      </c>
      <c r="E19" s="1">
        <v>96</v>
      </c>
      <c r="F19" s="1">
        <v>48</v>
      </c>
      <c r="G19" s="1">
        <v>32</v>
      </c>
      <c r="H19" s="1">
        <v>56</v>
      </c>
      <c r="I19" s="1">
        <v>72</v>
      </c>
      <c r="K19" s="2">
        <v>17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2406</v>
      </c>
      <c r="R19" s="16">
        <v>0</v>
      </c>
      <c r="S19" s="16">
        <v>0</v>
      </c>
      <c r="T19" s="17">
        <f t="shared" si="0"/>
        <v>2406</v>
      </c>
      <c r="U19" s="18">
        <v>2406</v>
      </c>
    </row>
    <row r="20" spans="1:21" x14ac:dyDescent="0.3">
      <c r="A20" s="2">
        <v>18</v>
      </c>
      <c r="B20" s="1">
        <v>112</v>
      </c>
      <c r="C20" s="1">
        <v>64</v>
      </c>
      <c r="D20" s="1">
        <v>56</v>
      </c>
      <c r="E20" s="1">
        <v>32</v>
      </c>
      <c r="F20" s="1">
        <v>40</v>
      </c>
      <c r="G20" s="1">
        <v>72</v>
      </c>
      <c r="H20" s="1">
        <v>48</v>
      </c>
      <c r="I20" s="1">
        <v>152</v>
      </c>
      <c r="K20" s="2">
        <v>18</v>
      </c>
      <c r="L20" s="16">
        <v>0</v>
      </c>
      <c r="M20" s="16">
        <v>0</v>
      </c>
      <c r="N20" s="16">
        <v>0</v>
      </c>
      <c r="O20" s="16">
        <v>2118</v>
      </c>
      <c r="P20" s="16">
        <v>0</v>
      </c>
      <c r="Q20" s="16">
        <v>0</v>
      </c>
      <c r="R20" s="16">
        <v>0</v>
      </c>
      <c r="S20" s="16">
        <v>0</v>
      </c>
      <c r="T20" s="17">
        <f t="shared" si="0"/>
        <v>2118</v>
      </c>
      <c r="U20" s="18">
        <v>2118</v>
      </c>
    </row>
    <row r="21" spans="1:21" x14ac:dyDescent="0.3">
      <c r="A21" s="2">
        <v>19</v>
      </c>
      <c r="B21" s="1">
        <v>152</v>
      </c>
      <c r="C21" s="1">
        <v>104</v>
      </c>
      <c r="D21" s="1">
        <v>96</v>
      </c>
      <c r="E21" s="1">
        <v>72</v>
      </c>
      <c r="F21" s="1">
        <v>32</v>
      </c>
      <c r="G21" s="1">
        <v>88</v>
      </c>
      <c r="H21" s="1">
        <v>24</v>
      </c>
      <c r="I21" s="1">
        <v>104</v>
      </c>
      <c r="K21" s="2">
        <v>19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1914</v>
      </c>
      <c r="S21" s="16">
        <v>0</v>
      </c>
      <c r="T21" s="17">
        <f t="shared" si="0"/>
        <v>1914</v>
      </c>
      <c r="U21" s="18">
        <v>1914</v>
      </c>
    </row>
    <row r="22" spans="1:21" x14ac:dyDescent="0.3">
      <c r="A22" s="12"/>
      <c r="K22" s="13" t="s">
        <v>41</v>
      </c>
      <c r="L22" s="14">
        <f>SUM(L3:L21)</f>
        <v>10863</v>
      </c>
      <c r="M22" s="14">
        <f t="shared" ref="M22:R22" si="1">SUM(M3:M21)</f>
        <v>14076</v>
      </c>
      <c r="N22" s="14">
        <f t="shared" si="1"/>
        <v>15936</v>
      </c>
      <c r="O22" s="14">
        <f t="shared" si="1"/>
        <v>34921</v>
      </c>
      <c r="P22" s="14">
        <f t="shared" si="1"/>
        <v>15367</v>
      </c>
      <c r="Q22" s="14">
        <f t="shared" si="1"/>
        <v>13060</v>
      </c>
      <c r="R22" s="14">
        <f t="shared" si="1"/>
        <v>23186</v>
      </c>
      <c r="S22" s="14">
        <f>SUM(S3:S21)</f>
        <v>18412</v>
      </c>
      <c r="T22" s="14">
        <f>SUM(T3:T21)</f>
        <v>145821</v>
      </c>
      <c r="U22" s="14">
        <f>SUM(U3:U21)</f>
        <v>145821</v>
      </c>
    </row>
    <row r="23" spans="1:21" x14ac:dyDescent="0.3">
      <c r="A23" s="12"/>
      <c r="K23" s="19" t="s">
        <v>42</v>
      </c>
      <c r="L23" s="20">
        <f t="shared" ref="L23:S23" si="2">ROUNDUP(L22/$L$44,0)</f>
        <v>1</v>
      </c>
      <c r="M23" s="20">
        <f t="shared" si="2"/>
        <v>1</v>
      </c>
      <c r="N23" s="20">
        <f t="shared" si="2"/>
        <v>1</v>
      </c>
      <c r="O23" s="20">
        <f t="shared" si="2"/>
        <v>2</v>
      </c>
      <c r="P23" s="20">
        <f t="shared" si="2"/>
        <v>1</v>
      </c>
      <c r="Q23" s="20">
        <f t="shared" si="2"/>
        <v>1</v>
      </c>
      <c r="R23" s="20">
        <f t="shared" si="2"/>
        <v>2</v>
      </c>
      <c r="S23" s="20">
        <f t="shared" si="2"/>
        <v>1</v>
      </c>
      <c r="T23" s="19"/>
      <c r="U23" s="19"/>
    </row>
    <row r="24" spans="1:21" x14ac:dyDescent="0.3">
      <c r="A24" t="s">
        <v>43</v>
      </c>
    </row>
    <row r="25" spans="1:21" x14ac:dyDescent="0.3">
      <c r="A25" s="3" t="s">
        <v>15</v>
      </c>
      <c r="B25" s="4" t="s">
        <v>16</v>
      </c>
      <c r="C25" s="4" t="s">
        <v>17</v>
      </c>
      <c r="D25" s="4" t="s">
        <v>18</v>
      </c>
      <c r="E25" s="4" t="s">
        <v>19</v>
      </c>
      <c r="F25" s="4" t="s">
        <v>20</v>
      </c>
      <c r="G25" s="4" t="s">
        <v>21</v>
      </c>
      <c r="H25" s="4" t="s">
        <v>22</v>
      </c>
      <c r="I25" s="4" t="s">
        <v>23</v>
      </c>
      <c r="K25" s="28" t="s">
        <v>44</v>
      </c>
    </row>
    <row r="26" spans="1:21" x14ac:dyDescent="0.3">
      <c r="A26" s="2">
        <v>1</v>
      </c>
      <c r="B26" s="31">
        <f>B3*L3</f>
        <v>3320</v>
      </c>
      <c r="C26" s="31">
        <f t="shared" ref="C26:I26" si="3">C3*M3</f>
        <v>0</v>
      </c>
      <c r="D26" s="31">
        <f t="shared" si="3"/>
        <v>0</v>
      </c>
      <c r="E26" s="31">
        <f t="shared" si="3"/>
        <v>0</v>
      </c>
      <c r="F26" s="31">
        <f t="shared" si="3"/>
        <v>0</v>
      </c>
      <c r="G26" s="31">
        <f t="shared" si="3"/>
        <v>0</v>
      </c>
      <c r="H26" s="31">
        <f t="shared" si="3"/>
        <v>0</v>
      </c>
      <c r="I26" s="31">
        <f t="shared" si="3"/>
        <v>0</v>
      </c>
      <c r="J26" s="27"/>
      <c r="K26" s="3" t="s">
        <v>45</v>
      </c>
      <c r="L26" s="40" t="s">
        <v>16</v>
      </c>
      <c r="M26" s="40" t="s">
        <v>17</v>
      </c>
      <c r="N26" s="40" t="s">
        <v>18</v>
      </c>
      <c r="O26" s="40" t="s">
        <v>19</v>
      </c>
      <c r="P26" s="40" t="s">
        <v>20</v>
      </c>
      <c r="Q26" s="40" t="s">
        <v>21</v>
      </c>
      <c r="R26" s="40" t="s">
        <v>22</v>
      </c>
      <c r="S26" s="40" t="s">
        <v>23</v>
      </c>
      <c r="T26" s="40" t="s">
        <v>38</v>
      </c>
    </row>
    <row r="27" spans="1:21" x14ac:dyDescent="0.3">
      <c r="A27" s="2">
        <v>2</v>
      </c>
      <c r="B27" s="31">
        <f t="shared" ref="B27:B44" si="4">B4*L4</f>
        <v>0</v>
      </c>
      <c r="C27" s="31">
        <f t="shared" ref="C27:C44" si="5">C4*M4</f>
        <v>56304</v>
      </c>
      <c r="D27" s="31">
        <f t="shared" ref="D27:D44" si="6">D4*N4</f>
        <v>0</v>
      </c>
      <c r="E27" s="31">
        <f t="shared" ref="E27:E44" si="7">E4*O4</f>
        <v>0</v>
      </c>
      <c r="F27" s="31">
        <f t="shared" ref="F27:F44" si="8">F4*P4</f>
        <v>0</v>
      </c>
      <c r="G27" s="31">
        <f t="shared" ref="G27:G44" si="9">G4*Q4</f>
        <v>0</v>
      </c>
      <c r="H27" s="31">
        <f t="shared" ref="H27:H44" si="10">H4*R4</f>
        <v>0</v>
      </c>
      <c r="I27" s="31">
        <f t="shared" ref="I27:I44" si="11">I4*S4</f>
        <v>0</v>
      </c>
      <c r="J27" s="27"/>
      <c r="K27" s="39" t="s">
        <v>42</v>
      </c>
      <c r="L27" s="34">
        <f>L23</f>
        <v>1</v>
      </c>
      <c r="M27" s="35">
        <f t="shared" ref="M27:S27" si="12">M23</f>
        <v>1</v>
      </c>
      <c r="N27" s="35">
        <f t="shared" si="12"/>
        <v>1</v>
      </c>
      <c r="O27" s="35">
        <f t="shared" si="12"/>
        <v>2</v>
      </c>
      <c r="P27" s="35">
        <f t="shared" si="12"/>
        <v>1</v>
      </c>
      <c r="Q27" s="35">
        <f t="shared" si="12"/>
        <v>1</v>
      </c>
      <c r="R27" s="35">
        <f t="shared" si="12"/>
        <v>2</v>
      </c>
      <c r="S27" s="35">
        <f t="shared" si="12"/>
        <v>1</v>
      </c>
      <c r="T27" s="36">
        <f>SUM(L27:S27)</f>
        <v>10</v>
      </c>
    </row>
    <row r="28" spans="1:21" x14ac:dyDescent="0.3">
      <c r="A28" s="2">
        <v>3</v>
      </c>
      <c r="B28" s="31">
        <f t="shared" si="4"/>
        <v>0</v>
      </c>
      <c r="C28" s="31">
        <f t="shared" si="5"/>
        <v>0</v>
      </c>
      <c r="D28" s="31">
        <f t="shared" si="6"/>
        <v>98744</v>
      </c>
      <c r="E28" s="31">
        <f t="shared" si="7"/>
        <v>0</v>
      </c>
      <c r="F28" s="31">
        <f t="shared" si="8"/>
        <v>0</v>
      </c>
      <c r="G28" s="31">
        <f t="shared" si="9"/>
        <v>0</v>
      </c>
      <c r="H28" s="31">
        <f t="shared" si="10"/>
        <v>0</v>
      </c>
      <c r="I28" s="31">
        <f t="shared" si="11"/>
        <v>0</v>
      </c>
      <c r="J28" s="27"/>
      <c r="K28" s="39" t="s">
        <v>46</v>
      </c>
      <c r="L28" s="37">
        <f t="shared" ref="L28:S28" si="13">L27*$L$41</f>
        <v>1250000</v>
      </c>
      <c r="M28" s="16">
        <f t="shared" si="13"/>
        <v>1250000</v>
      </c>
      <c r="N28" s="16">
        <f t="shared" si="13"/>
        <v>1250000</v>
      </c>
      <c r="O28" s="16">
        <f t="shared" si="13"/>
        <v>2500000</v>
      </c>
      <c r="P28" s="16">
        <f t="shared" si="13"/>
        <v>1250000</v>
      </c>
      <c r="Q28" s="16">
        <f t="shared" si="13"/>
        <v>1250000</v>
      </c>
      <c r="R28" s="46">
        <f t="shared" si="13"/>
        <v>2500000</v>
      </c>
      <c r="S28" s="46">
        <f t="shared" si="13"/>
        <v>1250000</v>
      </c>
      <c r="T28" s="38">
        <f t="shared" ref="T28" si="14">SUM(L28:S28)</f>
        <v>12500000</v>
      </c>
    </row>
    <row r="29" spans="1:21" x14ac:dyDescent="0.3">
      <c r="A29" s="2">
        <v>4</v>
      </c>
      <c r="B29" s="31">
        <f t="shared" si="4"/>
        <v>0</v>
      </c>
      <c r="C29" s="31">
        <f t="shared" si="5"/>
        <v>0</v>
      </c>
      <c r="D29" s="31">
        <f t="shared" si="6"/>
        <v>0</v>
      </c>
      <c r="E29" s="31">
        <f t="shared" si="7"/>
        <v>216408</v>
      </c>
      <c r="F29" s="31">
        <f t="shared" si="8"/>
        <v>0</v>
      </c>
      <c r="G29" s="31">
        <f t="shared" si="9"/>
        <v>0</v>
      </c>
      <c r="H29" s="31">
        <f t="shared" si="10"/>
        <v>0</v>
      </c>
      <c r="I29" s="31">
        <f t="shared" si="11"/>
        <v>0</v>
      </c>
      <c r="J29" s="27"/>
      <c r="R29" s="50"/>
      <c r="S29" s="48" t="s">
        <v>47</v>
      </c>
      <c r="T29" s="49">
        <f>T28</f>
        <v>12500000</v>
      </c>
    </row>
    <row r="30" spans="1:21" x14ac:dyDescent="0.3">
      <c r="A30" s="2">
        <v>5</v>
      </c>
      <c r="B30" s="31">
        <f t="shared" si="4"/>
        <v>0</v>
      </c>
      <c r="C30" s="31">
        <f t="shared" si="5"/>
        <v>0</v>
      </c>
      <c r="D30" s="31">
        <f t="shared" si="6"/>
        <v>0</v>
      </c>
      <c r="E30" s="31">
        <f t="shared" si="7"/>
        <v>0</v>
      </c>
      <c r="F30" s="31">
        <f t="shared" si="8"/>
        <v>61468</v>
      </c>
      <c r="G30" s="31">
        <f t="shared" si="9"/>
        <v>0</v>
      </c>
      <c r="H30" s="31">
        <f t="shared" si="10"/>
        <v>0</v>
      </c>
      <c r="I30" s="31">
        <f t="shared" si="11"/>
        <v>0</v>
      </c>
      <c r="J30" s="27"/>
    </row>
    <row r="31" spans="1:21" x14ac:dyDescent="0.3">
      <c r="A31" s="2">
        <v>6</v>
      </c>
      <c r="B31" s="31">
        <f t="shared" si="4"/>
        <v>0</v>
      </c>
      <c r="C31" s="31">
        <f t="shared" si="5"/>
        <v>0</v>
      </c>
      <c r="D31" s="31">
        <f t="shared" si="6"/>
        <v>0</v>
      </c>
      <c r="E31" s="31">
        <f t="shared" si="7"/>
        <v>0</v>
      </c>
      <c r="F31" s="31">
        <f t="shared" si="8"/>
        <v>0</v>
      </c>
      <c r="G31" s="31">
        <f t="shared" si="9"/>
        <v>74578</v>
      </c>
      <c r="H31" s="31">
        <f t="shared" si="10"/>
        <v>0</v>
      </c>
      <c r="I31" s="31">
        <f t="shared" si="11"/>
        <v>0</v>
      </c>
      <c r="J31" s="27"/>
      <c r="K31" s="51" t="s">
        <v>48</v>
      </c>
      <c r="L31" s="52">
        <f t="shared" ref="L31:S31" si="15">L27*$L$42</f>
        <v>1700000</v>
      </c>
      <c r="M31" s="53">
        <f t="shared" si="15"/>
        <v>1700000</v>
      </c>
      <c r="N31" s="53">
        <f t="shared" si="15"/>
        <v>1700000</v>
      </c>
      <c r="O31" s="53">
        <f t="shared" si="15"/>
        <v>3400000</v>
      </c>
      <c r="P31" s="53">
        <f t="shared" si="15"/>
        <v>1700000</v>
      </c>
      <c r="Q31" s="53">
        <f t="shared" si="15"/>
        <v>1700000</v>
      </c>
      <c r="R31" s="53">
        <f t="shared" si="15"/>
        <v>3400000</v>
      </c>
      <c r="S31" s="53">
        <f t="shared" si="15"/>
        <v>1700000</v>
      </c>
      <c r="T31" s="36">
        <f>SUM(L31:S31)</f>
        <v>17000000</v>
      </c>
    </row>
    <row r="32" spans="1:21" x14ac:dyDescent="0.3">
      <c r="A32" s="2">
        <v>7</v>
      </c>
      <c r="B32" s="31">
        <f t="shared" si="4"/>
        <v>0</v>
      </c>
      <c r="C32" s="31">
        <f t="shared" si="5"/>
        <v>0</v>
      </c>
      <c r="D32" s="31">
        <f t="shared" si="6"/>
        <v>0</v>
      </c>
      <c r="E32" s="31">
        <f t="shared" si="7"/>
        <v>0</v>
      </c>
      <c r="F32" s="31">
        <f t="shared" si="8"/>
        <v>0</v>
      </c>
      <c r="G32" s="31">
        <f t="shared" si="9"/>
        <v>0</v>
      </c>
      <c r="H32" s="31">
        <f t="shared" si="10"/>
        <v>71904</v>
      </c>
      <c r="I32" s="31">
        <f t="shared" si="11"/>
        <v>0</v>
      </c>
      <c r="J32" s="27"/>
      <c r="K32" s="54" t="s">
        <v>49</v>
      </c>
      <c r="L32" s="55">
        <f t="shared" ref="L32:S32" si="16">L22*$L$43</f>
        <v>676330.38</v>
      </c>
      <c r="M32" s="56">
        <f t="shared" si="16"/>
        <v>876371.76</v>
      </c>
      <c r="N32" s="56">
        <f t="shared" si="16"/>
        <v>992175.36</v>
      </c>
      <c r="O32" s="56">
        <f t="shared" si="16"/>
        <v>2174181.46</v>
      </c>
      <c r="P32" s="56">
        <f t="shared" si="16"/>
        <v>956749.41999999993</v>
      </c>
      <c r="Q32" s="56">
        <f t="shared" si="16"/>
        <v>813115.6</v>
      </c>
      <c r="R32" s="56">
        <f t="shared" si="16"/>
        <v>1443560.3599999999</v>
      </c>
      <c r="S32" s="41">
        <f t="shared" si="16"/>
        <v>1146331.1199999999</v>
      </c>
      <c r="T32" s="42">
        <f>SUM(L32:S32)</f>
        <v>9078815.459999999</v>
      </c>
    </row>
    <row r="33" spans="1:20" x14ac:dyDescent="0.3">
      <c r="A33" s="2">
        <v>8</v>
      </c>
      <c r="B33" s="31">
        <f t="shared" si="4"/>
        <v>0</v>
      </c>
      <c r="C33" s="31">
        <f t="shared" si="5"/>
        <v>0</v>
      </c>
      <c r="D33" s="31">
        <f t="shared" si="6"/>
        <v>0</v>
      </c>
      <c r="E33" s="31">
        <f t="shared" si="7"/>
        <v>0</v>
      </c>
      <c r="F33" s="31">
        <f t="shared" si="8"/>
        <v>0</v>
      </c>
      <c r="G33" s="31">
        <f t="shared" si="9"/>
        <v>0</v>
      </c>
      <c r="H33" s="31">
        <f t="shared" si="10"/>
        <v>0</v>
      </c>
      <c r="I33" s="31">
        <f t="shared" si="11"/>
        <v>131175</v>
      </c>
      <c r="J33" s="27"/>
      <c r="Q33" s="57"/>
      <c r="R33" s="58"/>
      <c r="S33" s="47" t="s">
        <v>50</v>
      </c>
      <c r="T33" s="49">
        <f>T31+T32</f>
        <v>26078815.460000001</v>
      </c>
    </row>
    <row r="34" spans="1:20" x14ac:dyDescent="0.3">
      <c r="A34" s="2">
        <v>9</v>
      </c>
      <c r="B34" s="31">
        <f t="shared" si="4"/>
        <v>0</v>
      </c>
      <c r="C34" s="31">
        <f t="shared" si="5"/>
        <v>0</v>
      </c>
      <c r="D34" s="31">
        <f t="shared" si="6"/>
        <v>0</v>
      </c>
      <c r="E34" s="31">
        <f t="shared" si="7"/>
        <v>197832</v>
      </c>
      <c r="F34" s="31">
        <f t="shared" si="8"/>
        <v>0</v>
      </c>
      <c r="G34" s="31">
        <f t="shared" si="9"/>
        <v>0</v>
      </c>
      <c r="H34" s="31">
        <f t="shared" si="10"/>
        <v>0</v>
      </c>
      <c r="I34" s="31">
        <f t="shared" si="11"/>
        <v>0</v>
      </c>
      <c r="J34" s="27"/>
    </row>
    <row r="35" spans="1:20" x14ac:dyDescent="0.3">
      <c r="A35" s="2">
        <v>10</v>
      </c>
      <c r="B35" s="31">
        <f t="shared" si="4"/>
        <v>0</v>
      </c>
      <c r="C35" s="31">
        <f t="shared" si="5"/>
        <v>0</v>
      </c>
      <c r="D35" s="31">
        <f t="shared" si="6"/>
        <v>0</v>
      </c>
      <c r="E35" s="31">
        <f t="shared" si="7"/>
        <v>0</v>
      </c>
      <c r="F35" s="31">
        <f t="shared" si="8"/>
        <v>0</v>
      </c>
      <c r="G35" s="31">
        <f t="shared" si="9"/>
        <v>0</v>
      </c>
      <c r="H35" s="31">
        <f t="shared" si="10"/>
        <v>0</v>
      </c>
      <c r="I35" s="31">
        <f t="shared" si="11"/>
        <v>541352</v>
      </c>
      <c r="J35" s="27"/>
      <c r="K35" s="61" t="s">
        <v>51</v>
      </c>
      <c r="L35" s="59" t="s">
        <v>16</v>
      </c>
      <c r="M35" s="40" t="s">
        <v>17</v>
      </c>
      <c r="N35" s="40" t="s">
        <v>18</v>
      </c>
      <c r="O35" s="40" t="s">
        <v>19</v>
      </c>
      <c r="P35" s="40" t="s">
        <v>20</v>
      </c>
      <c r="Q35" s="40" t="s">
        <v>21</v>
      </c>
      <c r="R35" s="40" t="s">
        <v>22</v>
      </c>
      <c r="S35" s="40" t="s">
        <v>23</v>
      </c>
    </row>
    <row r="36" spans="1:20" x14ac:dyDescent="0.3">
      <c r="A36" s="2">
        <v>11</v>
      </c>
      <c r="B36" s="31">
        <f t="shared" si="4"/>
        <v>260200</v>
      </c>
      <c r="C36" s="31">
        <f t="shared" si="5"/>
        <v>0</v>
      </c>
      <c r="D36" s="31">
        <f t="shared" si="6"/>
        <v>0</v>
      </c>
      <c r="E36" s="31">
        <f t="shared" si="7"/>
        <v>0</v>
      </c>
      <c r="F36" s="31">
        <f t="shared" si="8"/>
        <v>0</v>
      </c>
      <c r="G36" s="31">
        <f t="shared" si="9"/>
        <v>0</v>
      </c>
      <c r="H36" s="31">
        <f t="shared" si="10"/>
        <v>0</v>
      </c>
      <c r="I36" s="31">
        <f t="shared" si="11"/>
        <v>0</v>
      </c>
      <c r="J36" s="27"/>
      <c r="K36" s="60" t="s">
        <v>52</v>
      </c>
      <c r="L36" s="44">
        <f>L22/$L$44</f>
        <v>0.55022033125664793</v>
      </c>
      <c r="M36" s="44">
        <f>M22/$L$44</f>
        <v>0.71296155599452971</v>
      </c>
      <c r="N36" s="44">
        <f>N22/$L$44</f>
        <v>0.80717216228536692</v>
      </c>
      <c r="O36" s="45">
        <f>O22/(2*$L$44)</f>
        <v>0.88438940383933551</v>
      </c>
      <c r="P36" s="44">
        <f>P22/$L$44</f>
        <v>0.77835182089854626</v>
      </c>
      <c r="Q36" s="44">
        <f>Q22/$L$44</f>
        <v>0.6615002785797498</v>
      </c>
      <c r="R36" s="45">
        <f>R22/(2*$L$44)</f>
        <v>0.58719546168262171</v>
      </c>
      <c r="S36" s="44">
        <f>S22/$L$44</f>
        <v>0.93258370055209439</v>
      </c>
    </row>
    <row r="37" spans="1:20" x14ac:dyDescent="0.3">
      <c r="A37" s="2">
        <v>12</v>
      </c>
      <c r="B37" s="31">
        <f t="shared" si="4"/>
        <v>128832</v>
      </c>
      <c r="C37" s="31">
        <f t="shared" si="5"/>
        <v>0</v>
      </c>
      <c r="D37" s="31">
        <f t="shared" si="6"/>
        <v>0</v>
      </c>
      <c r="E37" s="31">
        <f t="shared" si="7"/>
        <v>0</v>
      </c>
      <c r="F37" s="31">
        <f t="shared" si="8"/>
        <v>0</v>
      </c>
      <c r="G37" s="31">
        <f t="shared" si="9"/>
        <v>0</v>
      </c>
      <c r="H37" s="31">
        <f t="shared" si="10"/>
        <v>0</v>
      </c>
      <c r="I37" s="31">
        <f t="shared" si="11"/>
        <v>0</v>
      </c>
      <c r="J37" s="27"/>
    </row>
    <row r="38" spans="1:20" x14ac:dyDescent="0.3">
      <c r="A38" s="2">
        <v>13</v>
      </c>
      <c r="B38" s="31">
        <f t="shared" si="4"/>
        <v>0</v>
      </c>
      <c r="C38" s="31">
        <f t="shared" si="5"/>
        <v>0</v>
      </c>
      <c r="D38" s="31">
        <f t="shared" si="6"/>
        <v>86232</v>
      </c>
      <c r="E38" s="31">
        <f t="shared" si="7"/>
        <v>0</v>
      </c>
      <c r="F38" s="31">
        <f t="shared" si="8"/>
        <v>0</v>
      </c>
      <c r="G38" s="31">
        <f t="shared" si="9"/>
        <v>0</v>
      </c>
      <c r="H38" s="31">
        <f t="shared" si="10"/>
        <v>0</v>
      </c>
      <c r="I38" s="31">
        <f t="shared" si="11"/>
        <v>0</v>
      </c>
      <c r="J38" s="27"/>
    </row>
    <row r="39" spans="1:20" x14ac:dyDescent="0.3">
      <c r="A39" s="2">
        <v>14</v>
      </c>
      <c r="B39" s="31">
        <f t="shared" si="4"/>
        <v>0</v>
      </c>
      <c r="C39" s="31">
        <f t="shared" si="5"/>
        <v>0</v>
      </c>
      <c r="D39" s="31">
        <f t="shared" si="6"/>
        <v>0</v>
      </c>
      <c r="E39" s="31">
        <f t="shared" si="7"/>
        <v>159696</v>
      </c>
      <c r="F39" s="31">
        <f t="shared" si="8"/>
        <v>0</v>
      </c>
      <c r="G39" s="31">
        <f t="shared" si="9"/>
        <v>0</v>
      </c>
      <c r="H39" s="31">
        <f t="shared" si="10"/>
        <v>0</v>
      </c>
      <c r="I39" s="31">
        <f t="shared" si="11"/>
        <v>0</v>
      </c>
      <c r="J39" s="27"/>
    </row>
    <row r="40" spans="1:20" x14ac:dyDescent="0.3">
      <c r="A40" s="2">
        <v>15</v>
      </c>
      <c r="B40" s="31">
        <f t="shared" si="4"/>
        <v>0</v>
      </c>
      <c r="C40" s="31">
        <f t="shared" si="5"/>
        <v>0</v>
      </c>
      <c r="D40" s="31">
        <f t="shared" si="6"/>
        <v>0</v>
      </c>
      <c r="E40" s="31">
        <f t="shared" si="7"/>
        <v>0</v>
      </c>
      <c r="F40" s="31">
        <f t="shared" si="8"/>
        <v>0</v>
      </c>
      <c r="G40" s="31">
        <f t="shared" si="9"/>
        <v>0</v>
      </c>
      <c r="H40" s="31">
        <f t="shared" si="10"/>
        <v>52736</v>
      </c>
      <c r="I40" s="31">
        <f t="shared" si="11"/>
        <v>0</v>
      </c>
      <c r="J40" s="27"/>
      <c r="K40" s="26" t="s">
        <v>53</v>
      </c>
      <c r="L40" s="22">
        <f>SUMPRODUCT(B3:I21,L3:S21)</f>
        <v>2485037</v>
      </c>
    </row>
    <row r="41" spans="1:20" x14ac:dyDescent="0.3">
      <c r="A41" s="2">
        <v>16</v>
      </c>
      <c r="B41" s="31">
        <f t="shared" si="4"/>
        <v>0</v>
      </c>
      <c r="C41" s="31">
        <f t="shared" si="5"/>
        <v>0</v>
      </c>
      <c r="D41" s="31">
        <f t="shared" si="6"/>
        <v>0</v>
      </c>
      <c r="E41" s="31">
        <f t="shared" si="7"/>
        <v>153552</v>
      </c>
      <c r="F41" s="31">
        <f t="shared" si="8"/>
        <v>0</v>
      </c>
      <c r="G41" s="31">
        <f t="shared" si="9"/>
        <v>0</v>
      </c>
      <c r="H41" s="31">
        <f t="shared" si="10"/>
        <v>0</v>
      </c>
      <c r="I41" s="31">
        <f t="shared" si="11"/>
        <v>0</v>
      </c>
      <c r="J41" s="27"/>
      <c r="K41" s="30" t="s">
        <v>54</v>
      </c>
      <c r="L41" s="25">
        <v>1250000</v>
      </c>
    </row>
    <row r="42" spans="1:20" x14ac:dyDescent="0.3">
      <c r="A42" s="2">
        <v>17</v>
      </c>
      <c r="B42" s="31">
        <f t="shared" si="4"/>
        <v>0</v>
      </c>
      <c r="C42" s="31">
        <f t="shared" si="5"/>
        <v>0</v>
      </c>
      <c r="D42" s="31">
        <f t="shared" si="6"/>
        <v>0</v>
      </c>
      <c r="E42" s="31">
        <f t="shared" si="7"/>
        <v>0</v>
      </c>
      <c r="F42" s="31">
        <f t="shared" si="8"/>
        <v>0</v>
      </c>
      <c r="G42" s="31">
        <f t="shared" si="9"/>
        <v>76992</v>
      </c>
      <c r="H42" s="31">
        <f t="shared" si="10"/>
        <v>0</v>
      </c>
      <c r="I42" s="31">
        <f t="shared" si="11"/>
        <v>0</v>
      </c>
      <c r="J42" s="27"/>
      <c r="K42" s="30" t="s">
        <v>55</v>
      </c>
      <c r="L42" s="25">
        <v>1700000</v>
      </c>
    </row>
    <row r="43" spans="1:20" x14ac:dyDescent="0.3">
      <c r="A43" s="2">
        <v>18</v>
      </c>
      <c r="B43" s="31">
        <f t="shared" si="4"/>
        <v>0</v>
      </c>
      <c r="C43" s="31">
        <f t="shared" si="5"/>
        <v>0</v>
      </c>
      <c r="D43" s="31">
        <f t="shared" si="6"/>
        <v>0</v>
      </c>
      <c r="E43" s="31">
        <f t="shared" si="7"/>
        <v>67776</v>
      </c>
      <c r="F43" s="31">
        <f t="shared" si="8"/>
        <v>0</v>
      </c>
      <c r="G43" s="31">
        <f t="shared" si="9"/>
        <v>0</v>
      </c>
      <c r="H43" s="31">
        <f t="shared" si="10"/>
        <v>0</v>
      </c>
      <c r="I43" s="31">
        <f t="shared" si="11"/>
        <v>0</v>
      </c>
      <c r="J43" s="27"/>
      <c r="K43" s="30" t="s">
        <v>56</v>
      </c>
      <c r="L43" s="24">
        <v>62.26</v>
      </c>
    </row>
    <row r="44" spans="1:20" x14ac:dyDescent="0.3">
      <c r="A44" s="2">
        <v>19</v>
      </c>
      <c r="B44" s="31">
        <f t="shared" si="4"/>
        <v>0</v>
      </c>
      <c r="C44" s="31">
        <f t="shared" si="5"/>
        <v>0</v>
      </c>
      <c r="D44" s="31">
        <f t="shared" si="6"/>
        <v>0</v>
      </c>
      <c r="E44" s="31">
        <f t="shared" si="7"/>
        <v>0</v>
      </c>
      <c r="F44" s="31">
        <f t="shared" si="8"/>
        <v>0</v>
      </c>
      <c r="G44" s="31">
        <f t="shared" si="9"/>
        <v>0</v>
      </c>
      <c r="H44" s="31">
        <f t="shared" si="10"/>
        <v>45936</v>
      </c>
      <c r="I44" s="31">
        <f t="shared" si="11"/>
        <v>0</v>
      </c>
      <c r="J44" s="27"/>
      <c r="K44" s="30" t="s">
        <v>57</v>
      </c>
      <c r="L44" s="21">
        <v>19743</v>
      </c>
    </row>
    <row r="46" spans="1:20" x14ac:dyDescent="0.3">
      <c r="A46" t="s">
        <v>43</v>
      </c>
    </row>
    <row r="47" spans="1:20" x14ac:dyDescent="0.3">
      <c r="A47" s="3" t="s">
        <v>15</v>
      </c>
      <c r="B47" s="4" t="s">
        <v>16</v>
      </c>
      <c r="C47" s="4" t="s">
        <v>17</v>
      </c>
      <c r="D47" s="4" t="s">
        <v>18</v>
      </c>
      <c r="E47" s="4" t="s">
        <v>19</v>
      </c>
      <c r="F47" s="4" t="s">
        <v>20</v>
      </c>
      <c r="G47" s="4" t="s">
        <v>21</v>
      </c>
      <c r="H47" s="4" t="s">
        <v>22</v>
      </c>
      <c r="I47" s="4" t="s">
        <v>23</v>
      </c>
      <c r="J47" s="4" t="s">
        <v>58</v>
      </c>
      <c r="K47" s="4" t="s">
        <v>59</v>
      </c>
      <c r="L47" s="4" t="s">
        <v>60</v>
      </c>
      <c r="M47" s="4" t="s">
        <v>61</v>
      </c>
    </row>
    <row r="48" spans="1:20" x14ac:dyDescent="0.3">
      <c r="A48" s="2">
        <v>1</v>
      </c>
      <c r="B48" s="31">
        <f>45*L3</f>
        <v>14940</v>
      </c>
      <c r="C48" s="31">
        <f t="shared" ref="C48:I48" si="17">45*M3</f>
        <v>0</v>
      </c>
      <c r="D48" s="31">
        <f t="shared" si="17"/>
        <v>0</v>
      </c>
      <c r="E48" s="31">
        <f t="shared" si="17"/>
        <v>0</v>
      </c>
      <c r="F48" s="31">
        <f t="shared" si="17"/>
        <v>0</v>
      </c>
      <c r="G48" s="31">
        <f t="shared" si="17"/>
        <v>0</v>
      </c>
      <c r="H48" s="31">
        <f t="shared" si="17"/>
        <v>0</v>
      </c>
      <c r="I48" s="31">
        <f t="shared" si="17"/>
        <v>0</v>
      </c>
      <c r="J48" s="16">
        <f>SUM(B48:I48)</f>
        <v>14940</v>
      </c>
      <c r="K48" s="16">
        <f>SUM(B26:I26)</f>
        <v>3320</v>
      </c>
      <c r="L48" s="1" t="b">
        <f>K48&lt;=J48</f>
        <v>1</v>
      </c>
      <c r="M48" s="18">
        <v>332</v>
      </c>
    </row>
    <row r="49" spans="1:13" x14ac:dyDescent="0.3">
      <c r="A49" s="2">
        <v>2</v>
      </c>
      <c r="B49" s="31">
        <f t="shared" ref="B49:B66" si="18">45*L4</f>
        <v>0</v>
      </c>
      <c r="C49" s="31">
        <f>45*M4</f>
        <v>633420</v>
      </c>
      <c r="D49" s="31">
        <f t="shared" ref="D49:D66" si="19">45*N4</f>
        <v>0</v>
      </c>
      <c r="E49" s="31">
        <f t="shared" ref="E49:E66" si="20">45*O4</f>
        <v>0</v>
      </c>
      <c r="F49" s="31">
        <f t="shared" ref="F49:F66" si="21">45*P4</f>
        <v>0</v>
      </c>
      <c r="G49" s="31">
        <f t="shared" ref="G49:G66" si="22">45*Q4</f>
        <v>0</v>
      </c>
      <c r="H49" s="31">
        <f t="shared" ref="H49:H66" si="23">45*R4</f>
        <v>0</v>
      </c>
      <c r="I49" s="31">
        <f t="shared" ref="I49:I66" si="24">45*S4</f>
        <v>0</v>
      </c>
      <c r="J49" s="16">
        <f t="shared" ref="J49:J66" si="25">SUM(B49:I49)</f>
        <v>633420</v>
      </c>
      <c r="K49" s="16">
        <f t="shared" ref="K49:K66" si="26">SUM(B27:I27)</f>
        <v>56304</v>
      </c>
      <c r="L49" s="1" t="b">
        <f t="shared" ref="L49:L66" si="27">K49&lt;=J49</f>
        <v>1</v>
      </c>
      <c r="M49" s="18">
        <v>14076</v>
      </c>
    </row>
    <row r="50" spans="1:13" x14ac:dyDescent="0.3">
      <c r="A50" s="2">
        <v>3</v>
      </c>
      <c r="B50" s="31">
        <f t="shared" si="18"/>
        <v>0</v>
      </c>
      <c r="C50" s="31">
        <f t="shared" ref="C50:C66" si="28">45*M5</f>
        <v>0</v>
      </c>
      <c r="D50" s="31">
        <f t="shared" si="19"/>
        <v>555435</v>
      </c>
      <c r="E50" s="31">
        <f t="shared" si="20"/>
        <v>0</v>
      </c>
      <c r="F50" s="31">
        <f t="shared" si="21"/>
        <v>0</v>
      </c>
      <c r="G50" s="31">
        <f t="shared" si="22"/>
        <v>0</v>
      </c>
      <c r="H50" s="31">
        <f t="shared" si="23"/>
        <v>0</v>
      </c>
      <c r="I50" s="31">
        <f t="shared" si="24"/>
        <v>0</v>
      </c>
      <c r="J50" s="16">
        <f t="shared" si="25"/>
        <v>555435</v>
      </c>
      <c r="K50" s="16">
        <f t="shared" si="26"/>
        <v>98744</v>
      </c>
      <c r="L50" s="1" t="b">
        <f t="shared" si="27"/>
        <v>1</v>
      </c>
      <c r="M50" s="18">
        <v>12343</v>
      </c>
    </row>
    <row r="51" spans="1:13" x14ac:dyDescent="0.3">
      <c r="A51" s="2">
        <v>4</v>
      </c>
      <c r="B51" s="31">
        <f t="shared" si="18"/>
        <v>0</v>
      </c>
      <c r="C51" s="31">
        <f t="shared" si="28"/>
        <v>0</v>
      </c>
      <c r="D51" s="31">
        <f t="shared" si="19"/>
        <v>0</v>
      </c>
      <c r="E51" s="31">
        <f t="shared" si="20"/>
        <v>811530</v>
      </c>
      <c r="F51" s="31">
        <f t="shared" si="21"/>
        <v>0</v>
      </c>
      <c r="G51" s="31">
        <f t="shared" si="22"/>
        <v>0</v>
      </c>
      <c r="H51" s="31">
        <f t="shared" si="23"/>
        <v>0</v>
      </c>
      <c r="I51" s="31">
        <f t="shared" si="24"/>
        <v>0</v>
      </c>
      <c r="J51" s="16">
        <f t="shared" si="25"/>
        <v>811530</v>
      </c>
      <c r="K51" s="16">
        <f t="shared" si="26"/>
        <v>216408</v>
      </c>
      <c r="L51" s="1" t="b">
        <f t="shared" si="27"/>
        <v>1</v>
      </c>
      <c r="M51" s="18">
        <v>18034</v>
      </c>
    </row>
    <row r="52" spans="1:13" x14ac:dyDescent="0.3">
      <c r="A52" s="2">
        <v>5</v>
      </c>
      <c r="B52" s="31">
        <f t="shared" si="18"/>
        <v>0</v>
      </c>
      <c r="C52" s="31">
        <f t="shared" si="28"/>
        <v>0</v>
      </c>
      <c r="D52" s="31">
        <f t="shared" si="19"/>
        <v>0</v>
      </c>
      <c r="E52" s="31">
        <f t="shared" si="20"/>
        <v>0</v>
      </c>
      <c r="F52" s="31">
        <f t="shared" si="21"/>
        <v>691515</v>
      </c>
      <c r="G52" s="31">
        <f t="shared" si="22"/>
        <v>0</v>
      </c>
      <c r="H52" s="31">
        <f t="shared" si="23"/>
        <v>0</v>
      </c>
      <c r="I52" s="31">
        <f t="shared" si="24"/>
        <v>0</v>
      </c>
      <c r="J52" s="16">
        <f t="shared" si="25"/>
        <v>691515</v>
      </c>
      <c r="K52" s="16">
        <f t="shared" si="26"/>
        <v>61468</v>
      </c>
      <c r="L52" s="1" t="b">
        <f t="shared" si="27"/>
        <v>1</v>
      </c>
      <c r="M52" s="18">
        <v>15367</v>
      </c>
    </row>
    <row r="53" spans="1:13" x14ac:dyDescent="0.3">
      <c r="A53" s="2">
        <v>6</v>
      </c>
      <c r="B53" s="31">
        <f t="shared" si="18"/>
        <v>0</v>
      </c>
      <c r="C53" s="31">
        <f t="shared" si="28"/>
        <v>0</v>
      </c>
      <c r="D53" s="31">
        <f t="shared" si="19"/>
        <v>0</v>
      </c>
      <c r="E53" s="31">
        <f t="shared" si="20"/>
        <v>0</v>
      </c>
      <c r="F53" s="31">
        <f t="shared" si="21"/>
        <v>0</v>
      </c>
      <c r="G53" s="31">
        <f t="shared" si="22"/>
        <v>479430</v>
      </c>
      <c r="H53" s="31">
        <f t="shared" si="23"/>
        <v>0</v>
      </c>
      <c r="I53" s="31">
        <f t="shared" si="24"/>
        <v>0</v>
      </c>
      <c r="J53" s="16">
        <f t="shared" si="25"/>
        <v>479430</v>
      </c>
      <c r="K53" s="16">
        <f t="shared" si="26"/>
        <v>74578</v>
      </c>
      <c r="L53" s="1" t="b">
        <f t="shared" si="27"/>
        <v>1</v>
      </c>
      <c r="M53" s="18">
        <v>10654</v>
      </c>
    </row>
    <row r="54" spans="1:13" x14ac:dyDescent="0.3">
      <c r="A54" s="2">
        <v>7</v>
      </c>
      <c r="B54" s="31">
        <f t="shared" si="18"/>
        <v>0</v>
      </c>
      <c r="C54" s="31">
        <f t="shared" si="28"/>
        <v>0</v>
      </c>
      <c r="D54" s="31">
        <f t="shared" si="19"/>
        <v>0</v>
      </c>
      <c r="E54" s="31">
        <f t="shared" si="20"/>
        <v>0</v>
      </c>
      <c r="F54" s="31">
        <f t="shared" si="21"/>
        <v>0</v>
      </c>
      <c r="G54" s="31">
        <f t="shared" si="22"/>
        <v>0</v>
      </c>
      <c r="H54" s="31">
        <f t="shared" si="23"/>
        <v>808920</v>
      </c>
      <c r="I54" s="31">
        <f t="shared" si="24"/>
        <v>0</v>
      </c>
      <c r="J54" s="16">
        <f t="shared" si="25"/>
        <v>808920</v>
      </c>
      <c r="K54" s="16">
        <f t="shared" si="26"/>
        <v>71904</v>
      </c>
      <c r="L54" s="1" t="b">
        <f t="shared" si="27"/>
        <v>1</v>
      </c>
      <c r="M54" s="18">
        <v>17976</v>
      </c>
    </row>
    <row r="55" spans="1:13" x14ac:dyDescent="0.3">
      <c r="A55" s="2">
        <v>8</v>
      </c>
      <c r="B55" s="31">
        <f t="shared" si="18"/>
        <v>0</v>
      </c>
      <c r="C55" s="31">
        <f t="shared" si="28"/>
        <v>0</v>
      </c>
      <c r="D55" s="31">
        <f t="shared" si="19"/>
        <v>0</v>
      </c>
      <c r="E55" s="31">
        <f t="shared" si="20"/>
        <v>0</v>
      </c>
      <c r="F55" s="31">
        <f t="shared" si="21"/>
        <v>0</v>
      </c>
      <c r="G55" s="31">
        <f t="shared" si="22"/>
        <v>0</v>
      </c>
      <c r="H55" s="31">
        <f t="shared" si="23"/>
        <v>0</v>
      </c>
      <c r="I55" s="31">
        <f t="shared" si="24"/>
        <v>393525</v>
      </c>
      <c r="J55" s="16">
        <f t="shared" si="25"/>
        <v>393525</v>
      </c>
      <c r="K55" s="16">
        <f t="shared" si="26"/>
        <v>131175</v>
      </c>
      <c r="L55" s="1" t="b">
        <f t="shared" si="27"/>
        <v>1</v>
      </c>
      <c r="M55" s="18">
        <v>8745</v>
      </c>
    </row>
    <row r="56" spans="1:13" x14ac:dyDescent="0.3">
      <c r="A56" s="2">
        <v>9</v>
      </c>
      <c r="B56" s="31">
        <f t="shared" si="18"/>
        <v>0</v>
      </c>
      <c r="C56" s="31">
        <f t="shared" si="28"/>
        <v>0</v>
      </c>
      <c r="D56" s="31">
        <f t="shared" si="19"/>
        <v>0</v>
      </c>
      <c r="E56" s="31">
        <f t="shared" si="20"/>
        <v>370935</v>
      </c>
      <c r="F56" s="31">
        <f t="shared" si="21"/>
        <v>0</v>
      </c>
      <c r="G56" s="31">
        <f t="shared" si="22"/>
        <v>0</v>
      </c>
      <c r="H56" s="31">
        <f t="shared" si="23"/>
        <v>0</v>
      </c>
      <c r="I56" s="31">
        <f t="shared" si="24"/>
        <v>0</v>
      </c>
      <c r="J56" s="16">
        <f t="shared" si="25"/>
        <v>370935</v>
      </c>
      <c r="K56" s="16">
        <f t="shared" si="26"/>
        <v>197832</v>
      </c>
      <c r="L56" s="1" t="b">
        <f t="shared" si="27"/>
        <v>1</v>
      </c>
      <c r="M56" s="18">
        <v>8243</v>
      </c>
    </row>
    <row r="57" spans="1:13" x14ac:dyDescent="0.3">
      <c r="A57" s="2">
        <v>10</v>
      </c>
      <c r="B57" s="31">
        <f t="shared" si="18"/>
        <v>0</v>
      </c>
      <c r="C57" s="31">
        <f t="shared" si="28"/>
        <v>0</v>
      </c>
      <c r="D57" s="31">
        <f t="shared" si="19"/>
        <v>0</v>
      </c>
      <c r="E57" s="31">
        <f t="shared" si="20"/>
        <v>0</v>
      </c>
      <c r="F57" s="31">
        <f t="shared" si="21"/>
        <v>0</v>
      </c>
      <c r="G57" s="31">
        <f t="shared" si="22"/>
        <v>0</v>
      </c>
      <c r="H57" s="31">
        <f t="shared" si="23"/>
        <v>0</v>
      </c>
      <c r="I57" s="31">
        <f t="shared" si="24"/>
        <v>435015</v>
      </c>
      <c r="J57" s="16">
        <f t="shared" si="25"/>
        <v>435015</v>
      </c>
      <c r="K57" s="16">
        <f t="shared" si="26"/>
        <v>541352</v>
      </c>
      <c r="L57" s="1" t="b">
        <f t="shared" si="27"/>
        <v>0</v>
      </c>
      <c r="M57" s="18">
        <v>9667</v>
      </c>
    </row>
    <row r="58" spans="1:13" x14ac:dyDescent="0.3">
      <c r="A58" s="2">
        <v>11</v>
      </c>
      <c r="B58" s="31">
        <f t="shared" si="18"/>
        <v>292725</v>
      </c>
      <c r="C58" s="31">
        <f t="shared" si="28"/>
        <v>0</v>
      </c>
      <c r="D58" s="31">
        <f t="shared" si="19"/>
        <v>0</v>
      </c>
      <c r="E58" s="31">
        <f t="shared" si="20"/>
        <v>0</v>
      </c>
      <c r="F58" s="31">
        <f t="shared" si="21"/>
        <v>0</v>
      </c>
      <c r="G58" s="31">
        <f t="shared" si="22"/>
        <v>0</v>
      </c>
      <c r="H58" s="31">
        <f t="shared" si="23"/>
        <v>0</v>
      </c>
      <c r="I58" s="31">
        <f t="shared" si="24"/>
        <v>0</v>
      </c>
      <c r="J58" s="16">
        <f t="shared" si="25"/>
        <v>292725</v>
      </c>
      <c r="K58" s="16">
        <f t="shared" si="26"/>
        <v>260200</v>
      </c>
      <c r="L58" s="1" t="b">
        <f t="shared" si="27"/>
        <v>1</v>
      </c>
      <c r="M58" s="18">
        <v>6505</v>
      </c>
    </row>
    <row r="59" spans="1:13" x14ac:dyDescent="0.3">
      <c r="A59" s="2">
        <v>12</v>
      </c>
      <c r="B59" s="31">
        <f t="shared" si="18"/>
        <v>181170</v>
      </c>
      <c r="C59" s="31">
        <f t="shared" si="28"/>
        <v>0</v>
      </c>
      <c r="D59" s="31">
        <f t="shared" si="19"/>
        <v>0</v>
      </c>
      <c r="E59" s="31">
        <f t="shared" si="20"/>
        <v>0</v>
      </c>
      <c r="F59" s="31">
        <f t="shared" si="21"/>
        <v>0</v>
      </c>
      <c r="G59" s="31">
        <f t="shared" si="22"/>
        <v>0</v>
      </c>
      <c r="H59" s="31">
        <f t="shared" si="23"/>
        <v>0</v>
      </c>
      <c r="I59" s="31">
        <f t="shared" si="24"/>
        <v>0</v>
      </c>
      <c r="J59" s="16">
        <f t="shared" si="25"/>
        <v>181170</v>
      </c>
      <c r="K59" s="16">
        <f t="shared" si="26"/>
        <v>128832</v>
      </c>
      <c r="L59" s="1" t="b">
        <f t="shared" si="27"/>
        <v>1</v>
      </c>
      <c r="M59" s="18">
        <v>4026</v>
      </c>
    </row>
    <row r="60" spans="1:13" x14ac:dyDescent="0.3">
      <c r="A60" s="2">
        <v>13</v>
      </c>
      <c r="B60" s="31">
        <f t="shared" si="18"/>
        <v>0</v>
      </c>
      <c r="C60" s="31">
        <f t="shared" si="28"/>
        <v>0</v>
      </c>
      <c r="D60" s="31">
        <f t="shared" si="19"/>
        <v>161685</v>
      </c>
      <c r="E60" s="31">
        <f t="shared" si="20"/>
        <v>0</v>
      </c>
      <c r="F60" s="31">
        <f t="shared" si="21"/>
        <v>0</v>
      </c>
      <c r="G60" s="31">
        <f t="shared" si="22"/>
        <v>0</v>
      </c>
      <c r="H60" s="31">
        <f t="shared" si="23"/>
        <v>0</v>
      </c>
      <c r="I60" s="31">
        <f t="shared" si="24"/>
        <v>0</v>
      </c>
      <c r="J60" s="16">
        <f t="shared" si="25"/>
        <v>161685</v>
      </c>
      <c r="K60" s="16">
        <f t="shared" si="26"/>
        <v>86232</v>
      </c>
      <c r="L60" s="1" t="b">
        <f t="shared" si="27"/>
        <v>1</v>
      </c>
      <c r="M60" s="18">
        <v>3593</v>
      </c>
    </row>
    <row r="61" spans="1:13" x14ac:dyDescent="0.3">
      <c r="A61" s="2">
        <v>14</v>
      </c>
      <c r="B61" s="31">
        <f t="shared" si="18"/>
        <v>0</v>
      </c>
      <c r="C61" s="31">
        <f t="shared" si="28"/>
        <v>0</v>
      </c>
      <c r="D61" s="31">
        <f t="shared" si="19"/>
        <v>0</v>
      </c>
      <c r="E61" s="31">
        <f t="shared" si="20"/>
        <v>149715</v>
      </c>
      <c r="F61" s="31">
        <f t="shared" si="21"/>
        <v>0</v>
      </c>
      <c r="G61" s="31">
        <f t="shared" si="22"/>
        <v>0</v>
      </c>
      <c r="H61" s="31">
        <f t="shared" si="23"/>
        <v>0</v>
      </c>
      <c r="I61" s="31">
        <f t="shared" si="24"/>
        <v>0</v>
      </c>
      <c r="J61" s="16">
        <f t="shared" si="25"/>
        <v>149715</v>
      </c>
      <c r="K61" s="16">
        <f t="shared" si="26"/>
        <v>159696</v>
      </c>
      <c r="L61" s="1" t="b">
        <f t="shared" si="27"/>
        <v>0</v>
      </c>
      <c r="M61" s="18">
        <v>3327</v>
      </c>
    </row>
    <row r="62" spans="1:13" x14ac:dyDescent="0.3">
      <c r="A62" s="2">
        <v>15</v>
      </c>
      <c r="B62" s="31">
        <f t="shared" si="18"/>
        <v>0</v>
      </c>
      <c r="C62" s="31">
        <f t="shared" si="28"/>
        <v>0</v>
      </c>
      <c r="D62" s="31">
        <f t="shared" si="19"/>
        <v>0</v>
      </c>
      <c r="E62" s="31">
        <f t="shared" si="20"/>
        <v>0</v>
      </c>
      <c r="F62" s="31">
        <f t="shared" si="21"/>
        <v>0</v>
      </c>
      <c r="G62" s="31">
        <f t="shared" si="22"/>
        <v>0</v>
      </c>
      <c r="H62" s="31">
        <f t="shared" si="23"/>
        <v>148320</v>
      </c>
      <c r="I62" s="31">
        <f t="shared" si="24"/>
        <v>0</v>
      </c>
      <c r="J62" s="16">
        <f t="shared" si="25"/>
        <v>148320</v>
      </c>
      <c r="K62" s="16">
        <f t="shared" si="26"/>
        <v>52736</v>
      </c>
      <c r="L62" s="1" t="b">
        <f t="shared" si="27"/>
        <v>1</v>
      </c>
      <c r="M62" s="18">
        <v>3296</v>
      </c>
    </row>
    <row r="63" spans="1:13" x14ac:dyDescent="0.3">
      <c r="A63" s="2">
        <v>16</v>
      </c>
      <c r="B63" s="31">
        <f t="shared" si="18"/>
        <v>0</v>
      </c>
      <c r="C63" s="31">
        <f t="shared" si="28"/>
        <v>0</v>
      </c>
      <c r="D63" s="31">
        <f t="shared" si="19"/>
        <v>0</v>
      </c>
      <c r="E63" s="31">
        <f t="shared" si="20"/>
        <v>143955</v>
      </c>
      <c r="F63" s="31">
        <f t="shared" si="21"/>
        <v>0</v>
      </c>
      <c r="G63" s="31">
        <f t="shared" si="22"/>
        <v>0</v>
      </c>
      <c r="H63" s="31">
        <f t="shared" si="23"/>
        <v>0</v>
      </c>
      <c r="I63" s="31">
        <f t="shared" si="24"/>
        <v>0</v>
      </c>
      <c r="J63" s="16">
        <f t="shared" si="25"/>
        <v>143955</v>
      </c>
      <c r="K63" s="16">
        <f t="shared" si="26"/>
        <v>153552</v>
      </c>
      <c r="L63" s="1" t="b">
        <f t="shared" si="27"/>
        <v>0</v>
      </c>
      <c r="M63" s="18">
        <v>3199</v>
      </c>
    </row>
    <row r="64" spans="1:13" x14ac:dyDescent="0.3">
      <c r="A64" s="2">
        <v>17</v>
      </c>
      <c r="B64" s="31">
        <f t="shared" si="18"/>
        <v>0</v>
      </c>
      <c r="C64" s="31">
        <f t="shared" si="28"/>
        <v>0</v>
      </c>
      <c r="D64" s="31">
        <f t="shared" si="19"/>
        <v>0</v>
      </c>
      <c r="E64" s="31">
        <f t="shared" si="20"/>
        <v>0</v>
      </c>
      <c r="F64" s="31">
        <f t="shared" si="21"/>
        <v>0</v>
      </c>
      <c r="G64" s="31">
        <f t="shared" si="22"/>
        <v>108270</v>
      </c>
      <c r="H64" s="31">
        <f t="shared" si="23"/>
        <v>0</v>
      </c>
      <c r="I64" s="31">
        <f t="shared" si="24"/>
        <v>0</v>
      </c>
      <c r="J64" s="16">
        <f t="shared" si="25"/>
        <v>108270</v>
      </c>
      <c r="K64" s="16">
        <f t="shared" si="26"/>
        <v>76992</v>
      </c>
      <c r="L64" s="1" t="b">
        <f t="shared" si="27"/>
        <v>1</v>
      </c>
      <c r="M64" s="18">
        <v>2406</v>
      </c>
    </row>
    <row r="65" spans="1:13" x14ac:dyDescent="0.3">
      <c r="A65" s="2">
        <v>18</v>
      </c>
      <c r="B65" s="31">
        <f t="shared" si="18"/>
        <v>0</v>
      </c>
      <c r="C65" s="31">
        <f t="shared" si="28"/>
        <v>0</v>
      </c>
      <c r="D65" s="31">
        <f t="shared" si="19"/>
        <v>0</v>
      </c>
      <c r="E65" s="31">
        <f t="shared" si="20"/>
        <v>95310</v>
      </c>
      <c r="F65" s="31">
        <f t="shared" si="21"/>
        <v>0</v>
      </c>
      <c r="G65" s="31">
        <f t="shared" si="22"/>
        <v>0</v>
      </c>
      <c r="H65" s="31">
        <f t="shared" si="23"/>
        <v>0</v>
      </c>
      <c r="I65" s="31">
        <f t="shared" si="24"/>
        <v>0</v>
      </c>
      <c r="J65" s="16">
        <f t="shared" si="25"/>
        <v>95310</v>
      </c>
      <c r="K65" s="16">
        <f t="shared" si="26"/>
        <v>67776</v>
      </c>
      <c r="L65" s="1" t="b">
        <f t="shared" si="27"/>
        <v>1</v>
      </c>
      <c r="M65" s="18">
        <v>2118</v>
      </c>
    </row>
    <row r="66" spans="1:13" x14ac:dyDescent="0.3">
      <c r="A66" s="2">
        <v>19</v>
      </c>
      <c r="B66" s="31">
        <f t="shared" si="18"/>
        <v>0</v>
      </c>
      <c r="C66" s="31">
        <f t="shared" si="28"/>
        <v>0</v>
      </c>
      <c r="D66" s="31">
        <f t="shared" si="19"/>
        <v>0</v>
      </c>
      <c r="E66" s="31">
        <f t="shared" si="20"/>
        <v>0</v>
      </c>
      <c r="F66" s="31">
        <f t="shared" si="21"/>
        <v>0</v>
      </c>
      <c r="G66" s="31">
        <f t="shared" si="22"/>
        <v>0</v>
      </c>
      <c r="H66" s="31">
        <f t="shared" si="23"/>
        <v>86130</v>
      </c>
      <c r="I66" s="31">
        <f t="shared" si="24"/>
        <v>0</v>
      </c>
      <c r="J66" s="16">
        <f t="shared" si="25"/>
        <v>86130</v>
      </c>
      <c r="K66" s="16">
        <f t="shared" si="26"/>
        <v>45936</v>
      </c>
      <c r="L66" s="1" t="b">
        <f t="shared" si="27"/>
        <v>1</v>
      </c>
      <c r="M66" s="18">
        <v>1914</v>
      </c>
    </row>
    <row r="67" spans="1:13" x14ac:dyDescent="0.3">
      <c r="B67" s="27"/>
      <c r="C67" s="27"/>
      <c r="D67" s="27"/>
      <c r="E67" s="27"/>
      <c r="F67" s="27"/>
      <c r="G67" s="27"/>
      <c r="H67" s="27"/>
      <c r="I67" s="27"/>
      <c r="L67" t="s">
        <v>62</v>
      </c>
      <c r="M67" s="27">
        <f>SUM(M48:M66)</f>
        <v>145821</v>
      </c>
    </row>
    <row r="68" spans="1:13" x14ac:dyDescent="0.3">
      <c r="L68" t="s">
        <v>63</v>
      </c>
      <c r="M68" s="27">
        <f>SUM(M63,M61,M57)</f>
        <v>16193</v>
      </c>
    </row>
    <row r="69" spans="1:13" x14ac:dyDescent="0.3">
      <c r="L69" s="23" t="s">
        <v>64</v>
      </c>
      <c r="M69" s="43">
        <f>1-M68/M67</f>
        <v>0.88895289430191815</v>
      </c>
    </row>
    <row r="70" spans="1:13" x14ac:dyDescent="0.3">
      <c r="A70" t="s">
        <v>65</v>
      </c>
    </row>
    <row r="71" spans="1:13" x14ac:dyDescent="0.3">
      <c r="A71" s="62" t="s">
        <v>15</v>
      </c>
      <c r="B71" s="63" t="s">
        <v>16</v>
      </c>
      <c r="C71" s="63" t="s">
        <v>17</v>
      </c>
      <c r="D71" s="63" t="s">
        <v>18</v>
      </c>
      <c r="E71" s="63" t="s">
        <v>19</v>
      </c>
      <c r="F71" s="63" t="s">
        <v>20</v>
      </c>
      <c r="G71" s="63" t="s">
        <v>21</v>
      </c>
      <c r="H71" s="63" t="s">
        <v>22</v>
      </c>
      <c r="I71" s="63" t="s">
        <v>23</v>
      </c>
      <c r="J71" s="64" t="s">
        <v>66</v>
      </c>
      <c r="K71" s="65" t="s">
        <v>61</v>
      </c>
    </row>
    <row r="72" spans="1:13" x14ac:dyDescent="0.3">
      <c r="A72" s="66">
        <v>1</v>
      </c>
      <c r="B72" s="31">
        <f t="shared" ref="B72:B90" si="29">IFERROR(B3*L3/L3,0)</f>
        <v>10</v>
      </c>
      <c r="C72" s="31">
        <f t="shared" ref="C72:C90" si="30">IFERROR(C3*M3/M3,0)</f>
        <v>0</v>
      </c>
      <c r="D72" s="31">
        <f t="shared" ref="D72:D90" si="31">IFERROR(D3*N3/N3,0)</f>
        <v>0</v>
      </c>
      <c r="E72" s="31">
        <f t="shared" ref="E72:E90" si="32">IFERROR(E3*O3/O3,0)</f>
        <v>0</v>
      </c>
      <c r="F72" s="31">
        <f t="shared" ref="F72:F90" si="33">IFERROR(F3*P3/P3,0)</f>
        <v>0</v>
      </c>
      <c r="G72" s="31">
        <f t="shared" ref="G72:G90" si="34">IFERROR(G3*Q3/Q3,0)</f>
        <v>0</v>
      </c>
      <c r="H72" s="31">
        <f t="shared" ref="H72:H90" si="35">IFERROR(H3*R3/R3,0)</f>
        <v>0</v>
      </c>
      <c r="I72" s="31">
        <f t="shared" ref="I72:I90" si="36">IFERROR(I3*S3/S3,0)</f>
        <v>0</v>
      </c>
      <c r="J72" s="31">
        <f>SUM(B72:I72)</f>
        <v>10</v>
      </c>
      <c r="K72" s="67">
        <v>332</v>
      </c>
    </row>
    <row r="73" spans="1:13" x14ac:dyDescent="0.3">
      <c r="A73" s="66">
        <v>2</v>
      </c>
      <c r="B73" s="31">
        <f t="shared" si="29"/>
        <v>0</v>
      </c>
      <c r="C73" s="31">
        <f t="shared" si="30"/>
        <v>4</v>
      </c>
      <c r="D73" s="31">
        <f t="shared" si="31"/>
        <v>0</v>
      </c>
      <c r="E73" s="31">
        <f t="shared" si="32"/>
        <v>0</v>
      </c>
      <c r="F73" s="31">
        <f t="shared" si="33"/>
        <v>0</v>
      </c>
      <c r="G73" s="31">
        <f t="shared" si="34"/>
        <v>0</v>
      </c>
      <c r="H73" s="31">
        <f t="shared" si="35"/>
        <v>0</v>
      </c>
      <c r="I73" s="31">
        <f t="shared" si="36"/>
        <v>0</v>
      </c>
      <c r="J73" s="31">
        <f t="shared" ref="J73:J90" si="37">SUM(B73:I73)</f>
        <v>4</v>
      </c>
      <c r="K73" s="67">
        <v>14076</v>
      </c>
    </row>
    <row r="74" spans="1:13" x14ac:dyDescent="0.3">
      <c r="A74" s="66">
        <v>3</v>
      </c>
      <c r="B74" s="31">
        <f t="shared" si="29"/>
        <v>0</v>
      </c>
      <c r="C74" s="31">
        <f t="shared" si="30"/>
        <v>0</v>
      </c>
      <c r="D74" s="31">
        <f t="shared" si="31"/>
        <v>8</v>
      </c>
      <c r="E74" s="31">
        <f t="shared" si="32"/>
        <v>0</v>
      </c>
      <c r="F74" s="31">
        <f t="shared" si="33"/>
        <v>0</v>
      </c>
      <c r="G74" s="31">
        <f t="shared" si="34"/>
        <v>0</v>
      </c>
      <c r="H74" s="31">
        <f t="shared" si="35"/>
        <v>0</v>
      </c>
      <c r="I74" s="31">
        <f t="shared" si="36"/>
        <v>0</v>
      </c>
      <c r="J74" s="31">
        <f t="shared" si="37"/>
        <v>8</v>
      </c>
      <c r="K74" s="67">
        <v>12343</v>
      </c>
    </row>
    <row r="75" spans="1:13" x14ac:dyDescent="0.3">
      <c r="A75" s="66">
        <v>4</v>
      </c>
      <c r="B75" s="31">
        <f t="shared" si="29"/>
        <v>0</v>
      </c>
      <c r="C75" s="31">
        <f t="shared" si="30"/>
        <v>0</v>
      </c>
      <c r="D75" s="31">
        <f t="shared" si="31"/>
        <v>0</v>
      </c>
      <c r="E75" s="31">
        <f t="shared" si="32"/>
        <v>12</v>
      </c>
      <c r="F75" s="31">
        <f t="shared" si="33"/>
        <v>0</v>
      </c>
      <c r="G75" s="31">
        <f t="shared" si="34"/>
        <v>0</v>
      </c>
      <c r="H75" s="31">
        <f t="shared" si="35"/>
        <v>0</v>
      </c>
      <c r="I75" s="31">
        <f t="shared" si="36"/>
        <v>0</v>
      </c>
      <c r="J75" s="31">
        <f t="shared" si="37"/>
        <v>12</v>
      </c>
      <c r="K75" s="67">
        <v>18034</v>
      </c>
    </row>
    <row r="76" spans="1:13" x14ac:dyDescent="0.3">
      <c r="A76" s="66">
        <v>5</v>
      </c>
      <c r="B76" s="31">
        <f t="shared" si="29"/>
        <v>0</v>
      </c>
      <c r="C76" s="31">
        <f t="shared" si="30"/>
        <v>0</v>
      </c>
      <c r="D76" s="31">
        <f t="shared" si="31"/>
        <v>0</v>
      </c>
      <c r="E76" s="31">
        <f t="shared" si="32"/>
        <v>0</v>
      </c>
      <c r="F76" s="31">
        <f t="shared" si="33"/>
        <v>4</v>
      </c>
      <c r="G76" s="31">
        <f t="shared" si="34"/>
        <v>0</v>
      </c>
      <c r="H76" s="31">
        <f t="shared" si="35"/>
        <v>0</v>
      </c>
      <c r="I76" s="31">
        <f t="shared" si="36"/>
        <v>0</v>
      </c>
      <c r="J76" s="31">
        <f t="shared" si="37"/>
        <v>4</v>
      </c>
      <c r="K76" s="67">
        <v>15367</v>
      </c>
    </row>
    <row r="77" spans="1:13" x14ac:dyDescent="0.3">
      <c r="A77" s="66">
        <v>6</v>
      </c>
      <c r="B77" s="31">
        <f t="shared" si="29"/>
        <v>0</v>
      </c>
      <c r="C77" s="31">
        <f t="shared" si="30"/>
        <v>0</v>
      </c>
      <c r="D77" s="31">
        <f t="shared" si="31"/>
        <v>0</v>
      </c>
      <c r="E77" s="31">
        <f t="shared" si="32"/>
        <v>0</v>
      </c>
      <c r="F77" s="31">
        <f t="shared" si="33"/>
        <v>0</v>
      </c>
      <c r="G77" s="31">
        <f t="shared" si="34"/>
        <v>7</v>
      </c>
      <c r="H77" s="31">
        <f t="shared" si="35"/>
        <v>0</v>
      </c>
      <c r="I77" s="31">
        <f t="shared" si="36"/>
        <v>0</v>
      </c>
      <c r="J77" s="31">
        <f t="shared" si="37"/>
        <v>7</v>
      </c>
      <c r="K77" s="67">
        <v>10654</v>
      </c>
    </row>
    <row r="78" spans="1:13" x14ac:dyDescent="0.3">
      <c r="A78" s="66">
        <v>7</v>
      </c>
      <c r="B78" s="31">
        <f t="shared" si="29"/>
        <v>0</v>
      </c>
      <c r="C78" s="31">
        <f t="shared" si="30"/>
        <v>0</v>
      </c>
      <c r="D78" s="31">
        <f t="shared" si="31"/>
        <v>0</v>
      </c>
      <c r="E78" s="31">
        <f t="shared" si="32"/>
        <v>0</v>
      </c>
      <c r="F78" s="31">
        <f t="shared" si="33"/>
        <v>0</v>
      </c>
      <c r="G78" s="31">
        <f t="shared" si="34"/>
        <v>0</v>
      </c>
      <c r="H78" s="31">
        <f t="shared" si="35"/>
        <v>4</v>
      </c>
      <c r="I78" s="31">
        <f t="shared" si="36"/>
        <v>0</v>
      </c>
      <c r="J78" s="31">
        <f t="shared" si="37"/>
        <v>4</v>
      </c>
      <c r="K78" s="67">
        <v>17976</v>
      </c>
    </row>
    <row r="79" spans="1:13" x14ac:dyDescent="0.3">
      <c r="A79" s="66">
        <v>8</v>
      </c>
      <c r="B79" s="31">
        <f t="shared" si="29"/>
        <v>0</v>
      </c>
      <c r="C79" s="31">
        <f t="shared" si="30"/>
        <v>0</v>
      </c>
      <c r="D79" s="31">
        <f t="shared" si="31"/>
        <v>0</v>
      </c>
      <c r="E79" s="31">
        <f t="shared" si="32"/>
        <v>0</v>
      </c>
      <c r="F79" s="31">
        <f t="shared" si="33"/>
        <v>0</v>
      </c>
      <c r="G79" s="31">
        <f t="shared" si="34"/>
        <v>0</v>
      </c>
      <c r="H79" s="31">
        <f t="shared" si="35"/>
        <v>0</v>
      </c>
      <c r="I79" s="31">
        <f t="shared" si="36"/>
        <v>15</v>
      </c>
      <c r="J79" s="31">
        <f t="shared" si="37"/>
        <v>15</v>
      </c>
      <c r="K79" s="67">
        <v>8745</v>
      </c>
    </row>
    <row r="80" spans="1:13" x14ac:dyDescent="0.3">
      <c r="A80" s="66">
        <v>9</v>
      </c>
      <c r="B80" s="31">
        <f t="shared" si="29"/>
        <v>0</v>
      </c>
      <c r="C80" s="31">
        <f t="shared" si="30"/>
        <v>0</v>
      </c>
      <c r="D80" s="31">
        <f t="shared" si="31"/>
        <v>0</v>
      </c>
      <c r="E80" s="31">
        <f t="shared" si="32"/>
        <v>24</v>
      </c>
      <c r="F80" s="31">
        <f t="shared" si="33"/>
        <v>0</v>
      </c>
      <c r="G80" s="31">
        <f t="shared" si="34"/>
        <v>0</v>
      </c>
      <c r="H80" s="31">
        <f t="shared" si="35"/>
        <v>0</v>
      </c>
      <c r="I80" s="31">
        <f t="shared" si="36"/>
        <v>0</v>
      </c>
      <c r="J80" s="31">
        <f t="shared" si="37"/>
        <v>24</v>
      </c>
      <c r="K80" s="67">
        <v>8243</v>
      </c>
    </row>
    <row r="81" spans="1:11" x14ac:dyDescent="0.3">
      <c r="A81" s="66">
        <v>10</v>
      </c>
      <c r="B81" s="31">
        <f t="shared" si="29"/>
        <v>0</v>
      </c>
      <c r="C81" s="31">
        <f t="shared" si="30"/>
        <v>0</v>
      </c>
      <c r="D81" s="31">
        <f t="shared" si="31"/>
        <v>0</v>
      </c>
      <c r="E81" s="31">
        <f t="shared" si="32"/>
        <v>0</v>
      </c>
      <c r="F81" s="31">
        <f t="shared" si="33"/>
        <v>0</v>
      </c>
      <c r="G81" s="31">
        <f t="shared" si="34"/>
        <v>0</v>
      </c>
      <c r="H81" s="31">
        <f t="shared" si="35"/>
        <v>0</v>
      </c>
      <c r="I81" s="31">
        <f t="shared" si="36"/>
        <v>56</v>
      </c>
      <c r="J81" s="31">
        <f t="shared" si="37"/>
        <v>56</v>
      </c>
      <c r="K81" s="67">
        <v>9667</v>
      </c>
    </row>
    <row r="82" spans="1:11" x14ac:dyDescent="0.3">
      <c r="A82" s="66">
        <v>11</v>
      </c>
      <c r="B82" s="31">
        <f t="shared" si="29"/>
        <v>40</v>
      </c>
      <c r="C82" s="31">
        <f t="shared" si="30"/>
        <v>0</v>
      </c>
      <c r="D82" s="31">
        <f t="shared" si="31"/>
        <v>0</v>
      </c>
      <c r="E82" s="31">
        <f t="shared" si="32"/>
        <v>0</v>
      </c>
      <c r="F82" s="31">
        <f t="shared" si="33"/>
        <v>0</v>
      </c>
      <c r="G82" s="31">
        <f t="shared" si="34"/>
        <v>0</v>
      </c>
      <c r="H82" s="31">
        <f t="shared" si="35"/>
        <v>0</v>
      </c>
      <c r="I82" s="31">
        <f t="shared" si="36"/>
        <v>0</v>
      </c>
      <c r="J82" s="31">
        <f t="shared" si="37"/>
        <v>40</v>
      </c>
      <c r="K82" s="67">
        <v>6505</v>
      </c>
    </row>
    <row r="83" spans="1:11" x14ac:dyDescent="0.3">
      <c r="A83" s="66">
        <v>12</v>
      </c>
      <c r="B83" s="31">
        <f t="shared" si="29"/>
        <v>32</v>
      </c>
      <c r="C83" s="31">
        <f t="shared" si="30"/>
        <v>0</v>
      </c>
      <c r="D83" s="31">
        <f t="shared" si="31"/>
        <v>0</v>
      </c>
      <c r="E83" s="31">
        <f t="shared" si="32"/>
        <v>0</v>
      </c>
      <c r="F83" s="31">
        <f t="shared" si="33"/>
        <v>0</v>
      </c>
      <c r="G83" s="31">
        <f t="shared" si="34"/>
        <v>0</v>
      </c>
      <c r="H83" s="31">
        <f t="shared" si="35"/>
        <v>0</v>
      </c>
      <c r="I83" s="31">
        <f t="shared" si="36"/>
        <v>0</v>
      </c>
      <c r="J83" s="31">
        <f t="shared" si="37"/>
        <v>32</v>
      </c>
      <c r="K83" s="67">
        <v>4026</v>
      </c>
    </row>
    <row r="84" spans="1:11" x14ac:dyDescent="0.3">
      <c r="A84" s="66">
        <v>13</v>
      </c>
      <c r="B84" s="31">
        <f t="shared" si="29"/>
        <v>0</v>
      </c>
      <c r="C84" s="31">
        <f t="shared" si="30"/>
        <v>0</v>
      </c>
      <c r="D84" s="31">
        <f t="shared" si="31"/>
        <v>24</v>
      </c>
      <c r="E84" s="31">
        <f t="shared" si="32"/>
        <v>0</v>
      </c>
      <c r="F84" s="31">
        <f t="shared" si="33"/>
        <v>0</v>
      </c>
      <c r="G84" s="31">
        <f t="shared" si="34"/>
        <v>0</v>
      </c>
      <c r="H84" s="31">
        <f t="shared" si="35"/>
        <v>0</v>
      </c>
      <c r="I84" s="31">
        <f t="shared" si="36"/>
        <v>0</v>
      </c>
      <c r="J84" s="31">
        <f t="shared" si="37"/>
        <v>24</v>
      </c>
      <c r="K84" s="67">
        <v>3593</v>
      </c>
    </row>
    <row r="85" spans="1:11" x14ac:dyDescent="0.3">
      <c r="A85" s="66">
        <v>14</v>
      </c>
      <c r="B85" s="31">
        <f t="shared" si="29"/>
        <v>0</v>
      </c>
      <c r="C85" s="31">
        <f t="shared" si="30"/>
        <v>0</v>
      </c>
      <c r="D85" s="31">
        <f t="shared" si="31"/>
        <v>0</v>
      </c>
      <c r="E85" s="31">
        <f t="shared" si="32"/>
        <v>48</v>
      </c>
      <c r="F85" s="31">
        <f t="shared" si="33"/>
        <v>0</v>
      </c>
      <c r="G85" s="31">
        <f t="shared" si="34"/>
        <v>0</v>
      </c>
      <c r="H85" s="31">
        <f t="shared" si="35"/>
        <v>0</v>
      </c>
      <c r="I85" s="31">
        <f t="shared" si="36"/>
        <v>0</v>
      </c>
      <c r="J85" s="31">
        <f t="shared" si="37"/>
        <v>48</v>
      </c>
      <c r="K85" s="67">
        <v>3327</v>
      </c>
    </row>
    <row r="86" spans="1:11" x14ac:dyDescent="0.3">
      <c r="A86" s="66">
        <v>15</v>
      </c>
      <c r="B86" s="31">
        <f t="shared" si="29"/>
        <v>0</v>
      </c>
      <c r="C86" s="31">
        <f t="shared" si="30"/>
        <v>0</v>
      </c>
      <c r="D86" s="31">
        <f t="shared" si="31"/>
        <v>0</v>
      </c>
      <c r="E86" s="31">
        <f t="shared" si="32"/>
        <v>0</v>
      </c>
      <c r="F86" s="31">
        <f t="shared" si="33"/>
        <v>0</v>
      </c>
      <c r="G86" s="31">
        <f t="shared" si="34"/>
        <v>0</v>
      </c>
      <c r="H86" s="31">
        <f t="shared" si="35"/>
        <v>16</v>
      </c>
      <c r="I86" s="31">
        <f t="shared" si="36"/>
        <v>0</v>
      </c>
      <c r="J86" s="31">
        <f t="shared" si="37"/>
        <v>16</v>
      </c>
      <c r="K86" s="67">
        <v>3296</v>
      </c>
    </row>
    <row r="87" spans="1:11" x14ac:dyDescent="0.3">
      <c r="A87" s="66">
        <v>16</v>
      </c>
      <c r="B87" s="31">
        <f t="shared" si="29"/>
        <v>0</v>
      </c>
      <c r="C87" s="31">
        <f t="shared" si="30"/>
        <v>0</v>
      </c>
      <c r="D87" s="31">
        <f t="shared" si="31"/>
        <v>0</v>
      </c>
      <c r="E87" s="31">
        <f t="shared" si="32"/>
        <v>48</v>
      </c>
      <c r="F87" s="31">
        <f t="shared" si="33"/>
        <v>0</v>
      </c>
      <c r="G87" s="31">
        <f t="shared" si="34"/>
        <v>0</v>
      </c>
      <c r="H87" s="31">
        <f t="shared" si="35"/>
        <v>0</v>
      </c>
      <c r="I87" s="31">
        <f t="shared" si="36"/>
        <v>0</v>
      </c>
      <c r="J87" s="31">
        <f t="shared" si="37"/>
        <v>48</v>
      </c>
      <c r="K87" s="67">
        <v>3199</v>
      </c>
    </row>
    <row r="88" spans="1:11" x14ac:dyDescent="0.3">
      <c r="A88" s="66">
        <v>17</v>
      </c>
      <c r="B88" s="31">
        <f t="shared" si="29"/>
        <v>0</v>
      </c>
      <c r="C88" s="31">
        <f t="shared" si="30"/>
        <v>0</v>
      </c>
      <c r="D88" s="31">
        <f t="shared" si="31"/>
        <v>0</v>
      </c>
      <c r="E88" s="31">
        <f t="shared" si="32"/>
        <v>0</v>
      </c>
      <c r="F88" s="31">
        <f t="shared" si="33"/>
        <v>0</v>
      </c>
      <c r="G88" s="31">
        <f t="shared" si="34"/>
        <v>32</v>
      </c>
      <c r="H88" s="31">
        <f t="shared" si="35"/>
        <v>0</v>
      </c>
      <c r="I88" s="31">
        <f t="shared" si="36"/>
        <v>0</v>
      </c>
      <c r="J88" s="31">
        <f t="shared" si="37"/>
        <v>32</v>
      </c>
      <c r="K88" s="67">
        <v>2406</v>
      </c>
    </row>
    <row r="89" spans="1:11" x14ac:dyDescent="0.3">
      <c r="A89" s="66">
        <v>18</v>
      </c>
      <c r="B89" s="31">
        <f t="shared" si="29"/>
        <v>0</v>
      </c>
      <c r="C89" s="31">
        <f t="shared" si="30"/>
        <v>0</v>
      </c>
      <c r="D89" s="31">
        <f t="shared" si="31"/>
        <v>0</v>
      </c>
      <c r="E89" s="31">
        <f t="shared" si="32"/>
        <v>32</v>
      </c>
      <c r="F89" s="31">
        <f t="shared" si="33"/>
        <v>0</v>
      </c>
      <c r="G89" s="31">
        <f t="shared" si="34"/>
        <v>0</v>
      </c>
      <c r="H89" s="31">
        <f t="shared" si="35"/>
        <v>0</v>
      </c>
      <c r="I89" s="31">
        <f t="shared" si="36"/>
        <v>0</v>
      </c>
      <c r="J89" s="31">
        <f t="shared" si="37"/>
        <v>32</v>
      </c>
      <c r="K89" s="67">
        <v>2118</v>
      </c>
    </row>
    <row r="90" spans="1:11" x14ac:dyDescent="0.3">
      <c r="A90" s="68">
        <v>19</v>
      </c>
      <c r="B90" s="69">
        <f t="shared" si="29"/>
        <v>0</v>
      </c>
      <c r="C90" s="69">
        <f t="shared" si="30"/>
        <v>0</v>
      </c>
      <c r="D90" s="69">
        <f t="shared" si="31"/>
        <v>0</v>
      </c>
      <c r="E90" s="69">
        <f t="shared" si="32"/>
        <v>0</v>
      </c>
      <c r="F90" s="69">
        <f t="shared" si="33"/>
        <v>0</v>
      </c>
      <c r="G90" s="69">
        <f t="shared" si="34"/>
        <v>0</v>
      </c>
      <c r="H90" s="71">
        <f t="shared" si="35"/>
        <v>24</v>
      </c>
      <c r="I90" s="71">
        <f t="shared" si="36"/>
        <v>0</v>
      </c>
      <c r="J90" s="71">
        <f t="shared" si="37"/>
        <v>24</v>
      </c>
      <c r="K90" s="70">
        <v>1914</v>
      </c>
    </row>
    <row r="91" spans="1:11" x14ac:dyDescent="0.3">
      <c r="H91" s="50"/>
      <c r="I91" s="73" t="s">
        <v>65</v>
      </c>
      <c r="J91" s="72">
        <f>_xlfn.PERCENTILE.EXC(J72:J90,0.9)</f>
        <v>48</v>
      </c>
    </row>
    <row r="96" spans="1:11" x14ac:dyDescent="0.3">
      <c r="A96" t="s">
        <v>65</v>
      </c>
    </row>
    <row r="97" spans="1:4" x14ac:dyDescent="0.3">
      <c r="A97" t="s">
        <v>66</v>
      </c>
      <c r="D97" s="21"/>
    </row>
    <row r="98" spans="1:4" x14ac:dyDescent="0.3">
      <c r="A98">
        <v>4</v>
      </c>
      <c r="B98">
        <v>1</v>
      </c>
    </row>
    <row r="99" spans="1:4" x14ac:dyDescent="0.3">
      <c r="A99">
        <v>4</v>
      </c>
      <c r="B99">
        <v>2</v>
      </c>
    </row>
    <row r="100" spans="1:4" x14ac:dyDescent="0.3">
      <c r="A100">
        <v>4</v>
      </c>
      <c r="B100">
        <v>3</v>
      </c>
    </row>
    <row r="101" spans="1:4" x14ac:dyDescent="0.3">
      <c r="A101">
        <v>7</v>
      </c>
      <c r="B101">
        <v>4</v>
      </c>
    </row>
    <row r="102" spans="1:4" x14ac:dyDescent="0.3">
      <c r="A102">
        <v>8</v>
      </c>
      <c r="B102">
        <v>5</v>
      </c>
    </row>
    <row r="103" spans="1:4" x14ac:dyDescent="0.3">
      <c r="A103">
        <v>10</v>
      </c>
      <c r="B103">
        <v>6</v>
      </c>
    </row>
    <row r="104" spans="1:4" x14ac:dyDescent="0.3">
      <c r="A104">
        <v>12</v>
      </c>
      <c r="B104">
        <v>7</v>
      </c>
    </row>
    <row r="105" spans="1:4" x14ac:dyDescent="0.3">
      <c r="A105">
        <v>15</v>
      </c>
      <c r="B105">
        <v>8</v>
      </c>
    </row>
    <row r="106" spans="1:4" x14ac:dyDescent="0.3">
      <c r="A106">
        <v>16</v>
      </c>
      <c r="B106">
        <v>9</v>
      </c>
    </row>
    <row r="107" spans="1:4" x14ac:dyDescent="0.3">
      <c r="A107">
        <v>24</v>
      </c>
      <c r="B107">
        <v>10</v>
      </c>
    </row>
    <row r="108" spans="1:4" x14ac:dyDescent="0.3">
      <c r="A108">
        <v>24</v>
      </c>
      <c r="B108">
        <v>11</v>
      </c>
    </row>
    <row r="109" spans="1:4" x14ac:dyDescent="0.3">
      <c r="A109">
        <v>24</v>
      </c>
      <c r="B109">
        <v>12</v>
      </c>
    </row>
    <row r="110" spans="1:4" x14ac:dyDescent="0.3">
      <c r="A110">
        <v>32</v>
      </c>
      <c r="B110">
        <v>13</v>
      </c>
    </row>
    <row r="111" spans="1:4" x14ac:dyDescent="0.3">
      <c r="A111">
        <v>32</v>
      </c>
      <c r="B111">
        <v>14</v>
      </c>
    </row>
    <row r="112" spans="1:4" x14ac:dyDescent="0.3">
      <c r="A112">
        <v>32</v>
      </c>
      <c r="B112">
        <v>15</v>
      </c>
    </row>
    <row r="113" spans="1:2" x14ac:dyDescent="0.3">
      <c r="A113">
        <v>40</v>
      </c>
      <c r="B113">
        <v>16</v>
      </c>
    </row>
    <row r="114" spans="1:2" x14ac:dyDescent="0.3">
      <c r="A114" s="33">
        <v>48</v>
      </c>
      <c r="B114" s="33">
        <v>17</v>
      </c>
    </row>
    <row r="115" spans="1:2" x14ac:dyDescent="0.3">
      <c r="A115">
        <v>48</v>
      </c>
      <c r="B115">
        <v>18</v>
      </c>
    </row>
    <row r="116" spans="1:2" x14ac:dyDescent="0.3">
      <c r="A116">
        <v>56</v>
      </c>
      <c r="B116">
        <v>19</v>
      </c>
    </row>
  </sheetData>
  <autoFilter ref="A97:B116" xr:uid="{FC512B55-AE27-450A-B7D4-90C4F2971D9E}">
    <sortState xmlns:xlrd2="http://schemas.microsoft.com/office/spreadsheetml/2017/richdata2" ref="A98:B116">
      <sortCondition ref="A97:A116"/>
    </sortState>
  </autoFilter>
  <conditionalFormatting sqref="B3:I21">
    <cfRule type="cellIs" dxfId="3" priority="3" operator="lessThan">
      <formula>45</formula>
    </cfRule>
  </conditionalFormatting>
  <conditionalFormatting sqref="L48:L66">
    <cfRule type="cellIs" dxfId="2" priority="4" operator="equal">
      <formula>FALSE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2C1E7-AC53-4E42-9678-0890D2B74855}">
  <dimension ref="A1:U94"/>
  <sheetViews>
    <sheetView zoomScaleNormal="100" workbookViewId="0">
      <selection activeCell="Y35" sqref="Y35"/>
    </sheetView>
  </sheetViews>
  <sheetFormatPr defaultRowHeight="15.6" x14ac:dyDescent="0.3"/>
  <cols>
    <col min="1" max="1" width="10.5" bestFit="1" customWidth="1"/>
    <col min="4" max="4" width="9.19921875" customWidth="1"/>
    <col min="7" max="7" width="10.09765625" bestFit="1" customWidth="1"/>
    <col min="10" max="10" width="12.09765625" customWidth="1"/>
    <col min="11" max="11" width="22.19921875" bestFit="1" customWidth="1"/>
    <col min="12" max="12" width="23.59765625" bestFit="1" customWidth="1"/>
    <col min="13" max="19" width="10.59765625" bestFit="1" customWidth="1"/>
    <col min="20" max="20" width="11.59765625" bestFit="1" customWidth="1"/>
    <col min="21" max="21" width="11.09765625" bestFit="1" customWidth="1"/>
  </cols>
  <sheetData>
    <row r="1" spans="1:21" x14ac:dyDescent="0.3">
      <c r="A1" s="29" t="s">
        <v>36</v>
      </c>
      <c r="B1" s="11"/>
      <c r="C1" s="11"/>
      <c r="D1" s="11"/>
      <c r="E1" s="11"/>
      <c r="F1" s="11"/>
      <c r="G1" s="11"/>
      <c r="H1" s="11"/>
      <c r="I1" s="11"/>
      <c r="K1" s="28" t="s">
        <v>37</v>
      </c>
    </row>
    <row r="2" spans="1:21" x14ac:dyDescent="0.3">
      <c r="A2" s="3" t="s">
        <v>15</v>
      </c>
      <c r="B2" s="4" t="s">
        <v>16</v>
      </c>
      <c r="C2" s="4" t="s">
        <v>17</v>
      </c>
      <c r="D2" s="4" t="s">
        <v>18</v>
      </c>
      <c r="E2" s="4" t="s">
        <v>19</v>
      </c>
      <c r="F2" s="4" t="s">
        <v>20</v>
      </c>
      <c r="G2" s="4" t="s">
        <v>21</v>
      </c>
      <c r="H2" s="4" t="s">
        <v>22</v>
      </c>
      <c r="I2" s="4" t="s">
        <v>23</v>
      </c>
      <c r="K2" s="3" t="s">
        <v>15</v>
      </c>
      <c r="L2" s="4" t="s">
        <v>16</v>
      </c>
      <c r="M2" s="4" t="s">
        <v>17</v>
      </c>
      <c r="N2" s="4" t="s">
        <v>18</v>
      </c>
      <c r="O2" s="4" t="s">
        <v>19</v>
      </c>
      <c r="P2" s="4" t="s">
        <v>20</v>
      </c>
      <c r="Q2" s="4" t="s">
        <v>21</v>
      </c>
      <c r="R2" s="4" t="s">
        <v>22</v>
      </c>
      <c r="S2" s="4" t="s">
        <v>23</v>
      </c>
      <c r="T2" s="4" t="s">
        <v>38</v>
      </c>
      <c r="U2" s="4" t="s">
        <v>24</v>
      </c>
    </row>
    <row r="3" spans="1:21" x14ac:dyDescent="0.3">
      <c r="A3" s="2">
        <v>1</v>
      </c>
      <c r="B3" s="1">
        <v>10</v>
      </c>
      <c r="C3" s="1">
        <v>48</v>
      </c>
      <c r="D3" s="1">
        <v>64</v>
      </c>
      <c r="E3" s="1">
        <v>80</v>
      </c>
      <c r="F3" s="1">
        <v>152</v>
      </c>
      <c r="G3" s="1">
        <v>152</v>
      </c>
      <c r="H3" s="1">
        <v>168</v>
      </c>
      <c r="I3" s="1">
        <v>232</v>
      </c>
      <c r="K3" s="2">
        <v>1</v>
      </c>
      <c r="L3" s="15">
        <v>332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7">
        <f>SUM(L3:S3)</f>
        <v>332</v>
      </c>
      <c r="U3" s="18">
        <v>332</v>
      </c>
    </row>
    <row r="4" spans="1:21" x14ac:dyDescent="0.3">
      <c r="A4" s="2">
        <v>2</v>
      </c>
      <c r="B4" s="1">
        <v>48</v>
      </c>
      <c r="C4" s="1">
        <v>4</v>
      </c>
      <c r="D4" s="1">
        <v>40</v>
      </c>
      <c r="E4" s="1">
        <v>32</v>
      </c>
      <c r="F4" s="1">
        <v>104</v>
      </c>
      <c r="G4" s="1">
        <v>104</v>
      </c>
      <c r="H4" s="1">
        <v>120</v>
      </c>
      <c r="I4" s="1">
        <v>192</v>
      </c>
      <c r="K4" s="2">
        <v>2</v>
      </c>
      <c r="L4" s="16">
        <v>0</v>
      </c>
      <c r="M4" s="16">
        <v>14076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7">
        <f>SUM(L4:S4)</f>
        <v>14076</v>
      </c>
      <c r="U4" s="18">
        <v>14076</v>
      </c>
    </row>
    <row r="5" spans="1:21" x14ac:dyDescent="0.3">
      <c r="A5" s="2">
        <v>3</v>
      </c>
      <c r="B5" s="1">
        <v>64</v>
      </c>
      <c r="C5" s="1">
        <v>40</v>
      </c>
      <c r="D5" s="1">
        <v>8</v>
      </c>
      <c r="E5" s="1">
        <v>40</v>
      </c>
      <c r="F5" s="1">
        <v>96</v>
      </c>
      <c r="G5" s="1">
        <v>128</v>
      </c>
      <c r="H5" s="1">
        <v>96</v>
      </c>
      <c r="I5" s="1">
        <v>184</v>
      </c>
      <c r="K5" s="2">
        <v>3</v>
      </c>
      <c r="L5" s="16">
        <v>0</v>
      </c>
      <c r="M5" s="16">
        <v>0</v>
      </c>
      <c r="N5" s="16">
        <v>12343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7">
        <f t="shared" ref="T5:T21" si="0">SUM(L5:S5)</f>
        <v>12343</v>
      </c>
      <c r="U5" s="18">
        <v>12343</v>
      </c>
    </row>
    <row r="6" spans="1:21" x14ac:dyDescent="0.3">
      <c r="A6" s="2">
        <v>4</v>
      </c>
      <c r="B6" s="1">
        <v>80</v>
      </c>
      <c r="C6" s="1">
        <v>32</v>
      </c>
      <c r="D6" s="1">
        <v>40</v>
      </c>
      <c r="E6" s="1">
        <v>12</v>
      </c>
      <c r="F6" s="1">
        <v>72</v>
      </c>
      <c r="G6" s="1">
        <v>80</v>
      </c>
      <c r="H6" s="1">
        <v>80</v>
      </c>
      <c r="I6" s="1">
        <v>152</v>
      </c>
      <c r="K6" s="2">
        <v>4</v>
      </c>
      <c r="L6" s="16">
        <v>0</v>
      </c>
      <c r="M6" s="16">
        <v>0</v>
      </c>
      <c r="N6" s="16">
        <v>0</v>
      </c>
      <c r="O6" s="16">
        <v>18034</v>
      </c>
      <c r="P6" s="16">
        <v>0</v>
      </c>
      <c r="Q6" s="16">
        <v>0</v>
      </c>
      <c r="R6" s="16">
        <v>0</v>
      </c>
      <c r="S6" s="16">
        <v>0</v>
      </c>
      <c r="T6" s="17">
        <f t="shared" si="0"/>
        <v>18034</v>
      </c>
      <c r="U6" s="18">
        <v>18034</v>
      </c>
    </row>
    <row r="7" spans="1:21" x14ac:dyDescent="0.3">
      <c r="A7" s="2">
        <v>5</v>
      </c>
      <c r="B7" s="1">
        <v>152</v>
      </c>
      <c r="C7" s="1">
        <v>104</v>
      </c>
      <c r="D7" s="1">
        <v>96</v>
      </c>
      <c r="E7" s="1">
        <v>72</v>
      </c>
      <c r="F7" s="1">
        <v>4</v>
      </c>
      <c r="G7" s="1">
        <v>32</v>
      </c>
      <c r="H7" s="1">
        <v>8</v>
      </c>
      <c r="I7" s="1">
        <v>112</v>
      </c>
      <c r="K7" s="2">
        <v>5</v>
      </c>
      <c r="L7" s="16">
        <v>0</v>
      </c>
      <c r="M7" s="16">
        <v>0</v>
      </c>
      <c r="N7" s="16">
        <v>0</v>
      </c>
      <c r="O7" s="16">
        <v>0</v>
      </c>
      <c r="P7" s="16">
        <v>15367</v>
      </c>
      <c r="Q7" s="16">
        <v>0</v>
      </c>
      <c r="R7" s="16">
        <v>0</v>
      </c>
      <c r="S7" s="16">
        <v>0</v>
      </c>
      <c r="T7" s="17">
        <f t="shared" si="0"/>
        <v>15367</v>
      </c>
      <c r="U7" s="18">
        <v>15367</v>
      </c>
    </row>
    <row r="8" spans="1:21" x14ac:dyDescent="0.3">
      <c r="A8" s="2">
        <v>6</v>
      </c>
      <c r="B8" s="1">
        <v>152</v>
      </c>
      <c r="C8" s="1">
        <v>104</v>
      </c>
      <c r="D8" s="1">
        <v>128</v>
      </c>
      <c r="E8" s="1">
        <v>80</v>
      </c>
      <c r="F8" s="1">
        <v>32</v>
      </c>
      <c r="G8" s="1">
        <v>7</v>
      </c>
      <c r="H8" s="1">
        <v>64</v>
      </c>
      <c r="I8" s="1">
        <v>144</v>
      </c>
      <c r="K8" s="2">
        <v>6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10654</v>
      </c>
      <c r="R8" s="16">
        <v>0</v>
      </c>
      <c r="S8" s="16">
        <v>0</v>
      </c>
      <c r="T8" s="17">
        <f t="shared" si="0"/>
        <v>10654</v>
      </c>
      <c r="U8" s="18">
        <v>10654</v>
      </c>
    </row>
    <row r="9" spans="1:21" x14ac:dyDescent="0.3">
      <c r="A9" s="2">
        <v>7</v>
      </c>
      <c r="B9" s="1">
        <v>168</v>
      </c>
      <c r="C9" s="1">
        <v>120</v>
      </c>
      <c r="D9" s="1">
        <v>96</v>
      </c>
      <c r="E9" s="1">
        <v>80</v>
      </c>
      <c r="F9" s="1">
        <v>8</v>
      </c>
      <c r="G9" s="1">
        <v>64</v>
      </c>
      <c r="H9" s="1">
        <v>4</v>
      </c>
      <c r="I9" s="1">
        <v>96</v>
      </c>
      <c r="K9" s="2">
        <v>7</v>
      </c>
      <c r="L9" s="16">
        <v>0</v>
      </c>
      <c r="M9" s="16">
        <v>0</v>
      </c>
      <c r="N9" s="16">
        <v>0</v>
      </c>
      <c r="O9" s="16">
        <v>0</v>
      </c>
      <c r="P9" s="16">
        <v>4376</v>
      </c>
      <c r="Q9" s="16">
        <v>0</v>
      </c>
      <c r="R9" s="16">
        <v>13600</v>
      </c>
      <c r="S9" s="16">
        <v>0</v>
      </c>
      <c r="T9" s="17">
        <f t="shared" si="0"/>
        <v>17976</v>
      </c>
      <c r="U9" s="18">
        <v>17976</v>
      </c>
    </row>
    <row r="10" spans="1:21" x14ac:dyDescent="0.3">
      <c r="A10" s="2">
        <v>8</v>
      </c>
      <c r="B10" s="1">
        <v>232</v>
      </c>
      <c r="C10" s="1">
        <v>192</v>
      </c>
      <c r="D10" s="1">
        <v>184</v>
      </c>
      <c r="E10" s="1">
        <v>152</v>
      </c>
      <c r="F10" s="1">
        <v>112</v>
      </c>
      <c r="G10" s="1">
        <v>144</v>
      </c>
      <c r="H10" s="1">
        <v>96</v>
      </c>
      <c r="I10" s="1">
        <v>15</v>
      </c>
      <c r="K10" s="2">
        <v>8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8745</v>
      </c>
      <c r="T10" s="17">
        <f t="shared" si="0"/>
        <v>8745</v>
      </c>
      <c r="U10" s="18">
        <v>8745</v>
      </c>
    </row>
    <row r="11" spans="1:21" x14ac:dyDescent="0.3">
      <c r="A11" s="2">
        <v>9</v>
      </c>
      <c r="B11" s="1">
        <v>80</v>
      </c>
      <c r="C11" s="1">
        <v>56</v>
      </c>
      <c r="D11" s="1">
        <v>24</v>
      </c>
      <c r="E11" s="1">
        <v>24</v>
      </c>
      <c r="F11" s="1">
        <v>88</v>
      </c>
      <c r="G11" s="1">
        <v>128</v>
      </c>
      <c r="H11" s="1">
        <v>80</v>
      </c>
      <c r="I11" s="1">
        <v>144</v>
      </c>
      <c r="K11" s="2">
        <v>9</v>
      </c>
      <c r="L11" s="16">
        <v>0</v>
      </c>
      <c r="M11" s="16">
        <v>0</v>
      </c>
      <c r="N11" s="16">
        <v>0</v>
      </c>
      <c r="O11" s="16">
        <v>8243</v>
      </c>
      <c r="P11" s="16">
        <v>0</v>
      </c>
      <c r="Q11" s="16">
        <v>0</v>
      </c>
      <c r="R11" s="16">
        <v>0</v>
      </c>
      <c r="S11" s="16">
        <v>0</v>
      </c>
      <c r="T11" s="17">
        <f t="shared" si="0"/>
        <v>8243</v>
      </c>
      <c r="U11" s="18">
        <v>8243</v>
      </c>
    </row>
    <row r="12" spans="1:21" x14ac:dyDescent="0.3">
      <c r="A12" s="32">
        <v>10</v>
      </c>
      <c r="B12" s="1">
        <v>224</v>
      </c>
      <c r="C12" s="1">
        <v>176</v>
      </c>
      <c r="D12" s="1">
        <v>160</v>
      </c>
      <c r="E12" s="1">
        <v>136</v>
      </c>
      <c r="F12" s="1">
        <v>80</v>
      </c>
      <c r="G12" s="1">
        <v>112</v>
      </c>
      <c r="H12" s="1">
        <v>64</v>
      </c>
      <c r="I12" s="1">
        <v>56</v>
      </c>
      <c r="K12" s="2">
        <v>10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9667</v>
      </c>
      <c r="T12" s="17">
        <f t="shared" si="0"/>
        <v>9667</v>
      </c>
      <c r="U12" s="18">
        <v>9667</v>
      </c>
    </row>
    <row r="13" spans="1:21" x14ac:dyDescent="0.3">
      <c r="A13" s="2">
        <v>11</v>
      </c>
      <c r="B13" s="1">
        <v>40</v>
      </c>
      <c r="C13" s="1">
        <v>104</v>
      </c>
      <c r="D13" s="1">
        <v>64</v>
      </c>
      <c r="E13" s="1">
        <v>104</v>
      </c>
      <c r="F13" s="1">
        <v>160</v>
      </c>
      <c r="G13" s="1">
        <v>192</v>
      </c>
      <c r="H13" s="1">
        <v>160</v>
      </c>
      <c r="I13" s="1">
        <v>248</v>
      </c>
      <c r="K13" s="2">
        <v>11</v>
      </c>
      <c r="L13" s="16">
        <v>6505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7">
        <f t="shared" si="0"/>
        <v>6505</v>
      </c>
      <c r="U13" s="18">
        <v>6505</v>
      </c>
    </row>
    <row r="14" spans="1:21" x14ac:dyDescent="0.3">
      <c r="A14" s="2">
        <v>12</v>
      </c>
      <c r="B14" s="1">
        <v>32</v>
      </c>
      <c r="C14" s="1">
        <v>64</v>
      </c>
      <c r="D14" s="1">
        <v>40</v>
      </c>
      <c r="E14" s="1">
        <v>72</v>
      </c>
      <c r="F14" s="1">
        <v>136</v>
      </c>
      <c r="G14" s="1">
        <v>176</v>
      </c>
      <c r="H14" s="1">
        <v>128</v>
      </c>
      <c r="I14" s="1">
        <v>192</v>
      </c>
      <c r="K14" s="2">
        <v>12</v>
      </c>
      <c r="L14" s="16">
        <v>4026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7">
        <f t="shared" si="0"/>
        <v>4026</v>
      </c>
      <c r="U14" s="18">
        <v>4026</v>
      </c>
    </row>
    <row r="15" spans="1:21" x14ac:dyDescent="0.3">
      <c r="A15" s="2">
        <v>13</v>
      </c>
      <c r="B15" s="1">
        <v>88</v>
      </c>
      <c r="C15" s="1">
        <v>64</v>
      </c>
      <c r="D15" s="1">
        <v>24</v>
      </c>
      <c r="E15" s="1">
        <v>64</v>
      </c>
      <c r="F15" s="1">
        <v>120</v>
      </c>
      <c r="G15" s="1">
        <v>152</v>
      </c>
      <c r="H15" s="1">
        <v>104</v>
      </c>
      <c r="I15" s="1">
        <v>160</v>
      </c>
      <c r="K15" s="2">
        <v>13</v>
      </c>
      <c r="L15" s="16">
        <v>0</v>
      </c>
      <c r="M15" s="16">
        <v>0</v>
      </c>
      <c r="N15" s="16">
        <v>3593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7">
        <f t="shared" si="0"/>
        <v>3593</v>
      </c>
      <c r="U15" s="18">
        <v>3593</v>
      </c>
    </row>
    <row r="16" spans="1:21" x14ac:dyDescent="0.3">
      <c r="A16" s="32">
        <v>14</v>
      </c>
      <c r="B16" s="1">
        <v>136</v>
      </c>
      <c r="C16" s="1">
        <v>80</v>
      </c>
      <c r="D16" s="1">
        <v>72</v>
      </c>
      <c r="E16" s="1">
        <v>48</v>
      </c>
      <c r="F16" s="1">
        <v>72</v>
      </c>
      <c r="G16" s="1">
        <v>104</v>
      </c>
      <c r="H16" s="1">
        <v>64</v>
      </c>
      <c r="I16" s="1">
        <v>128</v>
      </c>
      <c r="K16" s="2">
        <v>14</v>
      </c>
      <c r="L16" s="16">
        <v>0</v>
      </c>
      <c r="M16" s="16">
        <v>0</v>
      </c>
      <c r="N16" s="16">
        <v>0</v>
      </c>
      <c r="O16" s="16">
        <v>3327</v>
      </c>
      <c r="P16" s="16">
        <v>0</v>
      </c>
      <c r="Q16" s="16">
        <v>0</v>
      </c>
      <c r="R16" s="16">
        <v>0</v>
      </c>
      <c r="S16" s="16">
        <v>0</v>
      </c>
      <c r="T16" s="17">
        <f t="shared" si="0"/>
        <v>3327</v>
      </c>
      <c r="U16" s="18">
        <v>3327</v>
      </c>
    </row>
    <row r="17" spans="1:21" x14ac:dyDescent="0.3">
      <c r="A17" s="2">
        <v>15</v>
      </c>
      <c r="B17" s="1">
        <v>184</v>
      </c>
      <c r="C17" s="1">
        <v>136</v>
      </c>
      <c r="D17" s="1">
        <v>112</v>
      </c>
      <c r="E17" s="1">
        <v>96</v>
      </c>
      <c r="F17" s="1">
        <v>24</v>
      </c>
      <c r="G17" s="1">
        <v>80</v>
      </c>
      <c r="H17" s="1">
        <v>16</v>
      </c>
      <c r="I17" s="1">
        <v>80</v>
      </c>
      <c r="K17" s="2">
        <v>15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3296</v>
      </c>
      <c r="S17" s="16">
        <v>0</v>
      </c>
      <c r="T17" s="17">
        <f t="shared" si="0"/>
        <v>3296</v>
      </c>
      <c r="U17" s="18">
        <v>3296</v>
      </c>
    </row>
    <row r="18" spans="1:21" x14ac:dyDescent="0.3">
      <c r="A18" s="32">
        <v>16</v>
      </c>
      <c r="B18" s="1">
        <v>112</v>
      </c>
      <c r="C18" s="1">
        <v>64</v>
      </c>
      <c r="D18" s="1">
        <v>88</v>
      </c>
      <c r="E18" s="1">
        <v>48</v>
      </c>
      <c r="F18" s="1">
        <v>56</v>
      </c>
      <c r="G18" s="1">
        <v>56</v>
      </c>
      <c r="H18" s="1">
        <v>64</v>
      </c>
      <c r="I18" s="1">
        <v>160</v>
      </c>
      <c r="K18" s="2">
        <v>16</v>
      </c>
      <c r="L18" s="16">
        <v>0</v>
      </c>
      <c r="M18" s="16">
        <v>0</v>
      </c>
      <c r="N18" s="16">
        <v>0</v>
      </c>
      <c r="O18" s="16">
        <v>3199</v>
      </c>
      <c r="P18" s="16">
        <v>0</v>
      </c>
      <c r="Q18" s="16">
        <v>0</v>
      </c>
      <c r="R18" s="16">
        <v>0</v>
      </c>
      <c r="S18" s="16">
        <v>0</v>
      </c>
      <c r="T18" s="17">
        <f t="shared" si="0"/>
        <v>3199</v>
      </c>
      <c r="U18" s="18">
        <v>3199</v>
      </c>
    </row>
    <row r="19" spans="1:21" x14ac:dyDescent="0.3">
      <c r="A19" s="2">
        <v>17</v>
      </c>
      <c r="B19" s="1">
        <v>176</v>
      </c>
      <c r="C19" s="1">
        <v>128</v>
      </c>
      <c r="D19" s="1">
        <v>136</v>
      </c>
      <c r="E19" s="1">
        <v>96</v>
      </c>
      <c r="F19" s="1">
        <v>48</v>
      </c>
      <c r="G19" s="1">
        <v>32</v>
      </c>
      <c r="H19" s="1">
        <v>56</v>
      </c>
      <c r="I19" s="1">
        <v>72</v>
      </c>
      <c r="K19" s="2">
        <v>17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2406</v>
      </c>
      <c r="R19" s="16">
        <v>0</v>
      </c>
      <c r="S19" s="16">
        <v>0</v>
      </c>
      <c r="T19" s="17">
        <f t="shared" si="0"/>
        <v>2406</v>
      </c>
      <c r="U19" s="18">
        <v>2406</v>
      </c>
    </row>
    <row r="20" spans="1:21" x14ac:dyDescent="0.3">
      <c r="A20" s="2">
        <v>18</v>
      </c>
      <c r="B20" s="1">
        <v>112</v>
      </c>
      <c r="C20" s="1">
        <v>64</v>
      </c>
      <c r="D20" s="1">
        <v>56</v>
      </c>
      <c r="E20" s="1">
        <v>32</v>
      </c>
      <c r="F20" s="1">
        <v>40</v>
      </c>
      <c r="G20" s="1">
        <v>72</v>
      </c>
      <c r="H20" s="1">
        <v>48</v>
      </c>
      <c r="I20" s="1">
        <v>152</v>
      </c>
      <c r="K20" s="2">
        <v>18</v>
      </c>
      <c r="L20" s="16">
        <v>0</v>
      </c>
      <c r="M20" s="16">
        <v>0</v>
      </c>
      <c r="N20" s="16">
        <v>0</v>
      </c>
      <c r="O20" s="16">
        <v>2118</v>
      </c>
      <c r="P20" s="16">
        <v>0</v>
      </c>
      <c r="Q20" s="16">
        <v>0</v>
      </c>
      <c r="R20" s="16">
        <v>0</v>
      </c>
      <c r="S20" s="16">
        <v>0</v>
      </c>
      <c r="T20" s="17">
        <f t="shared" si="0"/>
        <v>2118</v>
      </c>
      <c r="U20" s="18">
        <v>2118</v>
      </c>
    </row>
    <row r="21" spans="1:21" x14ac:dyDescent="0.3">
      <c r="A21" s="2">
        <v>19</v>
      </c>
      <c r="B21" s="1">
        <v>152</v>
      </c>
      <c r="C21" s="1">
        <v>104</v>
      </c>
      <c r="D21" s="1">
        <v>96</v>
      </c>
      <c r="E21" s="1">
        <v>72</v>
      </c>
      <c r="F21" s="1">
        <v>32</v>
      </c>
      <c r="G21" s="1">
        <v>88</v>
      </c>
      <c r="H21" s="1">
        <v>24</v>
      </c>
      <c r="I21" s="1">
        <v>104</v>
      </c>
      <c r="K21" s="2">
        <v>19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1914</v>
      </c>
      <c r="S21" s="16">
        <v>0</v>
      </c>
      <c r="T21" s="17">
        <f t="shared" si="0"/>
        <v>1914</v>
      </c>
      <c r="U21" s="18">
        <v>1914</v>
      </c>
    </row>
    <row r="22" spans="1:21" x14ac:dyDescent="0.3">
      <c r="A22" s="12"/>
      <c r="K22" s="13" t="s">
        <v>41</v>
      </c>
      <c r="L22" s="14">
        <f>SUM(L3:L21)</f>
        <v>10863</v>
      </c>
      <c r="M22" s="14">
        <f t="shared" ref="M22:R22" si="1">SUM(M3:M21)</f>
        <v>14076</v>
      </c>
      <c r="N22" s="14">
        <f t="shared" si="1"/>
        <v>15936</v>
      </c>
      <c r="O22" s="14">
        <f t="shared" si="1"/>
        <v>34921</v>
      </c>
      <c r="P22" s="14">
        <f t="shared" si="1"/>
        <v>19743</v>
      </c>
      <c r="Q22" s="14">
        <f t="shared" si="1"/>
        <v>13060</v>
      </c>
      <c r="R22" s="14">
        <f t="shared" si="1"/>
        <v>18810</v>
      </c>
      <c r="S22" s="14">
        <f>SUM(S3:S21)</f>
        <v>18412</v>
      </c>
      <c r="T22" s="14">
        <f>SUM(T3:T21)</f>
        <v>145821</v>
      </c>
      <c r="U22" s="14">
        <f>SUM(U3:U21)</f>
        <v>145821</v>
      </c>
    </row>
    <row r="23" spans="1:21" x14ac:dyDescent="0.3">
      <c r="A23" s="12"/>
      <c r="K23" s="19" t="s">
        <v>42</v>
      </c>
      <c r="L23" s="20">
        <f t="shared" ref="L23:S23" si="2">ROUNDUP(L22/$L$44,0)</f>
        <v>1</v>
      </c>
      <c r="M23" s="20">
        <f t="shared" si="2"/>
        <v>1</v>
      </c>
      <c r="N23" s="20">
        <f t="shared" si="2"/>
        <v>1</v>
      </c>
      <c r="O23" s="20">
        <f t="shared" si="2"/>
        <v>2</v>
      </c>
      <c r="P23" s="20">
        <f t="shared" si="2"/>
        <v>1</v>
      </c>
      <c r="Q23" s="20">
        <f t="shared" si="2"/>
        <v>1</v>
      </c>
      <c r="R23" s="20">
        <f t="shared" si="2"/>
        <v>1</v>
      </c>
      <c r="S23" s="20">
        <f t="shared" si="2"/>
        <v>1</v>
      </c>
      <c r="T23" s="19"/>
      <c r="U23" s="19"/>
    </row>
    <row r="24" spans="1:21" x14ac:dyDescent="0.3">
      <c r="A24" t="s">
        <v>43</v>
      </c>
    </row>
    <row r="25" spans="1:21" x14ac:dyDescent="0.3">
      <c r="A25" s="3" t="s">
        <v>15</v>
      </c>
      <c r="B25" s="4" t="s">
        <v>16</v>
      </c>
      <c r="C25" s="4" t="s">
        <v>17</v>
      </c>
      <c r="D25" s="4" t="s">
        <v>18</v>
      </c>
      <c r="E25" s="4" t="s">
        <v>19</v>
      </c>
      <c r="F25" s="4" t="s">
        <v>20</v>
      </c>
      <c r="G25" s="4" t="s">
        <v>21</v>
      </c>
      <c r="H25" s="4" t="s">
        <v>22</v>
      </c>
      <c r="I25" s="4" t="s">
        <v>23</v>
      </c>
      <c r="K25" s="28" t="s">
        <v>44</v>
      </c>
    </row>
    <row r="26" spans="1:21" x14ac:dyDescent="0.3">
      <c r="A26" s="2">
        <v>1</v>
      </c>
      <c r="B26" s="31">
        <f>B3*L3</f>
        <v>3320</v>
      </c>
      <c r="C26" s="31">
        <f t="shared" ref="C26:I41" si="3">C3*M3</f>
        <v>0</v>
      </c>
      <c r="D26" s="31">
        <f t="shared" si="3"/>
        <v>0</v>
      </c>
      <c r="E26" s="31">
        <f t="shared" si="3"/>
        <v>0</v>
      </c>
      <c r="F26" s="31">
        <f t="shared" si="3"/>
        <v>0</v>
      </c>
      <c r="G26" s="31">
        <f t="shared" si="3"/>
        <v>0</v>
      </c>
      <c r="H26" s="31">
        <f t="shared" si="3"/>
        <v>0</v>
      </c>
      <c r="I26" s="31">
        <f t="shared" si="3"/>
        <v>0</v>
      </c>
      <c r="J26" s="27"/>
      <c r="K26" s="3" t="s">
        <v>45</v>
      </c>
      <c r="L26" s="40" t="s">
        <v>16</v>
      </c>
      <c r="M26" s="40" t="s">
        <v>17</v>
      </c>
      <c r="N26" s="40" t="s">
        <v>18</v>
      </c>
      <c r="O26" s="40" t="s">
        <v>19</v>
      </c>
      <c r="P26" s="40" t="s">
        <v>20</v>
      </c>
      <c r="Q26" s="40" t="s">
        <v>21</v>
      </c>
      <c r="R26" s="40" t="s">
        <v>22</v>
      </c>
      <c r="S26" s="40" t="s">
        <v>23</v>
      </c>
      <c r="T26" s="40" t="s">
        <v>38</v>
      </c>
    </row>
    <row r="27" spans="1:21" x14ac:dyDescent="0.3">
      <c r="A27" s="2">
        <v>2</v>
      </c>
      <c r="B27" s="31">
        <f t="shared" ref="B27:I42" si="4">B4*L4</f>
        <v>0</v>
      </c>
      <c r="C27" s="31">
        <f t="shared" si="3"/>
        <v>56304</v>
      </c>
      <c r="D27" s="31">
        <f t="shared" si="3"/>
        <v>0</v>
      </c>
      <c r="E27" s="31">
        <f t="shared" si="3"/>
        <v>0</v>
      </c>
      <c r="F27" s="31">
        <f t="shared" si="3"/>
        <v>0</v>
      </c>
      <c r="G27" s="31">
        <f t="shared" si="3"/>
        <v>0</v>
      </c>
      <c r="H27" s="31">
        <f t="shared" si="3"/>
        <v>0</v>
      </c>
      <c r="I27" s="31">
        <f t="shared" si="3"/>
        <v>0</v>
      </c>
      <c r="J27" s="27"/>
      <c r="K27" s="39" t="s">
        <v>42</v>
      </c>
      <c r="L27" s="34">
        <f>L23</f>
        <v>1</v>
      </c>
      <c r="M27" s="35">
        <f t="shared" ref="M27:S27" si="5">M23</f>
        <v>1</v>
      </c>
      <c r="N27" s="35">
        <f t="shared" si="5"/>
        <v>1</v>
      </c>
      <c r="O27" s="35">
        <f t="shared" si="5"/>
        <v>2</v>
      </c>
      <c r="P27" s="35">
        <f t="shared" si="5"/>
        <v>1</v>
      </c>
      <c r="Q27" s="35">
        <f t="shared" si="5"/>
        <v>1</v>
      </c>
      <c r="R27" s="35">
        <f t="shared" si="5"/>
        <v>1</v>
      </c>
      <c r="S27" s="35">
        <f t="shared" si="5"/>
        <v>1</v>
      </c>
      <c r="T27" s="36">
        <f>SUM(L27:S27)</f>
        <v>9</v>
      </c>
    </row>
    <row r="28" spans="1:21" x14ac:dyDescent="0.3">
      <c r="A28" s="2">
        <v>3</v>
      </c>
      <c r="B28" s="31">
        <f t="shared" si="4"/>
        <v>0</v>
      </c>
      <c r="C28" s="31">
        <f t="shared" si="3"/>
        <v>0</v>
      </c>
      <c r="D28" s="31">
        <f t="shared" si="3"/>
        <v>98744</v>
      </c>
      <c r="E28" s="31">
        <f t="shared" si="3"/>
        <v>0</v>
      </c>
      <c r="F28" s="31">
        <f t="shared" si="3"/>
        <v>0</v>
      </c>
      <c r="G28" s="31">
        <f t="shared" si="3"/>
        <v>0</v>
      </c>
      <c r="H28" s="31">
        <f t="shared" si="3"/>
        <v>0</v>
      </c>
      <c r="I28" s="31">
        <f t="shared" si="3"/>
        <v>0</v>
      </c>
      <c r="J28" s="27"/>
      <c r="K28" s="39" t="s">
        <v>46</v>
      </c>
      <c r="L28" s="37">
        <f t="shared" ref="L28:S28" si="6">L27*$L$41</f>
        <v>1250000</v>
      </c>
      <c r="M28" s="16">
        <f t="shared" si="6"/>
        <v>1250000</v>
      </c>
      <c r="N28" s="16">
        <f t="shared" si="6"/>
        <v>1250000</v>
      </c>
      <c r="O28" s="16">
        <f t="shared" si="6"/>
        <v>2500000</v>
      </c>
      <c r="P28" s="16">
        <f t="shared" si="6"/>
        <v>1250000</v>
      </c>
      <c r="Q28" s="16">
        <f t="shared" si="6"/>
        <v>1250000</v>
      </c>
      <c r="R28" s="46">
        <f t="shared" si="6"/>
        <v>1250000</v>
      </c>
      <c r="S28" s="46">
        <f t="shared" si="6"/>
        <v>1250000</v>
      </c>
      <c r="T28" s="38">
        <f t="shared" ref="T28" si="7">SUM(L28:S28)</f>
        <v>11250000</v>
      </c>
    </row>
    <row r="29" spans="1:21" x14ac:dyDescent="0.3">
      <c r="A29" s="2">
        <v>4</v>
      </c>
      <c r="B29" s="31">
        <f t="shared" si="4"/>
        <v>0</v>
      </c>
      <c r="C29" s="31">
        <f t="shared" si="3"/>
        <v>0</v>
      </c>
      <c r="D29" s="31">
        <f t="shared" si="3"/>
        <v>0</v>
      </c>
      <c r="E29" s="31">
        <f t="shared" si="3"/>
        <v>216408</v>
      </c>
      <c r="F29" s="31">
        <f t="shared" si="3"/>
        <v>0</v>
      </c>
      <c r="G29" s="31">
        <f t="shared" si="3"/>
        <v>0</v>
      </c>
      <c r="H29" s="31">
        <f t="shared" si="3"/>
        <v>0</v>
      </c>
      <c r="I29" s="31">
        <f t="shared" si="3"/>
        <v>0</v>
      </c>
      <c r="J29" s="27"/>
      <c r="R29" s="50"/>
      <c r="S29" s="48" t="s">
        <v>47</v>
      </c>
      <c r="T29" s="49">
        <f>T28</f>
        <v>11250000</v>
      </c>
    </row>
    <row r="30" spans="1:21" x14ac:dyDescent="0.3">
      <c r="A30" s="2">
        <v>5</v>
      </c>
      <c r="B30" s="31">
        <f t="shared" si="4"/>
        <v>0</v>
      </c>
      <c r="C30" s="31">
        <f t="shared" si="3"/>
        <v>0</v>
      </c>
      <c r="D30" s="31">
        <f t="shared" si="3"/>
        <v>0</v>
      </c>
      <c r="E30" s="31">
        <f t="shared" si="3"/>
        <v>0</v>
      </c>
      <c r="F30" s="31">
        <f t="shared" si="3"/>
        <v>61468</v>
      </c>
      <c r="G30" s="31">
        <f t="shared" si="3"/>
        <v>0</v>
      </c>
      <c r="H30" s="31">
        <f t="shared" si="3"/>
        <v>0</v>
      </c>
      <c r="I30" s="31">
        <f t="shared" si="3"/>
        <v>0</v>
      </c>
      <c r="J30" s="27"/>
    </row>
    <row r="31" spans="1:21" x14ac:dyDescent="0.3">
      <c r="A31" s="2">
        <v>6</v>
      </c>
      <c r="B31" s="31">
        <f t="shared" si="4"/>
        <v>0</v>
      </c>
      <c r="C31" s="31">
        <f t="shared" si="3"/>
        <v>0</v>
      </c>
      <c r="D31" s="31">
        <f t="shared" si="3"/>
        <v>0</v>
      </c>
      <c r="E31" s="31">
        <f t="shared" si="3"/>
        <v>0</v>
      </c>
      <c r="F31" s="31">
        <f t="shared" si="3"/>
        <v>0</v>
      </c>
      <c r="G31" s="31">
        <f t="shared" si="3"/>
        <v>74578</v>
      </c>
      <c r="H31" s="31">
        <f t="shared" si="3"/>
        <v>0</v>
      </c>
      <c r="I31" s="31">
        <f t="shared" si="3"/>
        <v>0</v>
      </c>
      <c r="J31" s="27"/>
      <c r="K31" s="51" t="s">
        <v>48</v>
      </c>
      <c r="L31" s="52">
        <f t="shared" ref="L31:S31" si="8">L27*$L$42</f>
        <v>1700000</v>
      </c>
      <c r="M31" s="53">
        <f t="shared" si="8"/>
        <v>1700000</v>
      </c>
      <c r="N31" s="53">
        <f t="shared" si="8"/>
        <v>1700000</v>
      </c>
      <c r="O31" s="53">
        <f t="shared" si="8"/>
        <v>3400000</v>
      </c>
      <c r="P31" s="53">
        <f t="shared" si="8"/>
        <v>1700000</v>
      </c>
      <c r="Q31" s="53">
        <f t="shared" si="8"/>
        <v>1700000</v>
      </c>
      <c r="R31" s="53">
        <f t="shared" si="8"/>
        <v>1700000</v>
      </c>
      <c r="S31" s="53">
        <f t="shared" si="8"/>
        <v>1700000</v>
      </c>
      <c r="T31" s="36">
        <f>SUM(L31:S31)</f>
        <v>15300000</v>
      </c>
    </row>
    <row r="32" spans="1:21" x14ac:dyDescent="0.3">
      <c r="A32" s="2">
        <v>7</v>
      </c>
      <c r="B32" s="31">
        <f t="shared" si="4"/>
        <v>0</v>
      </c>
      <c r="C32" s="31">
        <f t="shared" si="3"/>
        <v>0</v>
      </c>
      <c r="D32" s="31">
        <f t="shared" si="3"/>
        <v>0</v>
      </c>
      <c r="E32" s="31">
        <f t="shared" si="3"/>
        <v>0</v>
      </c>
      <c r="F32" s="31">
        <f t="shared" si="3"/>
        <v>35008</v>
      </c>
      <c r="G32" s="31">
        <f t="shared" si="3"/>
        <v>0</v>
      </c>
      <c r="H32" s="31">
        <f t="shared" si="3"/>
        <v>54400</v>
      </c>
      <c r="I32" s="31">
        <f t="shared" si="3"/>
        <v>0</v>
      </c>
      <c r="J32" s="27"/>
      <c r="K32" s="54" t="s">
        <v>49</v>
      </c>
      <c r="L32" s="55">
        <f t="shared" ref="L32:S32" si="9">L22*$L$43</f>
        <v>676330.38</v>
      </c>
      <c r="M32" s="56">
        <f t="shared" si="9"/>
        <v>876371.76</v>
      </c>
      <c r="N32" s="56">
        <f t="shared" si="9"/>
        <v>992175.36</v>
      </c>
      <c r="O32" s="56">
        <f t="shared" si="9"/>
        <v>2174181.46</v>
      </c>
      <c r="P32" s="56">
        <f t="shared" si="9"/>
        <v>1229199.18</v>
      </c>
      <c r="Q32" s="56">
        <f t="shared" si="9"/>
        <v>813115.6</v>
      </c>
      <c r="R32" s="56">
        <f t="shared" si="9"/>
        <v>1171110.5999999999</v>
      </c>
      <c r="S32" s="41">
        <f t="shared" si="9"/>
        <v>1146331.1199999999</v>
      </c>
      <c r="T32" s="42">
        <f>SUM(L32:S32)</f>
        <v>9078815.459999999</v>
      </c>
    </row>
    <row r="33" spans="1:20" x14ac:dyDescent="0.3">
      <c r="A33" s="2">
        <v>8</v>
      </c>
      <c r="B33" s="31">
        <f t="shared" si="4"/>
        <v>0</v>
      </c>
      <c r="C33" s="31">
        <f t="shared" si="3"/>
        <v>0</v>
      </c>
      <c r="D33" s="31">
        <f t="shared" si="3"/>
        <v>0</v>
      </c>
      <c r="E33" s="31">
        <f t="shared" si="3"/>
        <v>0</v>
      </c>
      <c r="F33" s="31">
        <f t="shared" si="3"/>
        <v>0</v>
      </c>
      <c r="G33" s="31">
        <f t="shared" si="3"/>
        <v>0</v>
      </c>
      <c r="H33" s="31">
        <f t="shared" si="3"/>
        <v>0</v>
      </c>
      <c r="I33" s="31">
        <f t="shared" si="3"/>
        <v>131175</v>
      </c>
      <c r="J33" s="27"/>
      <c r="Q33" s="57"/>
      <c r="R33" s="58"/>
      <c r="S33" s="47" t="s">
        <v>50</v>
      </c>
      <c r="T33" s="49">
        <f>T31+T32</f>
        <v>24378815.460000001</v>
      </c>
    </row>
    <row r="34" spans="1:20" x14ac:dyDescent="0.3">
      <c r="A34" s="2">
        <v>9</v>
      </c>
      <c r="B34" s="31">
        <f t="shared" si="4"/>
        <v>0</v>
      </c>
      <c r="C34" s="31">
        <f t="shared" si="3"/>
        <v>0</v>
      </c>
      <c r="D34" s="31">
        <f t="shared" si="3"/>
        <v>0</v>
      </c>
      <c r="E34" s="31">
        <f t="shared" si="3"/>
        <v>197832</v>
      </c>
      <c r="F34" s="31">
        <f t="shared" si="3"/>
        <v>0</v>
      </c>
      <c r="G34" s="31">
        <f t="shared" si="3"/>
        <v>0</v>
      </c>
      <c r="H34" s="31">
        <f t="shared" si="3"/>
        <v>0</v>
      </c>
      <c r="I34" s="31">
        <f t="shared" si="3"/>
        <v>0</v>
      </c>
      <c r="J34" s="27"/>
    </row>
    <row r="35" spans="1:20" x14ac:dyDescent="0.3">
      <c r="A35" s="2">
        <v>10</v>
      </c>
      <c r="B35" s="31">
        <f t="shared" si="4"/>
        <v>0</v>
      </c>
      <c r="C35" s="31">
        <f t="shared" si="3"/>
        <v>0</v>
      </c>
      <c r="D35" s="31">
        <f t="shared" si="3"/>
        <v>0</v>
      </c>
      <c r="E35" s="31">
        <f t="shared" si="3"/>
        <v>0</v>
      </c>
      <c r="F35" s="31">
        <f t="shared" si="3"/>
        <v>0</v>
      </c>
      <c r="G35" s="31">
        <f t="shared" si="3"/>
        <v>0</v>
      </c>
      <c r="H35" s="31">
        <f t="shared" si="3"/>
        <v>0</v>
      </c>
      <c r="I35" s="31">
        <f t="shared" si="3"/>
        <v>541352</v>
      </c>
      <c r="J35" s="27"/>
      <c r="K35" s="61" t="s">
        <v>51</v>
      </c>
      <c r="L35" s="59" t="s">
        <v>16</v>
      </c>
      <c r="M35" s="40" t="s">
        <v>17</v>
      </c>
      <c r="N35" s="40" t="s">
        <v>18</v>
      </c>
      <c r="O35" s="40" t="s">
        <v>19</v>
      </c>
      <c r="P35" s="40" t="s">
        <v>20</v>
      </c>
      <c r="Q35" s="40" t="s">
        <v>21</v>
      </c>
      <c r="R35" s="40" t="s">
        <v>22</v>
      </c>
      <c r="S35" s="40" t="s">
        <v>23</v>
      </c>
    </row>
    <row r="36" spans="1:20" x14ac:dyDescent="0.3">
      <c r="A36" s="2">
        <v>11</v>
      </c>
      <c r="B36" s="31">
        <f t="shared" si="4"/>
        <v>260200</v>
      </c>
      <c r="C36" s="31">
        <f t="shared" si="3"/>
        <v>0</v>
      </c>
      <c r="D36" s="31">
        <f t="shared" si="3"/>
        <v>0</v>
      </c>
      <c r="E36" s="31">
        <f t="shared" si="3"/>
        <v>0</v>
      </c>
      <c r="F36" s="31">
        <f t="shared" si="3"/>
        <v>0</v>
      </c>
      <c r="G36" s="31">
        <f t="shared" si="3"/>
        <v>0</v>
      </c>
      <c r="H36" s="31">
        <f t="shared" si="3"/>
        <v>0</v>
      </c>
      <c r="I36" s="31">
        <f t="shared" si="3"/>
        <v>0</v>
      </c>
      <c r="J36" s="27"/>
      <c r="K36" s="60" t="s">
        <v>52</v>
      </c>
      <c r="L36" s="44">
        <f>L22/$L$44</f>
        <v>0.55022033125664793</v>
      </c>
      <c r="M36" s="44">
        <f>M22/$L$44</f>
        <v>0.71296155599452971</v>
      </c>
      <c r="N36" s="44">
        <f>N22/$L$44</f>
        <v>0.80717216228536692</v>
      </c>
      <c r="O36" s="45">
        <f>O22/(2*$L$44)</f>
        <v>0.88438940383933551</v>
      </c>
      <c r="P36" s="44">
        <f>P22/$L$44</f>
        <v>1</v>
      </c>
      <c r="Q36" s="44">
        <f>Q22/$L$44</f>
        <v>0.6615002785797498</v>
      </c>
      <c r="R36" s="45">
        <f>R22/($L$44)</f>
        <v>0.95274274426378969</v>
      </c>
      <c r="S36" s="44">
        <f>S22/$L$44</f>
        <v>0.93258370055209439</v>
      </c>
    </row>
    <row r="37" spans="1:20" x14ac:dyDescent="0.3">
      <c r="A37" s="2">
        <v>12</v>
      </c>
      <c r="B37" s="31">
        <f t="shared" si="4"/>
        <v>128832</v>
      </c>
      <c r="C37" s="31">
        <f t="shared" si="3"/>
        <v>0</v>
      </c>
      <c r="D37" s="31">
        <f t="shared" si="3"/>
        <v>0</v>
      </c>
      <c r="E37" s="31">
        <f t="shared" si="3"/>
        <v>0</v>
      </c>
      <c r="F37" s="31">
        <f t="shared" si="3"/>
        <v>0</v>
      </c>
      <c r="G37" s="31">
        <f t="shared" si="3"/>
        <v>0</v>
      </c>
      <c r="H37" s="31">
        <f t="shared" si="3"/>
        <v>0</v>
      </c>
      <c r="I37" s="31">
        <f t="shared" si="3"/>
        <v>0</v>
      </c>
      <c r="J37" s="27"/>
    </row>
    <row r="38" spans="1:20" x14ac:dyDescent="0.3">
      <c r="A38" s="2">
        <v>13</v>
      </c>
      <c r="B38" s="31">
        <f t="shared" si="4"/>
        <v>0</v>
      </c>
      <c r="C38" s="31">
        <f t="shared" si="3"/>
        <v>0</v>
      </c>
      <c r="D38" s="31">
        <f t="shared" si="3"/>
        <v>86232</v>
      </c>
      <c r="E38" s="31">
        <f t="shared" si="3"/>
        <v>0</v>
      </c>
      <c r="F38" s="31">
        <f t="shared" si="3"/>
        <v>0</v>
      </c>
      <c r="G38" s="31">
        <f t="shared" si="3"/>
        <v>0</v>
      </c>
      <c r="H38" s="31">
        <f t="shared" si="3"/>
        <v>0</v>
      </c>
      <c r="I38" s="31">
        <f t="shared" si="3"/>
        <v>0</v>
      </c>
      <c r="J38" s="27"/>
    </row>
    <row r="39" spans="1:20" x14ac:dyDescent="0.3">
      <c r="A39" s="2">
        <v>14</v>
      </c>
      <c r="B39" s="31">
        <f t="shared" si="4"/>
        <v>0</v>
      </c>
      <c r="C39" s="31">
        <f t="shared" si="3"/>
        <v>0</v>
      </c>
      <c r="D39" s="31">
        <f t="shared" si="3"/>
        <v>0</v>
      </c>
      <c r="E39" s="31">
        <f t="shared" si="3"/>
        <v>159696</v>
      </c>
      <c r="F39" s="31">
        <f t="shared" si="3"/>
        <v>0</v>
      </c>
      <c r="G39" s="31">
        <f t="shared" si="3"/>
        <v>0</v>
      </c>
      <c r="H39" s="31">
        <f t="shared" si="3"/>
        <v>0</v>
      </c>
      <c r="I39" s="31">
        <f t="shared" si="3"/>
        <v>0</v>
      </c>
      <c r="J39" s="27"/>
    </row>
    <row r="40" spans="1:20" x14ac:dyDescent="0.3">
      <c r="A40" s="2">
        <v>15</v>
      </c>
      <c r="B40" s="31">
        <f t="shared" si="4"/>
        <v>0</v>
      </c>
      <c r="C40" s="31">
        <f t="shared" si="3"/>
        <v>0</v>
      </c>
      <c r="D40" s="31">
        <f t="shared" si="3"/>
        <v>0</v>
      </c>
      <c r="E40" s="31">
        <f t="shared" si="3"/>
        <v>0</v>
      </c>
      <c r="F40" s="31">
        <f t="shared" si="3"/>
        <v>0</v>
      </c>
      <c r="G40" s="31">
        <f t="shared" si="3"/>
        <v>0</v>
      </c>
      <c r="H40" s="31">
        <f t="shared" si="3"/>
        <v>52736</v>
      </c>
      <c r="I40" s="31">
        <f t="shared" si="3"/>
        <v>0</v>
      </c>
      <c r="J40" s="27"/>
      <c r="K40" s="26" t="s">
        <v>53</v>
      </c>
      <c r="L40" s="22">
        <f>SUMPRODUCT(B3:I21,L3:S21)</f>
        <v>2502541</v>
      </c>
    </row>
    <row r="41" spans="1:20" x14ac:dyDescent="0.3">
      <c r="A41" s="2">
        <v>16</v>
      </c>
      <c r="B41" s="31">
        <f t="shared" si="4"/>
        <v>0</v>
      </c>
      <c r="C41" s="31">
        <f t="shared" si="3"/>
        <v>0</v>
      </c>
      <c r="D41" s="31">
        <f t="shared" si="3"/>
        <v>0</v>
      </c>
      <c r="E41" s="31">
        <f t="shared" si="3"/>
        <v>153552</v>
      </c>
      <c r="F41" s="31">
        <f t="shared" si="3"/>
        <v>0</v>
      </c>
      <c r="G41" s="31">
        <f t="shared" si="3"/>
        <v>0</v>
      </c>
      <c r="H41" s="31">
        <f t="shared" si="3"/>
        <v>0</v>
      </c>
      <c r="I41" s="31">
        <f t="shared" si="3"/>
        <v>0</v>
      </c>
      <c r="J41" s="27"/>
      <c r="K41" s="30" t="s">
        <v>54</v>
      </c>
      <c r="L41" s="25">
        <v>1250000</v>
      </c>
    </row>
    <row r="42" spans="1:20" x14ac:dyDescent="0.3">
      <c r="A42" s="2">
        <v>17</v>
      </c>
      <c r="B42" s="31">
        <f t="shared" si="4"/>
        <v>0</v>
      </c>
      <c r="C42" s="31">
        <f t="shared" si="4"/>
        <v>0</v>
      </c>
      <c r="D42" s="31">
        <f t="shared" si="4"/>
        <v>0</v>
      </c>
      <c r="E42" s="31">
        <f t="shared" si="4"/>
        <v>0</v>
      </c>
      <c r="F42" s="31">
        <f t="shared" si="4"/>
        <v>0</v>
      </c>
      <c r="G42" s="31">
        <f t="shared" si="4"/>
        <v>76992</v>
      </c>
      <c r="H42" s="31">
        <f t="shared" si="4"/>
        <v>0</v>
      </c>
      <c r="I42" s="31">
        <f t="shared" si="4"/>
        <v>0</v>
      </c>
      <c r="J42" s="27"/>
      <c r="K42" s="30" t="s">
        <v>55</v>
      </c>
      <c r="L42" s="25">
        <v>1700000</v>
      </c>
    </row>
    <row r="43" spans="1:20" x14ac:dyDescent="0.3">
      <c r="A43" s="2">
        <v>18</v>
      </c>
      <c r="B43" s="31">
        <f t="shared" ref="B43:I44" si="10">B20*L20</f>
        <v>0</v>
      </c>
      <c r="C43" s="31">
        <f t="shared" si="10"/>
        <v>0</v>
      </c>
      <c r="D43" s="31">
        <f t="shared" si="10"/>
        <v>0</v>
      </c>
      <c r="E43" s="31">
        <f t="shared" si="10"/>
        <v>67776</v>
      </c>
      <c r="F43" s="31">
        <f t="shared" si="10"/>
        <v>0</v>
      </c>
      <c r="G43" s="31">
        <f t="shared" si="10"/>
        <v>0</v>
      </c>
      <c r="H43" s="31">
        <f t="shared" si="10"/>
        <v>0</v>
      </c>
      <c r="I43" s="31">
        <f t="shared" si="10"/>
        <v>0</v>
      </c>
      <c r="J43" s="27"/>
      <c r="K43" s="30" t="s">
        <v>56</v>
      </c>
      <c r="L43" s="24">
        <v>62.26</v>
      </c>
    </row>
    <row r="44" spans="1:20" x14ac:dyDescent="0.3">
      <c r="A44" s="2">
        <v>19</v>
      </c>
      <c r="B44" s="31">
        <f t="shared" si="10"/>
        <v>0</v>
      </c>
      <c r="C44" s="31">
        <f t="shared" si="10"/>
        <v>0</v>
      </c>
      <c r="D44" s="31">
        <f t="shared" si="10"/>
        <v>0</v>
      </c>
      <c r="E44" s="31">
        <f t="shared" si="10"/>
        <v>0</v>
      </c>
      <c r="F44" s="31">
        <f t="shared" si="10"/>
        <v>0</v>
      </c>
      <c r="G44" s="31">
        <f t="shared" si="10"/>
        <v>0</v>
      </c>
      <c r="H44" s="31">
        <f t="shared" si="10"/>
        <v>45936</v>
      </c>
      <c r="I44" s="31">
        <f t="shared" si="10"/>
        <v>0</v>
      </c>
      <c r="J44" s="27"/>
      <c r="K44" s="30" t="s">
        <v>57</v>
      </c>
      <c r="L44" s="21">
        <v>19743</v>
      </c>
    </row>
    <row r="46" spans="1:20" x14ac:dyDescent="0.3">
      <c r="A46" t="s">
        <v>43</v>
      </c>
    </row>
    <row r="47" spans="1:20" x14ac:dyDescent="0.3">
      <c r="A47" s="3" t="s">
        <v>15</v>
      </c>
      <c r="B47" s="4" t="s">
        <v>16</v>
      </c>
      <c r="C47" s="4" t="s">
        <v>17</v>
      </c>
      <c r="D47" s="4" t="s">
        <v>18</v>
      </c>
      <c r="E47" s="4" t="s">
        <v>19</v>
      </c>
      <c r="F47" s="4" t="s">
        <v>20</v>
      </c>
      <c r="G47" s="4" t="s">
        <v>21</v>
      </c>
      <c r="H47" s="4" t="s">
        <v>22</v>
      </c>
      <c r="I47" s="4" t="s">
        <v>23</v>
      </c>
      <c r="J47" s="4" t="s">
        <v>58</v>
      </c>
      <c r="K47" s="4" t="s">
        <v>59</v>
      </c>
      <c r="L47" s="4" t="s">
        <v>60</v>
      </c>
      <c r="M47" s="4" t="s">
        <v>61</v>
      </c>
    </row>
    <row r="48" spans="1:20" x14ac:dyDescent="0.3">
      <c r="A48" s="2">
        <v>1</v>
      </c>
      <c r="B48" s="31">
        <f>45*L3</f>
        <v>14940</v>
      </c>
      <c r="C48" s="31">
        <f t="shared" ref="C48:I63" si="11">45*M3</f>
        <v>0</v>
      </c>
      <c r="D48" s="31">
        <f t="shared" si="11"/>
        <v>0</v>
      </c>
      <c r="E48" s="31">
        <f t="shared" si="11"/>
        <v>0</v>
      </c>
      <c r="F48" s="31">
        <f t="shared" si="11"/>
        <v>0</v>
      </c>
      <c r="G48" s="31">
        <f t="shared" si="11"/>
        <v>0</v>
      </c>
      <c r="H48" s="31">
        <f t="shared" si="11"/>
        <v>0</v>
      </c>
      <c r="I48" s="31">
        <f t="shared" si="11"/>
        <v>0</v>
      </c>
      <c r="J48" s="16">
        <f>SUM(B48:I48)</f>
        <v>14940</v>
      </c>
      <c r="K48" s="16">
        <f>SUM(B26:I26)</f>
        <v>3320</v>
      </c>
      <c r="L48" s="1" t="b">
        <f>K48&lt;=J48</f>
        <v>1</v>
      </c>
      <c r="M48" s="18">
        <v>332</v>
      </c>
    </row>
    <row r="49" spans="1:13" x14ac:dyDescent="0.3">
      <c r="A49" s="2">
        <v>2</v>
      </c>
      <c r="B49" s="31">
        <f t="shared" ref="B49:I66" si="12">45*L4</f>
        <v>0</v>
      </c>
      <c r="C49" s="31">
        <f>45*M4</f>
        <v>633420</v>
      </c>
      <c r="D49" s="31">
        <f t="shared" si="11"/>
        <v>0</v>
      </c>
      <c r="E49" s="31">
        <f t="shared" si="11"/>
        <v>0</v>
      </c>
      <c r="F49" s="31">
        <f t="shared" si="11"/>
        <v>0</v>
      </c>
      <c r="G49" s="31">
        <f t="shared" si="11"/>
        <v>0</v>
      </c>
      <c r="H49" s="31">
        <f t="shared" si="11"/>
        <v>0</v>
      </c>
      <c r="I49" s="31">
        <f t="shared" si="11"/>
        <v>0</v>
      </c>
      <c r="J49" s="16">
        <f t="shared" ref="J49:J66" si="13">SUM(B49:I49)</f>
        <v>633420</v>
      </c>
      <c r="K49" s="16">
        <f t="shared" ref="K49:K66" si="14">SUM(B27:I27)</f>
        <v>56304</v>
      </c>
      <c r="L49" s="1" t="b">
        <f t="shared" ref="L49:L66" si="15">K49&lt;=J49</f>
        <v>1</v>
      </c>
      <c r="M49" s="18">
        <v>14076</v>
      </c>
    </row>
    <row r="50" spans="1:13" x14ac:dyDescent="0.3">
      <c r="A50" s="2">
        <v>3</v>
      </c>
      <c r="B50" s="31">
        <f t="shared" si="12"/>
        <v>0</v>
      </c>
      <c r="C50" s="31">
        <f t="shared" si="12"/>
        <v>0</v>
      </c>
      <c r="D50" s="31">
        <f t="shared" si="11"/>
        <v>555435</v>
      </c>
      <c r="E50" s="31">
        <f t="shared" si="11"/>
        <v>0</v>
      </c>
      <c r="F50" s="31">
        <f t="shared" si="11"/>
        <v>0</v>
      </c>
      <c r="G50" s="31">
        <f t="shared" si="11"/>
        <v>0</v>
      </c>
      <c r="H50" s="31">
        <f t="shared" si="11"/>
        <v>0</v>
      </c>
      <c r="I50" s="31">
        <f t="shared" si="11"/>
        <v>0</v>
      </c>
      <c r="J50" s="16">
        <f t="shared" si="13"/>
        <v>555435</v>
      </c>
      <c r="K50" s="16">
        <f t="shared" si="14"/>
        <v>98744</v>
      </c>
      <c r="L50" s="1" t="b">
        <f t="shared" si="15"/>
        <v>1</v>
      </c>
      <c r="M50" s="18">
        <v>12343</v>
      </c>
    </row>
    <row r="51" spans="1:13" x14ac:dyDescent="0.3">
      <c r="A51" s="2">
        <v>4</v>
      </c>
      <c r="B51" s="31">
        <f t="shared" si="12"/>
        <v>0</v>
      </c>
      <c r="C51" s="31">
        <f t="shared" si="12"/>
        <v>0</v>
      </c>
      <c r="D51" s="31">
        <f t="shared" si="11"/>
        <v>0</v>
      </c>
      <c r="E51" s="31">
        <f t="shared" si="11"/>
        <v>811530</v>
      </c>
      <c r="F51" s="31">
        <f t="shared" si="11"/>
        <v>0</v>
      </c>
      <c r="G51" s="31">
        <f t="shared" si="11"/>
        <v>0</v>
      </c>
      <c r="H51" s="31">
        <f t="shared" si="11"/>
        <v>0</v>
      </c>
      <c r="I51" s="31">
        <f t="shared" si="11"/>
        <v>0</v>
      </c>
      <c r="J51" s="16">
        <f t="shared" si="13"/>
        <v>811530</v>
      </c>
      <c r="K51" s="16">
        <f t="shared" si="14"/>
        <v>216408</v>
      </c>
      <c r="L51" s="1" t="b">
        <f t="shared" si="15"/>
        <v>1</v>
      </c>
      <c r="M51" s="18">
        <v>18034</v>
      </c>
    </row>
    <row r="52" spans="1:13" x14ac:dyDescent="0.3">
      <c r="A52" s="2">
        <v>5</v>
      </c>
      <c r="B52" s="31">
        <f t="shared" si="12"/>
        <v>0</v>
      </c>
      <c r="C52" s="31">
        <f t="shared" si="12"/>
        <v>0</v>
      </c>
      <c r="D52" s="31">
        <f t="shared" si="11"/>
        <v>0</v>
      </c>
      <c r="E52" s="31">
        <f t="shared" si="11"/>
        <v>0</v>
      </c>
      <c r="F52" s="31">
        <f t="shared" si="11"/>
        <v>691515</v>
      </c>
      <c r="G52" s="31">
        <f t="shared" si="11"/>
        <v>0</v>
      </c>
      <c r="H52" s="31">
        <f t="shared" si="11"/>
        <v>0</v>
      </c>
      <c r="I52" s="31">
        <f t="shared" si="11"/>
        <v>0</v>
      </c>
      <c r="J52" s="16">
        <f t="shared" si="13"/>
        <v>691515</v>
      </c>
      <c r="K52" s="16">
        <f t="shared" si="14"/>
        <v>61468</v>
      </c>
      <c r="L52" s="1" t="b">
        <f t="shared" si="15"/>
        <v>1</v>
      </c>
      <c r="M52" s="18">
        <v>15367</v>
      </c>
    </row>
    <row r="53" spans="1:13" x14ac:dyDescent="0.3">
      <c r="A53" s="2">
        <v>6</v>
      </c>
      <c r="B53" s="31">
        <f t="shared" si="12"/>
        <v>0</v>
      </c>
      <c r="C53" s="31">
        <f t="shared" si="12"/>
        <v>0</v>
      </c>
      <c r="D53" s="31">
        <f t="shared" si="11"/>
        <v>0</v>
      </c>
      <c r="E53" s="31">
        <f t="shared" si="11"/>
        <v>0</v>
      </c>
      <c r="F53" s="31">
        <f t="shared" si="11"/>
        <v>0</v>
      </c>
      <c r="G53" s="31">
        <f t="shared" si="11"/>
        <v>479430</v>
      </c>
      <c r="H53" s="31">
        <f t="shared" si="11"/>
        <v>0</v>
      </c>
      <c r="I53" s="31">
        <f t="shared" si="11"/>
        <v>0</v>
      </c>
      <c r="J53" s="16">
        <f t="shared" si="13"/>
        <v>479430</v>
      </c>
      <c r="K53" s="16">
        <f t="shared" si="14"/>
        <v>74578</v>
      </c>
      <c r="L53" s="1" t="b">
        <f t="shared" si="15"/>
        <v>1</v>
      </c>
      <c r="M53" s="18">
        <v>10654</v>
      </c>
    </row>
    <row r="54" spans="1:13" x14ac:dyDescent="0.3">
      <c r="A54" s="2">
        <v>7</v>
      </c>
      <c r="B54" s="31">
        <f t="shared" si="12"/>
        <v>0</v>
      </c>
      <c r="C54" s="31">
        <f t="shared" si="12"/>
        <v>0</v>
      </c>
      <c r="D54" s="31">
        <f t="shared" si="11"/>
        <v>0</v>
      </c>
      <c r="E54" s="31">
        <f t="shared" si="11"/>
        <v>0</v>
      </c>
      <c r="F54" s="31">
        <f t="shared" si="11"/>
        <v>196920</v>
      </c>
      <c r="G54" s="31">
        <f t="shared" si="11"/>
        <v>0</v>
      </c>
      <c r="H54" s="31">
        <f t="shared" si="11"/>
        <v>612000</v>
      </c>
      <c r="I54" s="31">
        <f t="shared" si="11"/>
        <v>0</v>
      </c>
      <c r="J54" s="16">
        <f t="shared" si="13"/>
        <v>808920</v>
      </c>
      <c r="K54" s="16">
        <f t="shared" si="14"/>
        <v>89408</v>
      </c>
      <c r="L54" s="1" t="b">
        <f t="shared" si="15"/>
        <v>1</v>
      </c>
      <c r="M54" s="18">
        <v>17976</v>
      </c>
    </row>
    <row r="55" spans="1:13" x14ac:dyDescent="0.3">
      <c r="A55" s="2">
        <v>8</v>
      </c>
      <c r="B55" s="31">
        <f t="shared" si="12"/>
        <v>0</v>
      </c>
      <c r="C55" s="31">
        <f t="shared" si="12"/>
        <v>0</v>
      </c>
      <c r="D55" s="31">
        <f t="shared" si="11"/>
        <v>0</v>
      </c>
      <c r="E55" s="31">
        <f t="shared" si="11"/>
        <v>0</v>
      </c>
      <c r="F55" s="31">
        <f t="shared" si="11"/>
        <v>0</v>
      </c>
      <c r="G55" s="31">
        <f t="shared" si="11"/>
        <v>0</v>
      </c>
      <c r="H55" s="31">
        <f t="shared" si="11"/>
        <v>0</v>
      </c>
      <c r="I55" s="31">
        <f t="shared" si="11"/>
        <v>393525</v>
      </c>
      <c r="J55" s="16">
        <f t="shared" si="13"/>
        <v>393525</v>
      </c>
      <c r="K55" s="16">
        <f t="shared" si="14"/>
        <v>131175</v>
      </c>
      <c r="L55" s="1" t="b">
        <f t="shared" si="15"/>
        <v>1</v>
      </c>
      <c r="M55" s="18">
        <v>8745</v>
      </c>
    </row>
    <row r="56" spans="1:13" x14ac:dyDescent="0.3">
      <c r="A56" s="2">
        <v>9</v>
      </c>
      <c r="B56" s="31">
        <f t="shared" si="12"/>
        <v>0</v>
      </c>
      <c r="C56" s="31">
        <f t="shared" si="12"/>
        <v>0</v>
      </c>
      <c r="D56" s="31">
        <f t="shared" si="11"/>
        <v>0</v>
      </c>
      <c r="E56" s="31">
        <f t="shared" si="11"/>
        <v>370935</v>
      </c>
      <c r="F56" s="31">
        <f t="shared" si="11"/>
        <v>0</v>
      </c>
      <c r="G56" s="31">
        <f t="shared" si="11"/>
        <v>0</v>
      </c>
      <c r="H56" s="31">
        <f t="shared" si="11"/>
        <v>0</v>
      </c>
      <c r="I56" s="31">
        <f t="shared" si="11"/>
        <v>0</v>
      </c>
      <c r="J56" s="16">
        <f t="shared" si="13"/>
        <v>370935</v>
      </c>
      <c r="K56" s="16">
        <f t="shared" si="14"/>
        <v>197832</v>
      </c>
      <c r="L56" s="1" t="b">
        <f t="shared" si="15"/>
        <v>1</v>
      </c>
      <c r="M56" s="18">
        <v>8243</v>
      </c>
    </row>
    <row r="57" spans="1:13" x14ac:dyDescent="0.3">
      <c r="A57" s="2">
        <v>10</v>
      </c>
      <c r="B57" s="31">
        <f t="shared" si="12"/>
        <v>0</v>
      </c>
      <c r="C57" s="31">
        <f t="shared" si="12"/>
        <v>0</v>
      </c>
      <c r="D57" s="31">
        <f t="shared" si="11"/>
        <v>0</v>
      </c>
      <c r="E57" s="31">
        <f t="shared" si="11"/>
        <v>0</v>
      </c>
      <c r="F57" s="31">
        <f t="shared" si="11"/>
        <v>0</v>
      </c>
      <c r="G57" s="31">
        <f t="shared" si="11"/>
        <v>0</v>
      </c>
      <c r="H57" s="31">
        <f t="shared" si="11"/>
        <v>0</v>
      </c>
      <c r="I57" s="31">
        <f t="shared" si="11"/>
        <v>435015</v>
      </c>
      <c r="J57" s="16">
        <f t="shared" si="13"/>
        <v>435015</v>
      </c>
      <c r="K57" s="16">
        <f t="shared" si="14"/>
        <v>541352</v>
      </c>
      <c r="L57" s="1" t="b">
        <f t="shared" si="15"/>
        <v>0</v>
      </c>
      <c r="M57" s="18">
        <v>9667</v>
      </c>
    </row>
    <row r="58" spans="1:13" x14ac:dyDescent="0.3">
      <c r="A58" s="2">
        <v>11</v>
      </c>
      <c r="B58" s="31">
        <f t="shared" si="12"/>
        <v>292725</v>
      </c>
      <c r="C58" s="31">
        <f t="shared" si="12"/>
        <v>0</v>
      </c>
      <c r="D58" s="31">
        <f t="shared" si="11"/>
        <v>0</v>
      </c>
      <c r="E58" s="31">
        <f t="shared" si="11"/>
        <v>0</v>
      </c>
      <c r="F58" s="31">
        <f t="shared" si="11"/>
        <v>0</v>
      </c>
      <c r="G58" s="31">
        <f t="shared" si="11"/>
        <v>0</v>
      </c>
      <c r="H58" s="31">
        <f t="shared" si="11"/>
        <v>0</v>
      </c>
      <c r="I58" s="31">
        <f t="shared" si="11"/>
        <v>0</v>
      </c>
      <c r="J58" s="16">
        <f t="shared" si="13"/>
        <v>292725</v>
      </c>
      <c r="K58" s="16">
        <f t="shared" si="14"/>
        <v>260200</v>
      </c>
      <c r="L58" s="1" t="b">
        <f t="shared" si="15"/>
        <v>1</v>
      </c>
      <c r="M58" s="18">
        <v>6505</v>
      </c>
    </row>
    <row r="59" spans="1:13" x14ac:dyDescent="0.3">
      <c r="A59" s="2">
        <v>12</v>
      </c>
      <c r="B59" s="31">
        <f t="shared" si="12"/>
        <v>181170</v>
      </c>
      <c r="C59" s="31">
        <f t="shared" si="12"/>
        <v>0</v>
      </c>
      <c r="D59" s="31">
        <f t="shared" si="11"/>
        <v>0</v>
      </c>
      <c r="E59" s="31">
        <f t="shared" si="11"/>
        <v>0</v>
      </c>
      <c r="F59" s="31">
        <f t="shared" si="11"/>
        <v>0</v>
      </c>
      <c r="G59" s="31">
        <f t="shared" si="11"/>
        <v>0</v>
      </c>
      <c r="H59" s="31">
        <f t="shared" si="11"/>
        <v>0</v>
      </c>
      <c r="I59" s="31">
        <f t="shared" si="11"/>
        <v>0</v>
      </c>
      <c r="J59" s="16">
        <f t="shared" si="13"/>
        <v>181170</v>
      </c>
      <c r="K59" s="16">
        <f t="shared" si="14"/>
        <v>128832</v>
      </c>
      <c r="L59" s="1" t="b">
        <f t="shared" si="15"/>
        <v>1</v>
      </c>
      <c r="M59" s="18">
        <v>4026</v>
      </c>
    </row>
    <row r="60" spans="1:13" x14ac:dyDescent="0.3">
      <c r="A60" s="2">
        <v>13</v>
      </c>
      <c r="B60" s="31">
        <f t="shared" si="12"/>
        <v>0</v>
      </c>
      <c r="C60" s="31">
        <f t="shared" si="12"/>
        <v>0</v>
      </c>
      <c r="D60" s="31">
        <f t="shared" si="11"/>
        <v>161685</v>
      </c>
      <c r="E60" s="31">
        <f t="shared" si="11"/>
        <v>0</v>
      </c>
      <c r="F60" s="31">
        <f t="shared" si="11"/>
        <v>0</v>
      </c>
      <c r="G60" s="31">
        <f t="shared" si="11"/>
        <v>0</v>
      </c>
      <c r="H60" s="31">
        <f t="shared" si="11"/>
        <v>0</v>
      </c>
      <c r="I60" s="31">
        <f t="shared" si="11"/>
        <v>0</v>
      </c>
      <c r="J60" s="16">
        <f t="shared" si="13"/>
        <v>161685</v>
      </c>
      <c r="K60" s="16">
        <f t="shared" si="14"/>
        <v>86232</v>
      </c>
      <c r="L60" s="1" t="b">
        <f t="shared" si="15"/>
        <v>1</v>
      </c>
      <c r="M60" s="18">
        <v>3593</v>
      </c>
    </row>
    <row r="61" spans="1:13" x14ac:dyDescent="0.3">
      <c r="A61" s="2">
        <v>14</v>
      </c>
      <c r="B61" s="31">
        <f t="shared" si="12"/>
        <v>0</v>
      </c>
      <c r="C61" s="31">
        <f t="shared" si="12"/>
        <v>0</v>
      </c>
      <c r="D61" s="31">
        <f t="shared" si="11"/>
        <v>0</v>
      </c>
      <c r="E61" s="31">
        <f t="shared" si="11"/>
        <v>149715</v>
      </c>
      <c r="F61" s="31">
        <f t="shared" si="11"/>
        <v>0</v>
      </c>
      <c r="G61" s="31">
        <f t="shared" si="11"/>
        <v>0</v>
      </c>
      <c r="H61" s="31">
        <f t="shared" si="11"/>
        <v>0</v>
      </c>
      <c r="I61" s="31">
        <f t="shared" si="11"/>
        <v>0</v>
      </c>
      <c r="J61" s="16">
        <f t="shared" si="13"/>
        <v>149715</v>
      </c>
      <c r="K61" s="16">
        <f t="shared" si="14"/>
        <v>159696</v>
      </c>
      <c r="L61" s="1" t="b">
        <f t="shared" si="15"/>
        <v>0</v>
      </c>
      <c r="M61" s="18">
        <v>3327</v>
      </c>
    </row>
    <row r="62" spans="1:13" x14ac:dyDescent="0.3">
      <c r="A62" s="2">
        <v>15</v>
      </c>
      <c r="B62" s="31">
        <f t="shared" si="12"/>
        <v>0</v>
      </c>
      <c r="C62" s="31">
        <f t="shared" si="12"/>
        <v>0</v>
      </c>
      <c r="D62" s="31">
        <f t="shared" si="11"/>
        <v>0</v>
      </c>
      <c r="E62" s="31">
        <f t="shared" si="11"/>
        <v>0</v>
      </c>
      <c r="F62" s="31">
        <f t="shared" si="11"/>
        <v>0</v>
      </c>
      <c r="G62" s="31">
        <f t="shared" si="11"/>
        <v>0</v>
      </c>
      <c r="H62" s="31">
        <f t="shared" si="11"/>
        <v>148320</v>
      </c>
      <c r="I62" s="31">
        <f t="shared" si="11"/>
        <v>0</v>
      </c>
      <c r="J62" s="16">
        <f t="shared" si="13"/>
        <v>148320</v>
      </c>
      <c r="K62" s="16">
        <f t="shared" si="14"/>
        <v>52736</v>
      </c>
      <c r="L62" s="1" t="b">
        <f t="shared" si="15"/>
        <v>1</v>
      </c>
      <c r="M62" s="18">
        <v>3296</v>
      </c>
    </row>
    <row r="63" spans="1:13" x14ac:dyDescent="0.3">
      <c r="A63" s="2">
        <v>16</v>
      </c>
      <c r="B63" s="31">
        <f t="shared" si="12"/>
        <v>0</v>
      </c>
      <c r="C63" s="31">
        <f t="shared" si="12"/>
        <v>0</v>
      </c>
      <c r="D63" s="31">
        <f t="shared" si="11"/>
        <v>0</v>
      </c>
      <c r="E63" s="31">
        <f t="shared" si="11"/>
        <v>143955</v>
      </c>
      <c r="F63" s="31">
        <f t="shared" si="11"/>
        <v>0</v>
      </c>
      <c r="G63" s="31">
        <f t="shared" si="11"/>
        <v>0</v>
      </c>
      <c r="H63" s="31">
        <f t="shared" si="11"/>
        <v>0</v>
      </c>
      <c r="I63" s="31">
        <f t="shared" si="11"/>
        <v>0</v>
      </c>
      <c r="J63" s="16">
        <f t="shared" si="13"/>
        <v>143955</v>
      </c>
      <c r="K63" s="16">
        <f t="shared" si="14"/>
        <v>153552</v>
      </c>
      <c r="L63" s="1" t="b">
        <f t="shared" si="15"/>
        <v>0</v>
      </c>
      <c r="M63" s="18">
        <v>3199</v>
      </c>
    </row>
    <row r="64" spans="1:13" x14ac:dyDescent="0.3">
      <c r="A64" s="2">
        <v>17</v>
      </c>
      <c r="B64" s="31">
        <f t="shared" si="12"/>
        <v>0</v>
      </c>
      <c r="C64" s="31">
        <f t="shared" si="12"/>
        <v>0</v>
      </c>
      <c r="D64" s="31">
        <f t="shared" si="12"/>
        <v>0</v>
      </c>
      <c r="E64" s="31">
        <f t="shared" si="12"/>
        <v>0</v>
      </c>
      <c r="F64" s="31">
        <f t="shared" si="12"/>
        <v>0</v>
      </c>
      <c r="G64" s="31">
        <f t="shared" si="12"/>
        <v>108270</v>
      </c>
      <c r="H64" s="31">
        <f t="shared" si="12"/>
        <v>0</v>
      </c>
      <c r="I64" s="31">
        <f t="shared" si="12"/>
        <v>0</v>
      </c>
      <c r="J64" s="16">
        <f t="shared" si="13"/>
        <v>108270</v>
      </c>
      <c r="K64" s="16">
        <f t="shared" si="14"/>
        <v>76992</v>
      </c>
      <c r="L64" s="1" t="b">
        <f t="shared" si="15"/>
        <v>1</v>
      </c>
      <c r="M64" s="18">
        <v>2406</v>
      </c>
    </row>
    <row r="65" spans="1:13" x14ac:dyDescent="0.3">
      <c r="A65" s="2">
        <v>18</v>
      </c>
      <c r="B65" s="31">
        <f t="shared" si="12"/>
        <v>0</v>
      </c>
      <c r="C65" s="31">
        <f t="shared" si="12"/>
        <v>0</v>
      </c>
      <c r="D65" s="31">
        <f t="shared" si="12"/>
        <v>0</v>
      </c>
      <c r="E65" s="31">
        <f t="shared" si="12"/>
        <v>95310</v>
      </c>
      <c r="F65" s="31">
        <f t="shared" si="12"/>
        <v>0</v>
      </c>
      <c r="G65" s="31">
        <f t="shared" si="12"/>
        <v>0</v>
      </c>
      <c r="H65" s="31">
        <f t="shared" si="12"/>
        <v>0</v>
      </c>
      <c r="I65" s="31">
        <f t="shared" si="12"/>
        <v>0</v>
      </c>
      <c r="J65" s="16">
        <f t="shared" si="13"/>
        <v>95310</v>
      </c>
      <c r="K65" s="16">
        <f t="shared" si="14"/>
        <v>67776</v>
      </c>
      <c r="L65" s="1" t="b">
        <f t="shared" si="15"/>
        <v>1</v>
      </c>
      <c r="M65" s="18">
        <v>2118</v>
      </c>
    </row>
    <row r="66" spans="1:13" x14ac:dyDescent="0.3">
      <c r="A66" s="2">
        <v>19</v>
      </c>
      <c r="B66" s="31">
        <f t="shared" si="12"/>
        <v>0</v>
      </c>
      <c r="C66" s="31">
        <f t="shared" si="12"/>
        <v>0</v>
      </c>
      <c r="D66" s="31">
        <f t="shared" si="12"/>
        <v>0</v>
      </c>
      <c r="E66" s="31">
        <f t="shared" si="12"/>
        <v>0</v>
      </c>
      <c r="F66" s="31">
        <f t="shared" si="12"/>
        <v>0</v>
      </c>
      <c r="G66" s="31">
        <f t="shared" si="12"/>
        <v>0</v>
      </c>
      <c r="H66" s="31">
        <f t="shared" si="12"/>
        <v>86130</v>
      </c>
      <c r="I66" s="31">
        <f t="shared" si="12"/>
        <v>0</v>
      </c>
      <c r="J66" s="16">
        <f t="shared" si="13"/>
        <v>86130</v>
      </c>
      <c r="K66" s="16">
        <f t="shared" si="14"/>
        <v>45936</v>
      </c>
      <c r="L66" s="1" t="b">
        <f t="shared" si="15"/>
        <v>1</v>
      </c>
      <c r="M66" s="18">
        <v>1914</v>
      </c>
    </row>
    <row r="67" spans="1:13" x14ac:dyDescent="0.3">
      <c r="B67" s="27"/>
      <c r="C67" s="27"/>
      <c r="D67" s="27"/>
      <c r="E67" s="27"/>
      <c r="F67" s="27"/>
      <c r="G67" s="27"/>
      <c r="H67" s="27"/>
      <c r="I67" s="27"/>
      <c r="L67" t="s">
        <v>62</v>
      </c>
      <c r="M67" s="27">
        <f>SUM(M48:M66)</f>
        <v>145821</v>
      </c>
    </row>
    <row r="68" spans="1:13" x14ac:dyDescent="0.3">
      <c r="L68" t="s">
        <v>63</v>
      </c>
      <c r="M68" s="27">
        <f>SUM(M63,M61,M57)</f>
        <v>16193</v>
      </c>
    </row>
    <row r="69" spans="1:13" x14ac:dyDescent="0.3">
      <c r="L69" s="23" t="s">
        <v>64</v>
      </c>
      <c r="M69" s="43">
        <f>1-M68/M67</f>
        <v>0.88895289430191815</v>
      </c>
    </row>
    <row r="70" spans="1:13" x14ac:dyDescent="0.3">
      <c r="A70" t="s">
        <v>65</v>
      </c>
    </row>
    <row r="71" spans="1:13" x14ac:dyDescent="0.3">
      <c r="A71" s="62" t="s">
        <v>15</v>
      </c>
      <c r="B71" s="63" t="s">
        <v>16</v>
      </c>
      <c r="C71" s="63" t="s">
        <v>17</v>
      </c>
      <c r="D71" s="63" t="s">
        <v>18</v>
      </c>
      <c r="E71" s="63" t="s">
        <v>19</v>
      </c>
      <c r="F71" s="63" t="s">
        <v>20</v>
      </c>
      <c r="G71" s="63" t="s">
        <v>21</v>
      </c>
      <c r="H71" s="63" t="s">
        <v>22</v>
      </c>
      <c r="I71" s="63" t="s">
        <v>23</v>
      </c>
      <c r="J71" s="64" t="s">
        <v>66</v>
      </c>
      <c r="K71" s="65" t="s">
        <v>61</v>
      </c>
    </row>
    <row r="72" spans="1:13" x14ac:dyDescent="0.3">
      <c r="A72" s="66">
        <v>1</v>
      </c>
      <c r="B72" s="31">
        <f t="shared" ref="B72:B90" si="16">IFERROR(B3*L3/L3,0)</f>
        <v>10</v>
      </c>
      <c r="C72" s="31">
        <f t="shared" ref="C72:C90" si="17">IFERROR(C3*M3/M3,0)</f>
        <v>0</v>
      </c>
      <c r="D72" s="31">
        <f t="shared" ref="D72:D90" si="18">IFERROR(D3*N3/N3,0)</f>
        <v>0</v>
      </c>
      <c r="E72" s="31">
        <f t="shared" ref="E72:E90" si="19">IFERROR(E3*O3/O3,0)</f>
        <v>0</v>
      </c>
      <c r="F72" s="31">
        <f t="shared" ref="F72:F90" si="20">IFERROR(F3*P3/P3,0)</f>
        <v>0</v>
      </c>
      <c r="G72" s="31">
        <f t="shared" ref="G72:G90" si="21">IFERROR(G3*Q3/Q3,0)</f>
        <v>0</v>
      </c>
      <c r="H72" s="31">
        <f t="shared" ref="H72:H90" si="22">IFERROR(H3*R3/R3,0)</f>
        <v>0</v>
      </c>
      <c r="I72" s="31">
        <f t="shared" ref="I72:I90" si="23">IFERROR(I3*S3/S3,0)</f>
        <v>0</v>
      </c>
      <c r="J72" s="31">
        <f>SUM(B72:I72)</f>
        <v>10</v>
      </c>
      <c r="K72" s="67">
        <v>332</v>
      </c>
    </row>
    <row r="73" spans="1:13" x14ac:dyDescent="0.3">
      <c r="A73" s="66">
        <v>2</v>
      </c>
      <c r="B73" s="31">
        <f t="shared" si="16"/>
        <v>0</v>
      </c>
      <c r="C73" s="31">
        <f t="shared" si="17"/>
        <v>4</v>
      </c>
      <c r="D73" s="31">
        <f t="shared" si="18"/>
        <v>0</v>
      </c>
      <c r="E73" s="31">
        <f t="shared" si="19"/>
        <v>0</v>
      </c>
      <c r="F73" s="31">
        <f t="shared" si="20"/>
        <v>0</v>
      </c>
      <c r="G73" s="31">
        <f t="shared" si="21"/>
        <v>0</v>
      </c>
      <c r="H73" s="31">
        <f t="shared" si="22"/>
        <v>0</v>
      </c>
      <c r="I73" s="31">
        <f t="shared" si="23"/>
        <v>0</v>
      </c>
      <c r="J73" s="31">
        <f t="shared" ref="J73:J90" si="24">SUM(B73:I73)</f>
        <v>4</v>
      </c>
      <c r="K73" s="67">
        <v>14076</v>
      </c>
    </row>
    <row r="74" spans="1:13" x14ac:dyDescent="0.3">
      <c r="A74" s="66">
        <v>3</v>
      </c>
      <c r="B74" s="31">
        <f t="shared" si="16"/>
        <v>0</v>
      </c>
      <c r="C74" s="31">
        <f t="shared" si="17"/>
        <v>0</v>
      </c>
      <c r="D74" s="31">
        <f t="shared" si="18"/>
        <v>8</v>
      </c>
      <c r="E74" s="31">
        <f t="shared" si="19"/>
        <v>0</v>
      </c>
      <c r="F74" s="31">
        <f t="shared" si="20"/>
        <v>0</v>
      </c>
      <c r="G74" s="31">
        <f t="shared" si="21"/>
        <v>0</v>
      </c>
      <c r="H74" s="31">
        <f t="shared" si="22"/>
        <v>0</v>
      </c>
      <c r="I74" s="31">
        <f t="shared" si="23"/>
        <v>0</v>
      </c>
      <c r="J74" s="31">
        <f t="shared" si="24"/>
        <v>8</v>
      </c>
      <c r="K74" s="67">
        <v>12343</v>
      </c>
    </row>
    <row r="75" spans="1:13" x14ac:dyDescent="0.3">
      <c r="A75" s="66">
        <v>4</v>
      </c>
      <c r="B75" s="31">
        <f t="shared" si="16"/>
        <v>0</v>
      </c>
      <c r="C75" s="31">
        <f t="shared" si="17"/>
        <v>0</v>
      </c>
      <c r="D75" s="31">
        <f t="shared" si="18"/>
        <v>0</v>
      </c>
      <c r="E75" s="31">
        <f t="shared" si="19"/>
        <v>12</v>
      </c>
      <c r="F75" s="31">
        <f t="shared" si="20"/>
        <v>0</v>
      </c>
      <c r="G75" s="31">
        <f t="shared" si="21"/>
        <v>0</v>
      </c>
      <c r="H75" s="31">
        <f t="shared" si="22"/>
        <v>0</v>
      </c>
      <c r="I75" s="31">
        <f t="shared" si="23"/>
        <v>0</v>
      </c>
      <c r="J75" s="31">
        <f t="shared" si="24"/>
        <v>12</v>
      </c>
      <c r="K75" s="67">
        <v>18034</v>
      </c>
    </row>
    <row r="76" spans="1:13" x14ac:dyDescent="0.3">
      <c r="A76" s="66">
        <v>5</v>
      </c>
      <c r="B76" s="31">
        <f t="shared" si="16"/>
        <v>0</v>
      </c>
      <c r="C76" s="31">
        <f t="shared" si="17"/>
        <v>0</v>
      </c>
      <c r="D76" s="31">
        <f t="shared" si="18"/>
        <v>0</v>
      </c>
      <c r="E76" s="31">
        <f t="shared" si="19"/>
        <v>0</v>
      </c>
      <c r="F76" s="31">
        <f t="shared" si="20"/>
        <v>4</v>
      </c>
      <c r="G76" s="31">
        <f t="shared" si="21"/>
        <v>0</v>
      </c>
      <c r="H76" s="31">
        <f t="shared" si="22"/>
        <v>0</v>
      </c>
      <c r="I76" s="31">
        <f t="shared" si="23"/>
        <v>0</v>
      </c>
      <c r="J76" s="31">
        <f t="shared" si="24"/>
        <v>4</v>
      </c>
      <c r="K76" s="67">
        <v>15367</v>
      </c>
    </row>
    <row r="77" spans="1:13" x14ac:dyDescent="0.3">
      <c r="A77" s="66">
        <v>6</v>
      </c>
      <c r="B77" s="31">
        <f t="shared" si="16"/>
        <v>0</v>
      </c>
      <c r="C77" s="31">
        <f t="shared" si="17"/>
        <v>0</v>
      </c>
      <c r="D77" s="31">
        <f t="shared" si="18"/>
        <v>0</v>
      </c>
      <c r="E77" s="31">
        <f t="shared" si="19"/>
        <v>0</v>
      </c>
      <c r="F77" s="31">
        <f t="shared" si="20"/>
        <v>0</v>
      </c>
      <c r="G77" s="31">
        <f t="shared" si="21"/>
        <v>7</v>
      </c>
      <c r="H77" s="31">
        <f t="shared" si="22"/>
        <v>0</v>
      </c>
      <c r="I77" s="31">
        <f t="shared" si="23"/>
        <v>0</v>
      </c>
      <c r="J77" s="31">
        <f t="shared" si="24"/>
        <v>7</v>
      </c>
      <c r="K77" s="67">
        <v>10654</v>
      </c>
    </row>
    <row r="78" spans="1:13" x14ac:dyDescent="0.3">
      <c r="A78" s="66">
        <v>7</v>
      </c>
      <c r="B78" s="31">
        <f t="shared" si="16"/>
        <v>0</v>
      </c>
      <c r="C78" s="31">
        <f t="shared" si="17"/>
        <v>0</v>
      </c>
      <c r="D78" s="31">
        <f t="shared" si="18"/>
        <v>0</v>
      </c>
      <c r="E78" s="31">
        <f t="shared" si="19"/>
        <v>0</v>
      </c>
      <c r="F78" s="31">
        <f t="shared" si="20"/>
        <v>8</v>
      </c>
      <c r="G78" s="31">
        <f t="shared" si="21"/>
        <v>0</v>
      </c>
      <c r="H78" s="31">
        <f t="shared" si="22"/>
        <v>4</v>
      </c>
      <c r="I78" s="31">
        <f t="shared" si="23"/>
        <v>0</v>
      </c>
      <c r="J78" s="31">
        <f t="shared" si="24"/>
        <v>12</v>
      </c>
      <c r="K78" s="67">
        <v>17976</v>
      </c>
    </row>
    <row r="79" spans="1:13" x14ac:dyDescent="0.3">
      <c r="A79" s="66">
        <v>8</v>
      </c>
      <c r="B79" s="31">
        <f t="shared" si="16"/>
        <v>0</v>
      </c>
      <c r="C79" s="31">
        <f t="shared" si="17"/>
        <v>0</v>
      </c>
      <c r="D79" s="31">
        <f t="shared" si="18"/>
        <v>0</v>
      </c>
      <c r="E79" s="31">
        <f t="shared" si="19"/>
        <v>0</v>
      </c>
      <c r="F79" s="31">
        <f t="shared" si="20"/>
        <v>0</v>
      </c>
      <c r="G79" s="31">
        <f t="shared" si="21"/>
        <v>0</v>
      </c>
      <c r="H79" s="31">
        <f t="shared" si="22"/>
        <v>0</v>
      </c>
      <c r="I79" s="31">
        <f t="shared" si="23"/>
        <v>15</v>
      </c>
      <c r="J79" s="31">
        <f t="shared" si="24"/>
        <v>15</v>
      </c>
      <c r="K79" s="67">
        <v>8745</v>
      </c>
    </row>
    <row r="80" spans="1:13" x14ac:dyDescent="0.3">
      <c r="A80" s="66">
        <v>9</v>
      </c>
      <c r="B80" s="31">
        <f t="shared" si="16"/>
        <v>0</v>
      </c>
      <c r="C80" s="31">
        <f t="shared" si="17"/>
        <v>0</v>
      </c>
      <c r="D80" s="31">
        <f t="shared" si="18"/>
        <v>0</v>
      </c>
      <c r="E80" s="31">
        <f t="shared" si="19"/>
        <v>24</v>
      </c>
      <c r="F80" s="31">
        <f t="shared" si="20"/>
        <v>0</v>
      </c>
      <c r="G80" s="31">
        <f t="shared" si="21"/>
        <v>0</v>
      </c>
      <c r="H80" s="31">
        <f t="shared" si="22"/>
        <v>0</v>
      </c>
      <c r="I80" s="31">
        <f t="shared" si="23"/>
        <v>0</v>
      </c>
      <c r="J80" s="31">
        <f t="shared" si="24"/>
        <v>24</v>
      </c>
      <c r="K80" s="67">
        <v>8243</v>
      </c>
    </row>
    <row r="81" spans="1:11" x14ac:dyDescent="0.3">
      <c r="A81" s="66">
        <v>10</v>
      </c>
      <c r="B81" s="31">
        <f t="shared" si="16"/>
        <v>0</v>
      </c>
      <c r="C81" s="31">
        <f t="shared" si="17"/>
        <v>0</v>
      </c>
      <c r="D81" s="31">
        <f t="shared" si="18"/>
        <v>0</v>
      </c>
      <c r="E81" s="31">
        <f t="shared" si="19"/>
        <v>0</v>
      </c>
      <c r="F81" s="31">
        <f t="shared" si="20"/>
        <v>0</v>
      </c>
      <c r="G81" s="31">
        <f t="shared" si="21"/>
        <v>0</v>
      </c>
      <c r="H81" s="31">
        <f t="shared" si="22"/>
        <v>0</v>
      </c>
      <c r="I81" s="31">
        <f t="shared" si="23"/>
        <v>56</v>
      </c>
      <c r="J81" s="31">
        <f t="shared" si="24"/>
        <v>56</v>
      </c>
      <c r="K81" s="67">
        <v>9667</v>
      </c>
    </row>
    <row r="82" spans="1:11" x14ac:dyDescent="0.3">
      <c r="A82" s="66">
        <v>11</v>
      </c>
      <c r="B82" s="31">
        <f t="shared" si="16"/>
        <v>40</v>
      </c>
      <c r="C82" s="31">
        <f t="shared" si="17"/>
        <v>0</v>
      </c>
      <c r="D82" s="31">
        <f t="shared" si="18"/>
        <v>0</v>
      </c>
      <c r="E82" s="31">
        <f t="shared" si="19"/>
        <v>0</v>
      </c>
      <c r="F82" s="31">
        <f t="shared" si="20"/>
        <v>0</v>
      </c>
      <c r="G82" s="31">
        <f t="shared" si="21"/>
        <v>0</v>
      </c>
      <c r="H82" s="31">
        <f t="shared" si="22"/>
        <v>0</v>
      </c>
      <c r="I82" s="31">
        <f t="shared" si="23"/>
        <v>0</v>
      </c>
      <c r="J82" s="31">
        <f t="shared" si="24"/>
        <v>40</v>
      </c>
      <c r="K82" s="67">
        <v>6505</v>
      </c>
    </row>
    <row r="83" spans="1:11" x14ac:dyDescent="0.3">
      <c r="A83" s="66">
        <v>12</v>
      </c>
      <c r="B83" s="31">
        <f t="shared" si="16"/>
        <v>32</v>
      </c>
      <c r="C83" s="31">
        <f t="shared" si="17"/>
        <v>0</v>
      </c>
      <c r="D83" s="31">
        <f t="shared" si="18"/>
        <v>0</v>
      </c>
      <c r="E83" s="31">
        <f t="shared" si="19"/>
        <v>0</v>
      </c>
      <c r="F83" s="31">
        <f t="shared" si="20"/>
        <v>0</v>
      </c>
      <c r="G83" s="31">
        <f t="shared" si="21"/>
        <v>0</v>
      </c>
      <c r="H83" s="31">
        <f t="shared" si="22"/>
        <v>0</v>
      </c>
      <c r="I83" s="31">
        <f t="shared" si="23"/>
        <v>0</v>
      </c>
      <c r="J83" s="31">
        <f t="shared" si="24"/>
        <v>32</v>
      </c>
      <c r="K83" s="67">
        <v>4026</v>
      </c>
    </row>
    <row r="84" spans="1:11" x14ac:dyDescent="0.3">
      <c r="A84" s="66">
        <v>13</v>
      </c>
      <c r="B84" s="31">
        <f t="shared" si="16"/>
        <v>0</v>
      </c>
      <c r="C84" s="31">
        <f t="shared" si="17"/>
        <v>0</v>
      </c>
      <c r="D84" s="31">
        <f t="shared" si="18"/>
        <v>24</v>
      </c>
      <c r="E84" s="31">
        <f t="shared" si="19"/>
        <v>0</v>
      </c>
      <c r="F84" s="31">
        <f t="shared" si="20"/>
        <v>0</v>
      </c>
      <c r="G84" s="31">
        <f t="shared" si="21"/>
        <v>0</v>
      </c>
      <c r="H84" s="31">
        <f t="shared" si="22"/>
        <v>0</v>
      </c>
      <c r="I84" s="31">
        <f t="shared" si="23"/>
        <v>0</v>
      </c>
      <c r="J84" s="31">
        <f t="shared" si="24"/>
        <v>24</v>
      </c>
      <c r="K84" s="67">
        <v>3593</v>
      </c>
    </row>
    <row r="85" spans="1:11" x14ac:dyDescent="0.3">
      <c r="A85" s="66">
        <v>14</v>
      </c>
      <c r="B85" s="31">
        <f t="shared" si="16"/>
        <v>0</v>
      </c>
      <c r="C85" s="31">
        <f t="shared" si="17"/>
        <v>0</v>
      </c>
      <c r="D85" s="31">
        <f t="shared" si="18"/>
        <v>0</v>
      </c>
      <c r="E85" s="31">
        <f t="shared" si="19"/>
        <v>48</v>
      </c>
      <c r="F85" s="31">
        <f t="shared" si="20"/>
        <v>0</v>
      </c>
      <c r="G85" s="31">
        <f t="shared" si="21"/>
        <v>0</v>
      </c>
      <c r="H85" s="31">
        <f t="shared" si="22"/>
        <v>0</v>
      </c>
      <c r="I85" s="31">
        <f t="shared" si="23"/>
        <v>0</v>
      </c>
      <c r="J85" s="31">
        <f t="shared" si="24"/>
        <v>48</v>
      </c>
      <c r="K85" s="67">
        <v>3327</v>
      </c>
    </row>
    <row r="86" spans="1:11" x14ac:dyDescent="0.3">
      <c r="A86" s="66">
        <v>15</v>
      </c>
      <c r="B86" s="31">
        <f t="shared" si="16"/>
        <v>0</v>
      </c>
      <c r="C86" s="31">
        <f t="shared" si="17"/>
        <v>0</v>
      </c>
      <c r="D86" s="31">
        <f t="shared" si="18"/>
        <v>0</v>
      </c>
      <c r="E86" s="31">
        <f t="shared" si="19"/>
        <v>0</v>
      </c>
      <c r="F86" s="31">
        <f t="shared" si="20"/>
        <v>0</v>
      </c>
      <c r="G86" s="31">
        <f t="shared" si="21"/>
        <v>0</v>
      </c>
      <c r="H86" s="31">
        <f t="shared" si="22"/>
        <v>16</v>
      </c>
      <c r="I86" s="31">
        <f t="shared" si="23"/>
        <v>0</v>
      </c>
      <c r="J86" s="31">
        <f t="shared" si="24"/>
        <v>16</v>
      </c>
      <c r="K86" s="67">
        <v>3296</v>
      </c>
    </row>
    <row r="87" spans="1:11" x14ac:dyDescent="0.3">
      <c r="A87" s="66">
        <v>16</v>
      </c>
      <c r="B87" s="31">
        <f t="shared" si="16"/>
        <v>0</v>
      </c>
      <c r="C87" s="31">
        <f t="shared" si="17"/>
        <v>0</v>
      </c>
      <c r="D87" s="31">
        <f t="shared" si="18"/>
        <v>0</v>
      </c>
      <c r="E87" s="31">
        <f t="shared" si="19"/>
        <v>48</v>
      </c>
      <c r="F87" s="31">
        <f t="shared" si="20"/>
        <v>0</v>
      </c>
      <c r="G87" s="31">
        <f t="shared" si="21"/>
        <v>0</v>
      </c>
      <c r="H87" s="31">
        <f t="shared" si="22"/>
        <v>0</v>
      </c>
      <c r="I87" s="31">
        <f t="shared" si="23"/>
        <v>0</v>
      </c>
      <c r="J87" s="31">
        <f t="shared" si="24"/>
        <v>48</v>
      </c>
      <c r="K87" s="67">
        <v>3199</v>
      </c>
    </row>
    <row r="88" spans="1:11" x14ac:dyDescent="0.3">
      <c r="A88" s="66">
        <v>17</v>
      </c>
      <c r="B88" s="31">
        <f t="shared" si="16"/>
        <v>0</v>
      </c>
      <c r="C88" s="31">
        <f t="shared" si="17"/>
        <v>0</v>
      </c>
      <c r="D88" s="31">
        <f t="shared" si="18"/>
        <v>0</v>
      </c>
      <c r="E88" s="31">
        <f t="shared" si="19"/>
        <v>0</v>
      </c>
      <c r="F88" s="31">
        <f t="shared" si="20"/>
        <v>0</v>
      </c>
      <c r="G88" s="31">
        <f t="shared" si="21"/>
        <v>32</v>
      </c>
      <c r="H88" s="31">
        <f t="shared" si="22"/>
        <v>0</v>
      </c>
      <c r="I88" s="31">
        <f t="shared" si="23"/>
        <v>0</v>
      </c>
      <c r="J88" s="31">
        <f t="shared" si="24"/>
        <v>32</v>
      </c>
      <c r="K88" s="67">
        <v>2406</v>
      </c>
    </row>
    <row r="89" spans="1:11" x14ac:dyDescent="0.3">
      <c r="A89" s="66">
        <v>18</v>
      </c>
      <c r="B89" s="31">
        <f t="shared" si="16"/>
        <v>0</v>
      </c>
      <c r="C89" s="31">
        <f t="shared" si="17"/>
        <v>0</v>
      </c>
      <c r="D89" s="31">
        <f t="shared" si="18"/>
        <v>0</v>
      </c>
      <c r="E89" s="31">
        <f t="shared" si="19"/>
        <v>32</v>
      </c>
      <c r="F89" s="31">
        <f t="shared" si="20"/>
        <v>0</v>
      </c>
      <c r="G89" s="31">
        <f t="shared" si="21"/>
        <v>0</v>
      </c>
      <c r="H89" s="31">
        <f t="shared" si="22"/>
        <v>0</v>
      </c>
      <c r="I89" s="31">
        <f t="shared" si="23"/>
        <v>0</v>
      </c>
      <c r="J89" s="31">
        <f t="shared" si="24"/>
        <v>32</v>
      </c>
      <c r="K89" s="67">
        <v>2118</v>
      </c>
    </row>
    <row r="90" spans="1:11" x14ac:dyDescent="0.3">
      <c r="A90" s="68">
        <v>19</v>
      </c>
      <c r="B90" s="69">
        <f t="shared" si="16"/>
        <v>0</v>
      </c>
      <c r="C90" s="69">
        <f t="shared" si="17"/>
        <v>0</v>
      </c>
      <c r="D90" s="69">
        <f t="shared" si="18"/>
        <v>0</v>
      </c>
      <c r="E90" s="69">
        <f t="shared" si="19"/>
        <v>0</v>
      </c>
      <c r="F90" s="69">
        <f t="shared" si="20"/>
        <v>0</v>
      </c>
      <c r="G90" s="69">
        <f t="shared" si="21"/>
        <v>0</v>
      </c>
      <c r="H90" s="71">
        <f t="shared" si="22"/>
        <v>24</v>
      </c>
      <c r="I90" s="71">
        <f t="shared" si="23"/>
        <v>0</v>
      </c>
      <c r="J90" s="71">
        <f t="shared" si="24"/>
        <v>24</v>
      </c>
      <c r="K90" s="70">
        <v>1914</v>
      </c>
    </row>
    <row r="91" spans="1:11" x14ac:dyDescent="0.3">
      <c r="H91" s="50"/>
      <c r="I91" s="73" t="s">
        <v>65</v>
      </c>
      <c r="J91" s="72">
        <f>_xlfn.PERCENTILE.EXC(J72:J90,0.9)</f>
        <v>48</v>
      </c>
    </row>
    <row r="94" spans="1:11" x14ac:dyDescent="0.3">
      <c r="B94" s="21"/>
    </row>
  </sheetData>
  <conditionalFormatting sqref="B3:I21">
    <cfRule type="cellIs" dxfId="1" priority="1" operator="lessThan">
      <formula>45</formula>
    </cfRule>
  </conditionalFormatting>
  <conditionalFormatting sqref="L48:L66">
    <cfRule type="cellIs" dxfId="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</vt:lpstr>
      <vt:lpstr>Raw Problem</vt:lpstr>
      <vt:lpstr>TravelTime</vt:lpstr>
      <vt:lpstr>Demand</vt:lpstr>
      <vt:lpstr>Possible Combinations</vt:lpstr>
      <vt:lpstr>Test</vt:lpstr>
      <vt:lpstr>Solver</vt:lpstr>
      <vt:lpstr>Further Optimization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Bader Al-Hilawani</dc:creator>
  <cp:keywords/>
  <dc:description/>
  <cp:lastModifiedBy>Bader Al-Hilawani</cp:lastModifiedBy>
  <cp:revision/>
  <dcterms:created xsi:type="dcterms:W3CDTF">2015-01-18T17:56:31Z</dcterms:created>
  <dcterms:modified xsi:type="dcterms:W3CDTF">2024-08-19T00:19:11Z</dcterms:modified>
  <cp:category/>
  <cp:contentStatus/>
</cp:coreProperties>
</file>