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Results" sheetId="2" r:id="rId5"/>
  </sheets>
  <definedNames/>
  <calcPr/>
</workbook>
</file>

<file path=xl/sharedStrings.xml><?xml version="1.0" encoding="utf-8"?>
<sst xmlns="http://schemas.openxmlformats.org/spreadsheetml/2006/main" count="40" uniqueCount="17">
  <si>
    <t>S</t>
  </si>
  <si>
    <t>H</t>
  </si>
  <si>
    <t>T.Th</t>
  </si>
  <si>
    <t>T.Ex</t>
  </si>
  <si>
    <t>Length of slope (meter)</t>
  </si>
  <si>
    <t>Height of slope (meter)</t>
  </si>
  <si>
    <t>Theoretical time (sec)</t>
  </si>
  <si>
    <t>Average time (sec)</t>
  </si>
  <si>
    <t>mean</t>
  </si>
  <si>
    <t>x</t>
  </si>
  <si>
    <t>y</t>
  </si>
  <si>
    <t>Theoretical time comparison</t>
  </si>
  <si>
    <t>Theoretical time</t>
  </si>
  <si>
    <t>% of avail. slope</t>
  </si>
  <si>
    <t>Theoretical Time</t>
  </si>
  <si>
    <t>Experimental Time</t>
  </si>
  <si>
    <t>% of avail slope used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</si>
</sst>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"/>
    <numFmt numFmtId="165" formatCode="0.0"/>
    <numFmt numFmtId="166" formatCode="#,##0.000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Font="1" applyNumberFormat="1"/>
    <xf borderId="0" fillId="0" fontId="1" numFmtId="4" xfId="0" applyAlignment="1" applyFont="1" applyNumberFormat="1">
      <alignment readingOrder="0"/>
    </xf>
    <xf borderId="0" fillId="0" fontId="1" numFmtId="165" xfId="0" applyFont="1" applyNumberFormat="1"/>
    <xf borderId="0" fillId="2" fontId="0" numFmtId="0" xfId="0" applyAlignment="1" applyFill="1" applyFont="1">
      <alignment horizontal="right"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9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mot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'Raw data'!$H$15:$H$22</c:f>
            </c:numRef>
          </c:xVal>
          <c:yVal>
            <c:numRef>
              <c:f>'Raw data'!$I$15:$I$22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094331"/>
        <c:axId val="289107092"/>
      </c:scatterChart>
      <c:valAx>
        <c:axId val="19430943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9107092"/>
      </c:valAx>
      <c:valAx>
        <c:axId val="2891070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0943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mot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'Raw data'!$I$14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'Raw data'!$H$15:$H$22</c:f>
            </c:numRef>
          </c:xVal>
          <c:yVal>
            <c:numRef>
              <c:f>'Raw data'!$I$15:$I$22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09628"/>
        <c:axId val="1875882881"/>
      </c:scatterChart>
      <c:valAx>
        <c:axId val="1875096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882881"/>
      </c:valAx>
      <c:valAx>
        <c:axId val="1875882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5096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 mot x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'Raw data'!$C$51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exp"/>
            <c:dispRSqr val="0"/>
            <c:dispEq val="1"/>
          </c:trendline>
          <c:xVal>
            <c:numRef>
              <c:f>'Raw data'!$B$52:$B$55</c:f>
            </c:numRef>
          </c:xVal>
          <c:yVal>
            <c:numRef>
              <c:f>'Raw data'!$C$52:$C$55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534062"/>
        <c:axId val="768832974"/>
      </c:scatterChart>
      <c:valAx>
        <c:axId val="12505340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8832974"/>
      </c:valAx>
      <c:valAx>
        <c:axId val="768832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0534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Theoretical time calculation</a:t>
            </a:r>
          </a:p>
        </c:rich>
      </c:tx>
      <c:overlay val="0"/>
    </c:title>
    <c:plotArea>
      <c:layout>
        <c:manualLayout>
          <c:xMode val="edge"/>
          <c:yMode val="edge"/>
          <c:x val="0.17583333333333334"/>
          <c:y val="0.1534141958670261"/>
          <c:w val="0.7932500000000001"/>
          <c:h val="0.65896778754805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Results!$F$3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Results!$G$4:$G$7</c:f>
            </c:numRef>
          </c:xVal>
          <c:yVal>
            <c:numRef>
              <c:f>Results!$F$4:$F$7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8611698"/>
        <c:axId val="507587432"/>
      </c:scatterChart>
      <c:valAx>
        <c:axId val="9886116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Amount of available space used (of 0.5 metres)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7587432"/>
      </c:valAx>
      <c:valAx>
        <c:axId val="5075874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time (s)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6116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Experimental Time and % of avail slope used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Experimental Time (metres)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Results!$H$10:$H$13</c:f>
            </c:numRef>
          </c:xVal>
          <c:yVal>
            <c:numRef>
              <c:f>Results!$G$10:$G$13</c:f>
              <c:numCache/>
            </c:numRef>
          </c:yVal>
        </c:ser>
        <c:ser>
          <c:idx val="1"/>
          <c:order val="1"/>
          <c:tx>
            <c:v>Theoretical Time (metres)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Results!$H$10:$H$13</c:f>
            </c:numRef>
          </c:xVal>
          <c:yVal>
            <c:numRef>
              <c:f>Results!$F$10:$F$13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669918"/>
        <c:axId val="428449183"/>
      </c:scatterChart>
      <c:valAx>
        <c:axId val="13166699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Theoretical 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8449183"/>
      </c:valAx>
      <c:valAx>
        <c:axId val="4284491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6699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76200</xdr:colOff>
      <xdr:row>56</xdr:row>
      <xdr:rowOff>133350</xdr:rowOff>
    </xdr:from>
    <xdr:ext cx="5715000" cy="3533775"/>
    <xdr:graphicFrame>
      <xdr:nvGraphicFramePr>
        <xdr:cNvPr id="1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</xdr:colOff>
      <xdr:row>38</xdr:row>
      <xdr:rowOff>76200</xdr:rowOff>
    </xdr:from>
    <xdr:ext cx="5715000" cy="3533775"/>
    <xdr:graphicFrame>
      <xdr:nvGraphicFramePr>
        <xdr:cNvPr id="2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56</xdr:row>
      <xdr:rowOff>133350</xdr:rowOff>
    </xdr:from>
    <xdr:ext cx="5715000" cy="3533775"/>
    <xdr:graphicFrame>
      <xdr:nvGraphicFramePr>
        <xdr:cNvPr id="3" name="Chart 3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523875</xdr:colOff>
      <xdr:row>1</xdr:row>
      <xdr:rowOff>180975</xdr:rowOff>
    </xdr:from>
    <xdr:ext cx="4819650" cy="7905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685800</xdr:colOff>
      <xdr:row>5</xdr:row>
      <xdr:rowOff>171450</xdr:rowOff>
    </xdr:from>
    <xdr:ext cx="6105525" cy="3752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.th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t.th/" TargetMode="Externa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8.0"/>
    <col customWidth="1" min="9" max="9" width="17.88"/>
    <col customWidth="1" min="10" max="10" width="16.88"/>
    <col customWidth="1" min="11" max="11" width="14.88"/>
  </cols>
  <sheetData>
    <row r="1">
      <c r="B1" s="1" t="s">
        <v>0</v>
      </c>
      <c r="C1" s="1" t="s">
        <v>1</v>
      </c>
      <c r="D1" s="2" t="s">
        <v>2</v>
      </c>
      <c r="E1" s="1" t="s">
        <v>3</v>
      </c>
    </row>
    <row r="2">
      <c r="B2" s="1">
        <v>0.5</v>
      </c>
      <c r="C2" s="1">
        <v>0.02</v>
      </c>
      <c r="D2" s="3">
        <f t="shared" ref="D2:D11" si="1">2*B2/SQRT(4*9.82*C2/3)</f>
        <v>1.954158968</v>
      </c>
      <c r="E2" s="1">
        <v>1.79</v>
      </c>
      <c r="H2" s="1" t="s">
        <v>4</v>
      </c>
      <c r="I2" s="1" t="s">
        <v>5</v>
      </c>
      <c r="J2" s="1" t="s">
        <v>6</v>
      </c>
      <c r="K2" s="1" t="s">
        <v>7</v>
      </c>
    </row>
    <row r="3">
      <c r="B3" s="1">
        <v>0.5</v>
      </c>
      <c r="C3" s="1">
        <v>0.02</v>
      </c>
      <c r="D3" s="3">
        <f t="shared" si="1"/>
        <v>1.954158968</v>
      </c>
      <c r="E3" s="1">
        <v>1.57</v>
      </c>
      <c r="H3" s="4">
        <v>0.5</v>
      </c>
      <c r="I3" s="4">
        <v>0.02</v>
      </c>
      <c r="J3" s="1">
        <v>1.95416</v>
      </c>
      <c r="K3" s="4">
        <v>1.6</v>
      </c>
    </row>
    <row r="4">
      <c r="B4" s="1">
        <v>0.5</v>
      </c>
      <c r="C4" s="1">
        <v>0.02</v>
      </c>
      <c r="D4" s="3">
        <f t="shared" si="1"/>
        <v>1.954158968</v>
      </c>
      <c r="E4" s="1">
        <v>1.52</v>
      </c>
    </row>
    <row r="5">
      <c r="B5" s="1">
        <v>0.5</v>
      </c>
      <c r="C5" s="1">
        <v>0.02</v>
      </c>
      <c r="D5" s="3">
        <f t="shared" si="1"/>
        <v>1.954158968</v>
      </c>
      <c r="E5" s="1">
        <v>1.25</v>
      </c>
      <c r="H5" s="1" t="s">
        <v>4</v>
      </c>
      <c r="I5" s="1" t="s">
        <v>5</v>
      </c>
      <c r="J5" s="1" t="s">
        <v>6</v>
      </c>
      <c r="K5" s="1" t="s">
        <v>7</v>
      </c>
    </row>
    <row r="6">
      <c r="B6" s="1">
        <v>0.5</v>
      </c>
      <c r="C6" s="1">
        <v>0.02</v>
      </c>
      <c r="D6" s="3">
        <f t="shared" si="1"/>
        <v>1.954158968</v>
      </c>
      <c r="E6" s="1">
        <v>1.99</v>
      </c>
      <c r="H6" s="4">
        <v>0.375</v>
      </c>
      <c r="I6" s="4">
        <v>0.02</v>
      </c>
      <c r="J6" s="1">
        <v>1.69235</v>
      </c>
      <c r="K6" s="4">
        <v>1.4</v>
      </c>
    </row>
    <row r="7">
      <c r="B7" s="1">
        <v>0.5</v>
      </c>
      <c r="C7" s="1">
        <v>0.02</v>
      </c>
      <c r="D7" s="3">
        <f t="shared" si="1"/>
        <v>1.954158968</v>
      </c>
      <c r="E7" s="1">
        <v>1.44</v>
      </c>
    </row>
    <row r="8">
      <c r="B8" s="1">
        <v>0.5</v>
      </c>
      <c r="C8" s="1">
        <v>0.02</v>
      </c>
      <c r="D8" s="3">
        <f t="shared" si="1"/>
        <v>1.954158968</v>
      </c>
      <c r="E8" s="1">
        <v>1.24</v>
      </c>
      <c r="H8" s="1" t="s">
        <v>4</v>
      </c>
      <c r="I8" s="1" t="s">
        <v>5</v>
      </c>
      <c r="J8" s="1" t="s">
        <v>6</v>
      </c>
      <c r="K8" s="1" t="s">
        <v>7</v>
      </c>
    </row>
    <row r="9">
      <c r="B9" s="1">
        <v>0.5</v>
      </c>
      <c r="C9" s="1">
        <v>0.02</v>
      </c>
      <c r="D9" s="3">
        <f t="shared" si="1"/>
        <v>1.954158968</v>
      </c>
      <c r="E9" s="1">
        <v>1.45</v>
      </c>
      <c r="H9" s="4">
        <v>0.25</v>
      </c>
      <c r="I9" s="4">
        <v>0.02</v>
      </c>
      <c r="J9" s="1">
        <v>1.3818</v>
      </c>
      <c r="K9" s="4">
        <v>1.3</v>
      </c>
    </row>
    <row r="10">
      <c r="B10" s="1">
        <v>0.5</v>
      </c>
      <c r="C10" s="1">
        <v>0.02</v>
      </c>
      <c r="D10" s="3">
        <f t="shared" si="1"/>
        <v>1.954158968</v>
      </c>
      <c r="E10" s="1">
        <v>1.77</v>
      </c>
      <c r="F10" s="1" t="s">
        <v>8</v>
      </c>
    </row>
    <row r="11">
      <c r="B11" s="1">
        <v>0.5</v>
      </c>
      <c r="C11" s="1">
        <v>0.02</v>
      </c>
      <c r="D11" s="3">
        <f t="shared" si="1"/>
        <v>1.954158968</v>
      </c>
      <c r="E11" s="1">
        <v>1.51</v>
      </c>
      <c r="F11" s="5">
        <f>AVERAGE(E2:E11)</f>
        <v>1.553</v>
      </c>
      <c r="H11" s="1" t="s">
        <v>4</v>
      </c>
      <c r="I11" s="1" t="s">
        <v>5</v>
      </c>
      <c r="J11" s="1" t="s">
        <v>6</v>
      </c>
      <c r="K11" s="1" t="s">
        <v>7</v>
      </c>
    </row>
    <row r="12">
      <c r="H12" s="4">
        <v>0.125</v>
      </c>
      <c r="I12" s="4">
        <v>0.02</v>
      </c>
      <c r="J12" s="1">
        <v>0.97708</v>
      </c>
      <c r="K12" s="4">
        <v>0.9</v>
      </c>
    </row>
    <row r="13">
      <c r="B13" s="1">
        <f t="shared" ref="B13:B23" si="2">0.5*0.75</f>
        <v>0.375</v>
      </c>
      <c r="C13" s="1">
        <v>0.015</v>
      </c>
      <c r="D13" s="3">
        <f t="shared" ref="D13:D23" si="3">2*B13/SQRT(4*9.82*C13/3)</f>
        <v>1.692351309</v>
      </c>
      <c r="E13" s="1">
        <v>1.33</v>
      </c>
    </row>
    <row r="14">
      <c r="B14" s="1">
        <f t="shared" si="2"/>
        <v>0.375</v>
      </c>
      <c r="C14" s="1">
        <v>0.015</v>
      </c>
      <c r="D14" s="3">
        <f t="shared" si="3"/>
        <v>1.692351309</v>
      </c>
      <c r="E14" s="1">
        <v>1.18</v>
      </c>
      <c r="H14" s="1" t="s">
        <v>9</v>
      </c>
      <c r="I14" s="1" t="s">
        <v>10</v>
      </c>
    </row>
    <row r="15">
      <c r="B15" s="1">
        <f t="shared" si="2"/>
        <v>0.375</v>
      </c>
      <c r="C15" s="1">
        <v>0.015</v>
      </c>
      <c r="D15" s="3">
        <f t="shared" si="3"/>
        <v>1.692351309</v>
      </c>
      <c r="E15" s="1">
        <v>1.58</v>
      </c>
      <c r="H15" s="6">
        <v>0.5</v>
      </c>
      <c r="I15" s="1">
        <v>1.6</v>
      </c>
    </row>
    <row r="16">
      <c r="B16" s="1">
        <f t="shared" si="2"/>
        <v>0.375</v>
      </c>
      <c r="C16" s="1">
        <v>0.015</v>
      </c>
      <c r="D16" s="3">
        <f t="shared" si="3"/>
        <v>1.692351309</v>
      </c>
      <c r="E16" s="1">
        <v>1.4</v>
      </c>
      <c r="H16" s="1">
        <v>0.375</v>
      </c>
      <c r="I16" s="1">
        <v>1.4</v>
      </c>
    </row>
    <row r="17">
      <c r="B17" s="1">
        <f t="shared" si="2"/>
        <v>0.375</v>
      </c>
      <c r="C17" s="1">
        <v>0.015</v>
      </c>
      <c r="D17" s="3">
        <f t="shared" si="3"/>
        <v>1.692351309</v>
      </c>
      <c r="E17" s="1">
        <v>1.45</v>
      </c>
      <c r="H17" s="1">
        <v>0.25</v>
      </c>
      <c r="I17" s="1">
        <v>1.3</v>
      </c>
    </row>
    <row r="18">
      <c r="B18" s="1">
        <f t="shared" si="2"/>
        <v>0.375</v>
      </c>
      <c r="C18" s="1">
        <v>0.015</v>
      </c>
      <c r="D18" s="3">
        <f t="shared" si="3"/>
        <v>1.692351309</v>
      </c>
      <c r="E18" s="1">
        <v>1.38</v>
      </c>
      <c r="H18" s="1">
        <v>0.125</v>
      </c>
      <c r="I18" s="1">
        <v>0.9</v>
      </c>
    </row>
    <row r="19">
      <c r="B19" s="1">
        <f t="shared" si="2"/>
        <v>0.375</v>
      </c>
      <c r="C19" s="1">
        <v>0.015</v>
      </c>
      <c r="D19" s="3">
        <f t="shared" si="3"/>
        <v>1.692351309</v>
      </c>
      <c r="E19" s="1">
        <v>1.64</v>
      </c>
      <c r="H19" s="6">
        <v>0.5</v>
      </c>
      <c r="I19" s="6">
        <v>1.95416</v>
      </c>
    </row>
    <row r="20">
      <c r="B20" s="1">
        <f t="shared" si="2"/>
        <v>0.375</v>
      </c>
      <c r="C20" s="1">
        <v>0.015</v>
      </c>
      <c r="D20" s="3">
        <f t="shared" si="3"/>
        <v>1.692351309</v>
      </c>
      <c r="E20" s="1">
        <v>1.57</v>
      </c>
      <c r="H20" s="1">
        <v>0.375</v>
      </c>
      <c r="I20" s="1">
        <v>1.69235</v>
      </c>
    </row>
    <row r="21">
      <c r="B21" s="1">
        <f t="shared" si="2"/>
        <v>0.375</v>
      </c>
      <c r="C21" s="1">
        <v>0.015</v>
      </c>
      <c r="D21" s="3">
        <f t="shared" si="3"/>
        <v>1.692351309</v>
      </c>
      <c r="E21" s="1">
        <v>1.45</v>
      </c>
      <c r="H21" s="1">
        <v>0.25</v>
      </c>
      <c r="I21" s="1">
        <v>1.3818</v>
      </c>
    </row>
    <row r="22">
      <c r="B22" s="1">
        <f t="shared" si="2"/>
        <v>0.375</v>
      </c>
      <c r="C22" s="1">
        <v>0.015</v>
      </c>
      <c r="D22" s="3">
        <f t="shared" si="3"/>
        <v>1.692351309</v>
      </c>
      <c r="E22" s="1">
        <v>1.52</v>
      </c>
      <c r="F22" s="1" t="s">
        <v>8</v>
      </c>
      <c r="H22" s="1">
        <v>0.125</v>
      </c>
      <c r="I22" s="1">
        <v>0.97708</v>
      </c>
    </row>
    <row r="23">
      <c r="B23" s="1">
        <f t="shared" si="2"/>
        <v>0.375</v>
      </c>
      <c r="C23" s="1">
        <v>0.015</v>
      </c>
      <c r="D23" s="3">
        <f t="shared" si="3"/>
        <v>1.692351309</v>
      </c>
      <c r="E23" s="1">
        <v>1.26</v>
      </c>
      <c r="F23" s="5">
        <f>AVERAGE(E13:E23)</f>
        <v>1.432727273</v>
      </c>
    </row>
    <row r="24">
      <c r="D24" s="3"/>
    </row>
    <row r="25">
      <c r="B25" s="1">
        <v>0.25</v>
      </c>
      <c r="C25" s="1">
        <v>0.01</v>
      </c>
      <c r="D25" s="3">
        <f t="shared" ref="D25:D35" si="4">2*B25/SQRT(4*9.82*C25/3)</f>
        <v>1.381799058</v>
      </c>
      <c r="E25" s="1">
        <v>1.45</v>
      </c>
    </row>
    <row r="26">
      <c r="B26" s="1">
        <v>0.25</v>
      </c>
      <c r="C26" s="1">
        <v>0.01</v>
      </c>
      <c r="D26" s="3">
        <f t="shared" si="4"/>
        <v>1.381799058</v>
      </c>
      <c r="E26" s="1">
        <v>1.52</v>
      </c>
    </row>
    <row r="27">
      <c r="B27" s="1">
        <v>0.25</v>
      </c>
      <c r="C27" s="1">
        <v>0.01</v>
      </c>
      <c r="D27" s="3">
        <f t="shared" si="4"/>
        <v>1.381799058</v>
      </c>
      <c r="E27" s="1">
        <v>1.2</v>
      </c>
    </row>
    <row r="28">
      <c r="B28" s="1">
        <v>0.25</v>
      </c>
      <c r="C28" s="1">
        <v>0.01</v>
      </c>
      <c r="D28" s="3">
        <f t="shared" si="4"/>
        <v>1.381799058</v>
      </c>
      <c r="E28" s="1">
        <v>1.38</v>
      </c>
    </row>
    <row r="29">
      <c r="B29" s="1">
        <v>0.25</v>
      </c>
      <c r="C29" s="1">
        <v>0.01</v>
      </c>
      <c r="D29" s="3">
        <f t="shared" si="4"/>
        <v>1.381799058</v>
      </c>
      <c r="E29" s="1">
        <v>1.32</v>
      </c>
    </row>
    <row r="30">
      <c r="B30" s="1">
        <v>0.25</v>
      </c>
      <c r="C30" s="1">
        <v>0.01</v>
      </c>
      <c r="D30" s="3">
        <f t="shared" si="4"/>
        <v>1.381799058</v>
      </c>
      <c r="E30" s="1">
        <v>1.13</v>
      </c>
    </row>
    <row r="31">
      <c r="B31" s="1">
        <v>0.25</v>
      </c>
      <c r="C31" s="1">
        <v>0.01</v>
      </c>
      <c r="D31" s="3">
        <f t="shared" si="4"/>
        <v>1.381799058</v>
      </c>
      <c r="E31" s="1">
        <v>1.32</v>
      </c>
    </row>
    <row r="32">
      <c r="B32" s="1">
        <v>0.25</v>
      </c>
      <c r="C32" s="1">
        <v>0.01</v>
      </c>
      <c r="D32" s="3">
        <f t="shared" si="4"/>
        <v>1.381799058</v>
      </c>
      <c r="E32" s="1">
        <v>1.46</v>
      </c>
    </row>
    <row r="33">
      <c r="B33" s="1">
        <v>0.25</v>
      </c>
      <c r="C33" s="1">
        <v>0.01</v>
      </c>
      <c r="D33" s="3">
        <f t="shared" si="4"/>
        <v>1.381799058</v>
      </c>
      <c r="E33" s="1">
        <v>1.31</v>
      </c>
    </row>
    <row r="34">
      <c r="B34" s="1">
        <v>0.25</v>
      </c>
      <c r="C34" s="1">
        <v>0.01</v>
      </c>
      <c r="D34" s="3">
        <f t="shared" si="4"/>
        <v>1.381799058</v>
      </c>
      <c r="E34" s="1">
        <v>1.31</v>
      </c>
      <c r="F34" s="1" t="s">
        <v>8</v>
      </c>
    </row>
    <row r="35">
      <c r="B35" s="1">
        <v>0.25</v>
      </c>
      <c r="C35" s="1">
        <v>0.01</v>
      </c>
      <c r="D35" s="3">
        <f t="shared" si="4"/>
        <v>1.381799058</v>
      </c>
      <c r="E35" s="1">
        <v>1.33</v>
      </c>
      <c r="F35" s="5">
        <f>AVERAGE(E25:E35)</f>
        <v>1.339090909</v>
      </c>
    </row>
    <row r="36">
      <c r="D36" s="3"/>
    </row>
    <row r="37">
      <c r="B37" s="1">
        <v>0.125</v>
      </c>
      <c r="C37" s="1">
        <v>0.005</v>
      </c>
      <c r="D37" s="3">
        <f t="shared" ref="D37:D47" si="5">2*B37/SQRT(4*9.82*C37/3)</f>
        <v>0.9770794838</v>
      </c>
      <c r="E37" s="1">
        <v>0.86</v>
      </c>
    </row>
    <row r="38">
      <c r="B38" s="1">
        <v>0.125</v>
      </c>
      <c r="C38" s="1">
        <v>0.005</v>
      </c>
      <c r="D38" s="3">
        <f t="shared" si="5"/>
        <v>0.9770794838</v>
      </c>
      <c r="E38" s="1">
        <v>0.93</v>
      </c>
    </row>
    <row r="39">
      <c r="B39" s="1">
        <v>0.125</v>
      </c>
      <c r="C39" s="1">
        <v>0.005</v>
      </c>
      <c r="D39" s="3">
        <f t="shared" si="5"/>
        <v>0.9770794838</v>
      </c>
      <c r="E39" s="1">
        <v>0.74</v>
      </c>
    </row>
    <row r="40">
      <c r="B40" s="1">
        <v>0.125</v>
      </c>
      <c r="C40" s="1">
        <v>0.005</v>
      </c>
      <c r="D40" s="3">
        <f t="shared" si="5"/>
        <v>0.9770794838</v>
      </c>
      <c r="E40" s="1">
        <v>0.93</v>
      </c>
    </row>
    <row r="41">
      <c r="B41" s="1">
        <v>0.125</v>
      </c>
      <c r="C41" s="1">
        <v>0.005</v>
      </c>
      <c r="D41" s="3">
        <f t="shared" si="5"/>
        <v>0.9770794838</v>
      </c>
      <c r="E41" s="1">
        <v>0.99</v>
      </c>
    </row>
    <row r="42">
      <c r="B42" s="1">
        <v>0.125</v>
      </c>
      <c r="C42" s="1">
        <v>0.005</v>
      </c>
      <c r="D42" s="3">
        <f t="shared" si="5"/>
        <v>0.9770794838</v>
      </c>
      <c r="E42" s="1">
        <v>0.86</v>
      </c>
    </row>
    <row r="43">
      <c r="B43" s="1">
        <v>0.125</v>
      </c>
      <c r="C43" s="1">
        <v>0.005</v>
      </c>
      <c r="D43" s="3">
        <f t="shared" si="5"/>
        <v>0.9770794838</v>
      </c>
      <c r="E43" s="1">
        <v>0.93</v>
      </c>
    </row>
    <row r="44">
      <c r="B44" s="1">
        <v>0.125</v>
      </c>
      <c r="C44" s="1">
        <v>0.005</v>
      </c>
      <c r="D44" s="3">
        <f t="shared" si="5"/>
        <v>0.9770794838</v>
      </c>
      <c r="E44" s="1">
        <v>0.93</v>
      </c>
    </row>
    <row r="45">
      <c r="B45" s="1">
        <v>0.125</v>
      </c>
      <c r="C45" s="1">
        <v>0.005</v>
      </c>
      <c r="D45" s="3">
        <f t="shared" si="5"/>
        <v>0.9770794838</v>
      </c>
      <c r="E45" s="1">
        <v>0.94</v>
      </c>
    </row>
    <row r="46">
      <c r="B46" s="1">
        <v>0.125</v>
      </c>
      <c r="C46" s="1">
        <v>0.005</v>
      </c>
      <c r="D46" s="3">
        <f t="shared" si="5"/>
        <v>0.9770794838</v>
      </c>
      <c r="E46" s="1">
        <v>0.93</v>
      </c>
      <c r="F46" s="1" t="s">
        <v>8</v>
      </c>
    </row>
    <row r="47">
      <c r="B47" s="1">
        <v>0.125</v>
      </c>
      <c r="C47" s="1">
        <v>0.005</v>
      </c>
      <c r="D47" s="3">
        <f t="shared" si="5"/>
        <v>0.9770794838</v>
      </c>
      <c r="E47" s="1">
        <v>0.79</v>
      </c>
      <c r="F47" s="5">
        <f>AVERAGE(E37:E47)</f>
        <v>0.8936363636</v>
      </c>
    </row>
    <row r="49">
      <c r="B49" s="1" t="s">
        <v>9</v>
      </c>
      <c r="C49" s="1" t="s">
        <v>9</v>
      </c>
    </row>
    <row r="51">
      <c r="B51" s="1" t="s">
        <v>9</v>
      </c>
      <c r="C51" s="1" t="s">
        <v>10</v>
      </c>
    </row>
    <row r="52">
      <c r="B52" s="6">
        <v>0.5</v>
      </c>
      <c r="C52" s="1">
        <v>1.6</v>
      </c>
    </row>
    <row r="53">
      <c r="B53" s="1">
        <v>0.375</v>
      </c>
      <c r="C53" s="1">
        <v>1.4</v>
      </c>
    </row>
    <row r="54">
      <c r="B54" s="1">
        <v>0.25</v>
      </c>
      <c r="C54" s="1">
        <v>1.3</v>
      </c>
    </row>
    <row r="55">
      <c r="B55" s="1">
        <v>0.125</v>
      </c>
      <c r="C55" s="1">
        <v>0.9</v>
      </c>
    </row>
  </sheetData>
  <hyperlinks>
    <hyperlink r:id="rId1" ref="D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</v>
      </c>
      <c r="B1" s="1" t="s">
        <v>0</v>
      </c>
      <c r="C1" s="2" t="s">
        <v>2</v>
      </c>
      <c r="D1" s="1" t="s">
        <v>3</v>
      </c>
    </row>
    <row r="2">
      <c r="A2" s="7">
        <f>0.5</f>
        <v>0.5</v>
      </c>
      <c r="B2" s="7">
        <f>0.02</f>
        <v>0.02</v>
      </c>
      <c r="C2" s="8">
        <f>'Raw data'!D2</f>
        <v>1.954158968</v>
      </c>
      <c r="D2" s="5">
        <f>'Raw data'!F11</f>
        <v>1.553</v>
      </c>
      <c r="F2" s="1" t="s">
        <v>11</v>
      </c>
    </row>
    <row r="3">
      <c r="A3" s="1">
        <f>0.5*0.75</f>
        <v>0.375</v>
      </c>
      <c r="B3" s="1">
        <f>0.02*0.75</f>
        <v>0.015</v>
      </c>
      <c r="C3" s="8">
        <f>'Raw data'!D13</f>
        <v>1.692351309</v>
      </c>
      <c r="D3" s="5">
        <f>'Raw data'!F23</f>
        <v>1.432727273</v>
      </c>
      <c r="F3" s="1" t="s">
        <v>12</v>
      </c>
      <c r="G3" s="1" t="s">
        <v>13</v>
      </c>
    </row>
    <row r="4">
      <c r="A4" s="1">
        <f>0.5*0.5</f>
        <v>0.25</v>
      </c>
      <c r="B4" s="1">
        <f>0.02*0.5</f>
        <v>0.01</v>
      </c>
      <c r="C4" s="8">
        <f>'Raw data'!D25</f>
        <v>1.381799058</v>
      </c>
      <c r="D4" s="5">
        <f>'Raw data'!F35</f>
        <v>1.339090909</v>
      </c>
      <c r="F4" s="3">
        <f t="shared" ref="F4:F7" si="1">C2</f>
        <v>1.954158968</v>
      </c>
      <c r="G4" s="9">
        <v>1.0</v>
      </c>
    </row>
    <row r="5">
      <c r="A5" s="1">
        <f>0.5*0.25</f>
        <v>0.125</v>
      </c>
      <c r="B5" s="1">
        <f>0.02*0.25</f>
        <v>0.005</v>
      </c>
      <c r="C5" s="8">
        <f>'Raw data'!D37</f>
        <v>0.9770794838</v>
      </c>
      <c r="D5" s="5">
        <f>'Raw data'!F47</f>
        <v>0.8936363636</v>
      </c>
      <c r="F5" s="3">
        <f t="shared" si="1"/>
        <v>1.692351309</v>
      </c>
      <c r="G5" s="9">
        <v>0.75</v>
      </c>
    </row>
    <row r="6">
      <c r="F6" s="3">
        <f t="shared" si="1"/>
        <v>1.381799058</v>
      </c>
      <c r="G6" s="9">
        <v>0.5</v>
      </c>
    </row>
    <row r="7">
      <c r="F7" s="3">
        <f t="shared" si="1"/>
        <v>0.9770794838</v>
      </c>
      <c r="G7" s="9">
        <v>0.25</v>
      </c>
    </row>
    <row r="9">
      <c r="F9" s="1" t="s">
        <v>14</v>
      </c>
      <c r="G9" s="1" t="s">
        <v>15</v>
      </c>
      <c r="H9" s="1" t="s">
        <v>16</v>
      </c>
    </row>
    <row r="10">
      <c r="F10" s="10">
        <f t="shared" ref="F10:F13" si="2">F4</f>
        <v>1.954158968</v>
      </c>
      <c r="G10" s="5">
        <f t="shared" ref="G10:G13" si="3">D2</f>
        <v>1.553</v>
      </c>
      <c r="H10" s="9">
        <v>1.0</v>
      </c>
    </row>
    <row r="11">
      <c r="F11" s="10">
        <f t="shared" si="2"/>
        <v>1.692351309</v>
      </c>
      <c r="G11" s="5">
        <f t="shared" si="3"/>
        <v>1.432727273</v>
      </c>
      <c r="H11" s="9">
        <v>0.75</v>
      </c>
    </row>
    <row r="12">
      <c r="F12" s="10">
        <f t="shared" si="2"/>
        <v>1.381799058</v>
      </c>
      <c r="G12" s="5">
        <f t="shared" si="3"/>
        <v>1.339090909</v>
      </c>
      <c r="H12" s="9">
        <v>0.5</v>
      </c>
    </row>
    <row r="13">
      <c r="F13" s="10">
        <f t="shared" si="2"/>
        <v>0.9770794838</v>
      </c>
      <c r="G13" s="5">
        <f t="shared" si="3"/>
        <v>0.8936363636</v>
      </c>
      <c r="H13" s="9">
        <v>0.25</v>
      </c>
    </row>
  </sheetData>
  <hyperlinks>
    <hyperlink r:id="rId1" ref="C1"/>
  </hyperlinks>
  <drawing r:id="rId2"/>
</worksheet>
</file>