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óli\Reikningshald\Reikningshald\"/>
    </mc:Choice>
  </mc:AlternateContent>
  <xr:revisionPtr revIDLastSave="0" documentId="13_ncr:1_{38DA7E47-1678-4351-8D84-C1594810190E}" xr6:coauthVersionLast="44" xr6:coauthVersionMax="44" xr10:uidLastSave="{00000000-0000-0000-0000-000000000000}"/>
  <bookViews>
    <workbookView xWindow="2340" yWindow="2340" windowWidth="21600" windowHeight="11385" activeTab="1" xr2:uid="{3E3FA4D9-2FE7-424D-B33A-6510B7F0DB72}"/>
  </bookViews>
  <sheets>
    <sheet name="2018" sheetId="1" r:id="rId1"/>
    <sheet name="201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2" l="1"/>
  <c r="D43" i="2"/>
  <c r="D42" i="2"/>
  <c r="G34" i="2"/>
  <c r="G33" i="2"/>
  <c r="D23" i="2"/>
  <c r="C21" i="2"/>
  <c r="D16" i="2"/>
  <c r="J9" i="2"/>
  <c r="C10" i="2"/>
  <c r="G6" i="2"/>
  <c r="G10" i="2"/>
  <c r="D4" i="2" s="1"/>
  <c r="C5" i="2" s="1"/>
  <c r="G9" i="2"/>
  <c r="E83" i="1" l="1"/>
  <c r="D85" i="1" s="1"/>
  <c r="G56" i="1"/>
  <c r="H48" i="1"/>
  <c r="H45" i="1"/>
  <c r="G35" i="1"/>
  <c r="E90" i="1"/>
  <c r="E91" i="1" s="1"/>
  <c r="H73" i="1"/>
  <c r="E74" i="1"/>
  <c r="E69" i="1"/>
  <c r="E65" i="1"/>
  <c r="F57" i="1"/>
  <c r="F56" i="1"/>
  <c r="E35" i="1"/>
  <c r="I34" i="1"/>
  <c r="I33" i="1"/>
  <c r="C36" i="1"/>
  <c r="E34" i="1"/>
  <c r="E33" i="1"/>
  <c r="H24" i="1"/>
  <c r="G26" i="1"/>
  <c r="F26" i="1"/>
  <c r="C7" i="1"/>
  <c r="E5" i="1"/>
  <c r="E7" i="1" s="1"/>
  <c r="I4" i="1"/>
  <c r="I6" i="1" s="1"/>
  <c r="E4" i="1"/>
  <c r="G11" i="1" l="1"/>
  <c r="G13" i="1" s="1"/>
  <c r="I35" i="1"/>
  <c r="E36" i="1"/>
  <c r="H26" i="1"/>
  <c r="G38" i="1" l="1"/>
  <c r="G59" i="1"/>
</calcChain>
</file>

<file path=xl/sharedStrings.xml><?xml version="1.0" encoding="utf-8"?>
<sst xmlns="http://schemas.openxmlformats.org/spreadsheetml/2006/main" count="112" uniqueCount="63">
  <si>
    <t>meðalkostnaðarverð=birgðakostn+birgðakostn/heildarbirgðir</t>
  </si>
  <si>
    <t>=</t>
  </si>
  <si>
    <t>Kostnaðarverð sölu</t>
  </si>
  <si>
    <t>3)</t>
  </si>
  <si>
    <t>5)</t>
  </si>
  <si>
    <t>framlegð</t>
  </si>
  <si>
    <t>4)</t>
  </si>
  <si>
    <t>Vörukaup</t>
  </si>
  <si>
    <t>Sala</t>
  </si>
  <si>
    <t>Birgðir</t>
  </si>
  <si>
    <t>Hlutafé</t>
  </si>
  <si>
    <t>Tekjur</t>
  </si>
  <si>
    <t>Gjöld</t>
  </si>
  <si>
    <t>Eignir</t>
  </si>
  <si>
    <t>Skuldir</t>
  </si>
  <si>
    <t>8)</t>
  </si>
  <si>
    <t>10)</t>
  </si>
  <si>
    <t>Vörusala</t>
  </si>
  <si>
    <t>KSV</t>
  </si>
  <si>
    <t>Banki</t>
  </si>
  <si>
    <t>SALA</t>
  </si>
  <si>
    <t>13)</t>
  </si>
  <si>
    <t>14)</t>
  </si>
  <si>
    <t>Skuldahlutfallið</t>
  </si>
  <si>
    <t>Arðsemi eigna</t>
  </si>
  <si>
    <t>Afkoma/Eignir</t>
  </si>
  <si>
    <t>15)</t>
  </si>
  <si>
    <t>Eiginfjárhlutfall</t>
  </si>
  <si>
    <t>Eigið fé/Eignir</t>
  </si>
  <si>
    <t>16)</t>
  </si>
  <si>
    <t>c</t>
  </si>
  <si>
    <t>17)</t>
  </si>
  <si>
    <t>a</t>
  </si>
  <si>
    <t>18)</t>
  </si>
  <si>
    <t>Vaxtatekjur</t>
  </si>
  <si>
    <t>Afkoma</t>
  </si>
  <si>
    <t>19)</t>
  </si>
  <si>
    <t>Lán</t>
  </si>
  <si>
    <t>20)</t>
  </si>
  <si>
    <t>2)</t>
  </si>
  <si>
    <t>7)</t>
  </si>
  <si>
    <t>6)</t>
  </si>
  <si>
    <t>d</t>
  </si>
  <si>
    <t>9)</t>
  </si>
  <si>
    <t>b</t>
  </si>
  <si>
    <t>11)</t>
  </si>
  <si>
    <t>12)</t>
  </si>
  <si>
    <t>Eigið fé</t>
  </si>
  <si>
    <t>ÓRE</t>
  </si>
  <si>
    <t>Extra hf. seldi vörur fyrir kr. 30.000 á árinu 2017 sem höfðu kostnaðarverð kr. 12.000. Á fyrra ári hafði félagið keypt birgðir fyrir kr. 15.000 en birgðir félagsins námu alls kr. 5.000 í árslok 2017. Félagið aflaði að auki kr. 12.000 frá viðskiptavini sínum, fyrir vinnu sem Extra hf. mun leysa af hendi í byrjun 2018.</t>
  </si>
  <si>
    <t>(Tekjur-gjöld)</t>
  </si>
  <si>
    <t>(Eignir-Skuldir)</t>
  </si>
  <si>
    <t>Skuldir/Eignir</t>
  </si>
  <si>
    <t>Viðskiptakröfur</t>
  </si>
  <si>
    <t>Viðskiptaskuldir</t>
  </si>
  <si>
    <t>Kaup</t>
  </si>
  <si>
    <t>Afsláttur</t>
  </si>
  <si>
    <t>Framlegð</t>
  </si>
  <si>
    <t>1)</t>
  </si>
  <si>
    <r>
      <t>Sjóðstreymi</t>
    </r>
    <r>
      <rPr>
        <sz val="11"/>
        <color rgb="FF454545"/>
        <rFont val="Times New Roman"/>
        <family val="1"/>
      </rPr>
      <t> er heiti á breytingu á handbæru fé</t>
    </r>
    <r>
      <rPr>
        <i/>
        <sz val="11"/>
        <color rgb="FF454545"/>
        <rFont val="Times New Roman"/>
        <family val="1"/>
      </rPr>
      <t xml:space="preserve"> eða banka</t>
    </r>
  </si>
  <si>
    <t>200,000+80,000-20,000</t>
  </si>
  <si>
    <t>Launakostn.</t>
  </si>
  <si>
    <t xml:space="preserve">15)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</si>
</sst>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rgb="FF454545"/>
      <name val="Times New Roman"/>
      <family val="1"/>
    </font>
    <font>
      <sz val="11"/>
      <color rgb="FF45454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1" fontId="1" fillId="0" borderId="0" xfId="0" applyNumberFormat="1" applyFont="1"/>
    <xf numFmtId="2" fontId="0" fillId="0" borderId="0" xfId="0" applyNumberFormat="1"/>
    <xf numFmtId="0" fontId="2" fillId="0" borderId="0" xfId="0" applyFont="1"/>
    <xf numFmtId="0" fontId="0" fillId="0" borderId="1" xfId="0" applyBorder="1"/>
    <xf numFmtId="1" fontId="2" fillId="0" borderId="0" xfId="0" applyNumberFormat="1" applyFont="1"/>
    <xf numFmtId="0" fontId="2" fillId="0" borderId="1" xfId="0" applyFont="1" applyBorder="1"/>
    <xf numFmtId="41" fontId="0" fillId="0" borderId="0" xfId="0" applyNumberFormat="1"/>
    <xf numFmtId="3" fontId="0" fillId="0" borderId="0" xfId="0" applyNumberFormat="1"/>
    <xf numFmtId="41" fontId="0" fillId="0" borderId="0" xfId="0" applyNumberFormat="1" applyAlignment="1"/>
    <xf numFmtId="3" fontId="3" fillId="2" borderId="0" xfId="0" applyNumberFormat="1" applyFont="1" applyFill="1"/>
    <xf numFmtId="0" fontId="0" fillId="0" borderId="0" xfId="0" applyAlignment="1">
      <alignment horizontal="left" wrapText="1"/>
    </xf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774F-65AD-4289-94D7-3F9F4EF28D75}">
  <dimension ref="A1:M96"/>
  <sheetViews>
    <sheetView topLeftCell="A70" zoomScale="94" workbookViewId="0">
      <selection activeCell="B1" sqref="B1"/>
    </sheetView>
  </sheetViews>
  <sheetFormatPr defaultRowHeight="15" x14ac:dyDescent="0.25"/>
  <cols>
    <col min="3" max="3" width="9.5703125" bestFit="1" customWidth="1"/>
    <col min="4" max="4" width="15.140625" bestFit="1" customWidth="1"/>
    <col min="5" max="5" width="12" bestFit="1" customWidth="1"/>
    <col min="6" max="6" width="10" bestFit="1" customWidth="1"/>
    <col min="8" max="8" width="11.42578125" bestFit="1" customWidth="1"/>
    <col min="10" max="10" width="15.85546875" customWidth="1"/>
    <col min="12" max="12" width="12.5703125" bestFit="1" customWidth="1"/>
    <col min="13" max="13" width="11.28515625" bestFit="1" customWidth="1"/>
  </cols>
  <sheetData>
    <row r="1" spans="1:13" x14ac:dyDescent="0.25">
      <c r="A1" s="8"/>
      <c r="B1" s="8">
        <v>2018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8"/>
      <c r="B3" s="8" t="s">
        <v>39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/>
      <c r="B4" s="8"/>
      <c r="C4" s="1">
        <v>300</v>
      </c>
      <c r="D4" s="2">
        <v>2.1</v>
      </c>
      <c r="E4" s="1">
        <f>C4*D4</f>
        <v>630</v>
      </c>
      <c r="F4" s="1"/>
      <c r="G4" s="1">
        <v>500</v>
      </c>
      <c r="H4" s="1">
        <v>3</v>
      </c>
      <c r="I4" s="1">
        <f>G4*H4</f>
        <v>1500</v>
      </c>
      <c r="J4" s="1"/>
      <c r="K4" s="8"/>
      <c r="L4" s="8"/>
      <c r="M4" s="8"/>
    </row>
    <row r="5" spans="1:13" x14ac:dyDescent="0.25">
      <c r="A5" s="8"/>
      <c r="B5" s="8"/>
      <c r="C5" s="1">
        <v>400</v>
      </c>
      <c r="D5" s="1">
        <v>2.4</v>
      </c>
      <c r="E5" s="1">
        <f t="shared" ref="E5" si="0">C5*D5</f>
        <v>960</v>
      </c>
      <c r="F5" s="1"/>
      <c r="G5" s="1"/>
      <c r="H5" s="1"/>
      <c r="I5" s="1"/>
      <c r="J5" s="1"/>
      <c r="M5" s="8"/>
    </row>
    <row r="6" spans="1:13" x14ac:dyDescent="0.25">
      <c r="A6" s="8"/>
      <c r="B6" s="8"/>
      <c r="C6" s="4"/>
      <c r="D6" s="1"/>
      <c r="E6" s="4"/>
      <c r="F6" s="1"/>
      <c r="G6" s="3">
        <v>500</v>
      </c>
      <c r="H6" s="1"/>
      <c r="I6" s="3">
        <f>I4+I5</f>
        <v>1500</v>
      </c>
      <c r="J6" s="1"/>
      <c r="M6" s="8"/>
    </row>
    <row r="7" spans="1:13" x14ac:dyDescent="0.25">
      <c r="A7" s="8"/>
      <c r="B7" s="8"/>
      <c r="C7" s="1">
        <f>SUM(C4:C6)</f>
        <v>700</v>
      </c>
      <c r="D7" s="5"/>
      <c r="E7" s="1">
        <f>SUM(E4:E6)</f>
        <v>1590</v>
      </c>
      <c r="F7" s="1"/>
      <c r="G7" s="1"/>
      <c r="H7" s="1"/>
      <c r="I7" s="1"/>
      <c r="J7" s="1"/>
      <c r="M7" s="8"/>
    </row>
    <row r="8" spans="1:13" x14ac:dyDescent="0.25">
      <c r="A8" s="8"/>
      <c r="B8" s="8"/>
      <c r="C8" s="8"/>
      <c r="D8" s="1"/>
      <c r="E8" s="8"/>
      <c r="F8" s="1"/>
      <c r="G8" s="1"/>
      <c r="H8" s="1"/>
      <c r="I8" s="1"/>
      <c r="J8" s="1"/>
      <c r="M8" s="8"/>
    </row>
    <row r="9" spans="1:13" x14ac:dyDescent="0.25">
      <c r="A9" s="8"/>
      <c r="B9" s="8"/>
      <c r="C9" s="1"/>
      <c r="D9" s="1"/>
      <c r="E9" s="1"/>
      <c r="F9" s="1"/>
      <c r="G9" s="1"/>
      <c r="H9" s="1"/>
      <c r="I9" s="1"/>
      <c r="J9" s="1"/>
      <c r="K9" s="8"/>
      <c r="L9" s="8"/>
      <c r="M9" s="8"/>
    </row>
    <row r="10" spans="1:13" x14ac:dyDescent="0.25">
      <c r="A10" s="8"/>
      <c r="B10" s="8"/>
      <c r="C10" s="1"/>
      <c r="D10" s="1"/>
      <c r="E10" s="1"/>
      <c r="F10" s="8" t="s">
        <v>0</v>
      </c>
      <c r="G10" s="8"/>
      <c r="H10" s="1"/>
      <c r="I10" s="1"/>
      <c r="J10" s="1"/>
      <c r="K10" s="8"/>
      <c r="L10" s="8"/>
      <c r="M10" s="8"/>
    </row>
    <row r="11" spans="1:13" x14ac:dyDescent="0.25">
      <c r="A11" s="8"/>
      <c r="B11" s="8"/>
      <c r="C11" s="1"/>
      <c r="D11" s="1"/>
      <c r="E11" s="1"/>
      <c r="F11" s="8" t="s">
        <v>1</v>
      </c>
      <c r="G11" s="8">
        <f>(E4+E5)/700</f>
        <v>2.2714285714285714</v>
      </c>
      <c r="H11" s="1"/>
      <c r="I11" s="1"/>
      <c r="J11" s="1"/>
      <c r="K11" s="8"/>
      <c r="L11" s="8"/>
      <c r="M11" s="8"/>
    </row>
    <row r="12" spans="1:13" x14ac:dyDescent="0.25">
      <c r="A12" s="8"/>
      <c r="B12" s="8"/>
      <c r="C12" s="1"/>
      <c r="D12" s="1"/>
      <c r="E12" s="1"/>
      <c r="F12" s="8" t="s">
        <v>2</v>
      </c>
      <c r="G12" s="8"/>
      <c r="H12" s="1"/>
      <c r="I12" s="1"/>
      <c r="J12" s="1"/>
      <c r="K12" s="8"/>
      <c r="L12" s="8"/>
      <c r="M12" s="8"/>
    </row>
    <row r="13" spans="1:13" x14ac:dyDescent="0.25">
      <c r="A13" s="8"/>
      <c r="B13" s="8"/>
      <c r="C13" s="1"/>
      <c r="D13" s="1"/>
      <c r="E13" s="1"/>
      <c r="F13" s="8" t="s">
        <v>1</v>
      </c>
      <c r="G13" s="10">
        <f>G11*G6</f>
        <v>1135.7142857142858</v>
      </c>
      <c r="H13" s="1"/>
      <c r="I13" s="1"/>
      <c r="J13" s="1"/>
      <c r="K13" s="8"/>
      <c r="L13" s="8"/>
      <c r="M13" s="8"/>
    </row>
    <row r="14" spans="1:13" x14ac:dyDescent="0.25">
      <c r="A14" s="8"/>
      <c r="B14" s="8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</row>
    <row r="15" spans="1:13" x14ac:dyDescent="0.25">
      <c r="A15" s="8"/>
      <c r="B15" s="8"/>
      <c r="C15" s="1"/>
      <c r="D15" s="1"/>
      <c r="E15" s="1"/>
      <c r="F15" s="1"/>
      <c r="G15" s="1"/>
      <c r="H15" s="1"/>
      <c r="I15" s="6"/>
      <c r="J15" s="1"/>
      <c r="K15" s="8"/>
      <c r="L15" s="8"/>
      <c r="M15" s="8"/>
    </row>
    <row r="16" spans="1:13" x14ac:dyDescent="0.25">
      <c r="A16" s="8"/>
      <c r="B16" s="8"/>
      <c r="C16" s="1"/>
      <c r="D16" s="1"/>
      <c r="E16" s="1"/>
      <c r="F16" s="1"/>
      <c r="G16" s="1"/>
      <c r="H16" s="1"/>
      <c r="I16" s="1"/>
      <c r="J16" s="1"/>
      <c r="K16" s="8"/>
      <c r="L16" s="8"/>
      <c r="M16" s="8"/>
    </row>
    <row r="17" spans="1:13" x14ac:dyDescent="0.25">
      <c r="A17" s="8"/>
      <c r="B17" s="8"/>
      <c r="C17" s="1"/>
      <c r="D17" s="1">
        <v>2.1</v>
      </c>
      <c r="E17" s="1">
        <v>2.4</v>
      </c>
      <c r="F17" s="1">
        <v>2.2000000000000002</v>
      </c>
      <c r="G17" s="1">
        <v>2.2999999999999998</v>
      </c>
      <c r="H17" s="1"/>
      <c r="I17" s="1"/>
      <c r="J17" s="1"/>
      <c r="K17" s="8"/>
      <c r="L17" s="8"/>
      <c r="M17" s="8"/>
    </row>
    <row r="18" spans="1:13" x14ac:dyDescent="0.25">
      <c r="A18" s="8"/>
      <c r="B18" s="8"/>
      <c r="C18" s="1" t="s">
        <v>7</v>
      </c>
      <c r="D18" s="1">
        <v>300</v>
      </c>
      <c r="E18" s="1"/>
      <c r="F18" s="1"/>
      <c r="G18" s="1"/>
      <c r="H18" s="1"/>
      <c r="I18" s="1"/>
      <c r="J18" s="1"/>
      <c r="K18" s="8"/>
      <c r="L18" s="8"/>
      <c r="M18" s="8"/>
    </row>
    <row r="19" spans="1:13" x14ac:dyDescent="0.25">
      <c r="A19" s="8"/>
      <c r="B19" s="8"/>
      <c r="C19" s="1" t="s">
        <v>7</v>
      </c>
      <c r="D19" s="1"/>
      <c r="E19" s="1">
        <v>400</v>
      </c>
      <c r="F19" s="1"/>
      <c r="G19" s="1"/>
      <c r="H19" s="1"/>
      <c r="I19" s="1"/>
      <c r="J19" s="1"/>
      <c r="K19" s="8"/>
      <c r="L19" s="8"/>
      <c r="M19" s="8"/>
    </row>
    <row r="20" spans="1:13" x14ac:dyDescent="0.25">
      <c r="A20" s="8"/>
      <c r="B20" s="8"/>
      <c r="C20" s="1" t="s">
        <v>8</v>
      </c>
      <c r="D20" s="1">
        <v>-300</v>
      </c>
      <c r="E20" s="1">
        <v>-200</v>
      </c>
      <c r="F20" s="1"/>
      <c r="G20" s="1"/>
      <c r="H20" s="1"/>
      <c r="I20" s="1"/>
      <c r="J20" s="1"/>
      <c r="K20" s="8"/>
      <c r="L20" s="8"/>
      <c r="M20" s="8"/>
    </row>
    <row r="21" spans="1:13" x14ac:dyDescent="0.25">
      <c r="A21" s="8"/>
      <c r="B21" s="8"/>
      <c r="C21" s="1" t="s">
        <v>9</v>
      </c>
      <c r="D21" s="1"/>
      <c r="E21" s="3">
        <v>200</v>
      </c>
      <c r="F21" s="1"/>
      <c r="G21" s="1"/>
      <c r="H21" s="1"/>
      <c r="I21" s="1"/>
      <c r="J21" s="1"/>
      <c r="K21" s="8"/>
      <c r="L21" s="8"/>
      <c r="M21" s="8"/>
    </row>
    <row r="22" spans="1:13" x14ac:dyDescent="0.25">
      <c r="A22" s="8"/>
      <c r="B22" s="8"/>
      <c r="C22" s="1" t="s">
        <v>7</v>
      </c>
      <c r="D22" s="1"/>
      <c r="E22" s="1"/>
      <c r="F22" s="1">
        <v>300</v>
      </c>
      <c r="G22" s="1"/>
      <c r="H22" s="1"/>
      <c r="I22" s="1"/>
      <c r="J22" s="1"/>
      <c r="K22" s="8"/>
      <c r="L22" s="8"/>
      <c r="M22" s="8"/>
    </row>
    <row r="23" spans="1:13" x14ac:dyDescent="0.25">
      <c r="A23" s="8"/>
      <c r="B23" s="8"/>
      <c r="C23" s="1" t="s">
        <v>7</v>
      </c>
      <c r="D23" s="1"/>
      <c r="E23" s="1"/>
      <c r="F23" s="1"/>
      <c r="G23" s="1">
        <v>100</v>
      </c>
      <c r="H23" s="1"/>
      <c r="I23" s="1"/>
      <c r="J23" s="1"/>
      <c r="K23" s="8"/>
      <c r="L23" s="8"/>
      <c r="M23" s="8"/>
    </row>
    <row r="24" spans="1:13" x14ac:dyDescent="0.25">
      <c r="A24" s="8"/>
      <c r="B24" s="8"/>
      <c r="C24" s="1" t="s">
        <v>8</v>
      </c>
      <c r="D24" s="1"/>
      <c r="E24" s="1">
        <v>-200</v>
      </c>
      <c r="F24" s="1">
        <v>-200</v>
      </c>
      <c r="G24" s="1"/>
      <c r="H24" s="1">
        <f>-E24*E17+-F24*F17</f>
        <v>920</v>
      </c>
      <c r="I24" s="8" t="s">
        <v>3</v>
      </c>
      <c r="J24" s="1"/>
      <c r="K24" s="8"/>
      <c r="L24" s="8"/>
      <c r="M24" s="8"/>
    </row>
    <row r="25" spans="1:13" x14ac:dyDescent="0.25">
      <c r="A25" s="8"/>
      <c r="B25" s="8"/>
      <c r="C25" s="1" t="s">
        <v>9</v>
      </c>
      <c r="D25" s="1"/>
      <c r="E25" s="1"/>
      <c r="F25" s="3">
        <v>100</v>
      </c>
      <c r="G25" s="3">
        <v>100</v>
      </c>
      <c r="H25" s="1"/>
      <c r="I25" s="1"/>
      <c r="J25" s="1"/>
      <c r="K25" s="8"/>
      <c r="L25" s="8"/>
      <c r="M25" s="8"/>
    </row>
    <row r="26" spans="1:13" x14ac:dyDescent="0.25">
      <c r="A26" s="8"/>
      <c r="B26" s="8"/>
      <c r="C26" s="1"/>
      <c r="D26" s="1"/>
      <c r="E26" s="1"/>
      <c r="F26" s="1">
        <f>F17*F25</f>
        <v>220.00000000000003</v>
      </c>
      <c r="G26" s="1">
        <f>G25*G17</f>
        <v>229.99999999999997</v>
      </c>
      <c r="H26" s="1">
        <f>G26+F26</f>
        <v>450</v>
      </c>
      <c r="I26" s="1" t="s">
        <v>4</v>
      </c>
      <c r="J26" s="1"/>
      <c r="K26" s="8"/>
      <c r="L26" s="8"/>
      <c r="M26" s="8"/>
    </row>
    <row r="27" spans="1:1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8"/>
      <c r="B31" s="8" t="s">
        <v>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/>
      <c r="B33" s="8"/>
      <c r="C33" s="1">
        <v>300</v>
      </c>
      <c r="D33" s="2">
        <v>2.1</v>
      </c>
      <c r="E33" s="1">
        <f>C33*D33</f>
        <v>630</v>
      </c>
      <c r="F33" s="1"/>
      <c r="G33" s="1">
        <v>500</v>
      </c>
      <c r="H33" s="1">
        <v>3</v>
      </c>
      <c r="I33" s="8">
        <f>G33*H33</f>
        <v>1500</v>
      </c>
      <c r="J33" s="8"/>
      <c r="K33" s="8"/>
      <c r="L33" s="8"/>
      <c r="M33" s="8"/>
    </row>
    <row r="34" spans="1:13" x14ac:dyDescent="0.25">
      <c r="A34" s="8"/>
      <c r="B34" s="8"/>
      <c r="C34" s="1">
        <v>400</v>
      </c>
      <c r="D34" s="1">
        <v>2.4</v>
      </c>
      <c r="E34" s="1">
        <f t="shared" ref="E34" si="1">C34*D34</f>
        <v>960</v>
      </c>
      <c r="F34" s="1"/>
      <c r="G34" s="1">
        <v>400</v>
      </c>
      <c r="H34" s="1">
        <v>3</v>
      </c>
      <c r="I34" s="8">
        <f>G34*H34</f>
        <v>1200</v>
      </c>
      <c r="J34" s="8"/>
      <c r="K34" s="8"/>
      <c r="L34" s="8"/>
      <c r="M34" s="8"/>
    </row>
    <row r="35" spans="1:13" x14ac:dyDescent="0.25">
      <c r="A35" s="8"/>
      <c r="B35" s="8"/>
      <c r="C35" s="8">
        <v>200</v>
      </c>
      <c r="D35" s="8">
        <v>2.2000000000000002</v>
      </c>
      <c r="E35" s="8">
        <f>C35*D35</f>
        <v>440.00000000000006</v>
      </c>
      <c r="F35" s="1"/>
      <c r="G35" s="3">
        <f>G34+G33</f>
        <v>900</v>
      </c>
      <c r="H35" s="1"/>
      <c r="I35" s="11">
        <f>I34+I33</f>
        <v>2700</v>
      </c>
      <c r="J35" s="8"/>
      <c r="K35" s="8"/>
      <c r="L35" s="8"/>
      <c r="M35" s="8"/>
    </row>
    <row r="36" spans="1:13" x14ac:dyDescent="0.25">
      <c r="C36" s="3">
        <f>SUM(C33:C35)</f>
        <v>900</v>
      </c>
      <c r="D36" s="5"/>
      <c r="E36" s="3">
        <f>SUM(E33:E35)</f>
        <v>2030</v>
      </c>
      <c r="F36" s="1"/>
      <c r="G36" s="1"/>
      <c r="H36" s="1"/>
    </row>
    <row r="38" spans="1:13" x14ac:dyDescent="0.25">
      <c r="F38" t="s">
        <v>5</v>
      </c>
      <c r="G38">
        <f>I35-E36</f>
        <v>670</v>
      </c>
    </row>
    <row r="39" spans="1:13" x14ac:dyDescent="0.25">
      <c r="B39" t="s">
        <v>4</v>
      </c>
      <c r="C39" t="s">
        <v>30</v>
      </c>
    </row>
    <row r="40" spans="1:13" x14ac:dyDescent="0.25">
      <c r="B40" t="s">
        <v>41</v>
      </c>
      <c r="C40" t="s">
        <v>42</v>
      </c>
    </row>
    <row r="41" spans="1:13" x14ac:dyDescent="0.25">
      <c r="B41" t="s">
        <v>40</v>
      </c>
      <c r="C41" t="s">
        <v>42</v>
      </c>
    </row>
    <row r="43" spans="1:13" x14ac:dyDescent="0.25">
      <c r="B43" t="s">
        <v>15</v>
      </c>
    </row>
    <row r="44" spans="1:13" x14ac:dyDescent="0.25">
      <c r="C44" t="s">
        <v>10</v>
      </c>
      <c r="D44" s="12">
        <v>1000000</v>
      </c>
      <c r="E44" s="12"/>
    </row>
    <row r="45" spans="1:13" x14ac:dyDescent="0.25">
      <c r="C45" t="s">
        <v>11</v>
      </c>
      <c r="D45" s="12">
        <v>2000000</v>
      </c>
      <c r="E45" s="12"/>
      <c r="G45" t="s">
        <v>47</v>
      </c>
      <c r="H45" s="14">
        <f>D47-E48</f>
        <v>1500000</v>
      </c>
    </row>
    <row r="46" spans="1:13" x14ac:dyDescent="0.25">
      <c r="C46" t="s">
        <v>12</v>
      </c>
      <c r="D46" s="12"/>
      <c r="E46" s="12">
        <v>-1500000</v>
      </c>
      <c r="G46" t="s">
        <v>51</v>
      </c>
    </row>
    <row r="47" spans="1:13" x14ac:dyDescent="0.25">
      <c r="C47" t="s">
        <v>13</v>
      </c>
      <c r="D47" s="12">
        <v>5000000</v>
      </c>
      <c r="E47" s="12"/>
    </row>
    <row r="48" spans="1:13" x14ac:dyDescent="0.25">
      <c r="C48" t="s">
        <v>14</v>
      </c>
      <c r="D48" s="12"/>
      <c r="E48" s="12">
        <v>3500000</v>
      </c>
      <c r="G48" t="s">
        <v>48</v>
      </c>
      <c r="H48" s="12">
        <f>D45+E46</f>
        <v>500000</v>
      </c>
      <c r="I48" s="14"/>
    </row>
    <row r="49" spans="2:10" x14ac:dyDescent="0.25">
      <c r="D49" s="12"/>
      <c r="G49" t="s">
        <v>50</v>
      </c>
    </row>
    <row r="50" spans="2:10" x14ac:dyDescent="0.25">
      <c r="B50" t="s">
        <v>43</v>
      </c>
      <c r="C50" t="s">
        <v>32</v>
      </c>
      <c r="D50" s="12"/>
    </row>
    <row r="51" spans="2:10" x14ac:dyDescent="0.25">
      <c r="D51" s="12"/>
    </row>
    <row r="52" spans="2:10" x14ac:dyDescent="0.25">
      <c r="B52" t="s">
        <v>16</v>
      </c>
      <c r="D52" s="12"/>
    </row>
    <row r="53" spans="2:10" x14ac:dyDescent="0.25">
      <c r="C53" s="19" t="s">
        <v>49</v>
      </c>
      <c r="D53" s="19"/>
      <c r="E53" s="19"/>
      <c r="F53" s="19"/>
      <c r="G53" s="19"/>
      <c r="H53" s="19"/>
      <c r="I53" s="19"/>
      <c r="J53" s="19"/>
    </row>
    <row r="54" spans="2:10" ht="38.25" customHeight="1" x14ac:dyDescent="0.25">
      <c r="C54" s="19"/>
      <c r="D54" s="19"/>
      <c r="E54" s="19"/>
      <c r="F54" s="19"/>
      <c r="G54" s="19"/>
      <c r="H54" s="19"/>
      <c r="I54" s="19"/>
      <c r="J54" s="19"/>
    </row>
    <row r="55" spans="2:10" ht="11.25" customHeight="1" x14ac:dyDescent="0.25">
      <c r="C55" s="16"/>
      <c r="D55" s="16"/>
      <c r="E55" s="16"/>
      <c r="F55" s="16"/>
      <c r="G55" s="16"/>
      <c r="H55" s="16"/>
      <c r="I55" s="16"/>
      <c r="J55" s="16"/>
    </row>
    <row r="56" spans="2:10" x14ac:dyDescent="0.25">
      <c r="C56" s="13" t="s">
        <v>18</v>
      </c>
      <c r="D56" s="13">
        <v>12000</v>
      </c>
      <c r="E56" s="13"/>
      <c r="F56" s="13">
        <f>D56+E56</f>
        <v>12000</v>
      </c>
      <c r="G56" s="15">
        <f>F57-F56</f>
        <v>30000</v>
      </c>
      <c r="H56" s="13"/>
    </row>
    <row r="57" spans="2:10" x14ac:dyDescent="0.25">
      <c r="C57" s="13" t="s">
        <v>20</v>
      </c>
      <c r="D57" s="13">
        <v>30000</v>
      </c>
      <c r="E57" s="13">
        <v>12000</v>
      </c>
      <c r="F57" s="13">
        <f>D57+E57</f>
        <v>42000</v>
      </c>
      <c r="G57" s="13"/>
      <c r="H57" s="13"/>
    </row>
    <row r="59" spans="2:10" x14ac:dyDescent="0.25">
      <c r="B59" t="s">
        <v>45</v>
      </c>
      <c r="C59" t="s">
        <v>30</v>
      </c>
      <c r="G59" s="12">
        <f ca="1">E56-C56:G63</f>
        <v>0</v>
      </c>
    </row>
    <row r="60" spans="2:10" x14ac:dyDescent="0.25">
      <c r="B60" t="s">
        <v>46</v>
      </c>
      <c r="C60" t="s">
        <v>42</v>
      </c>
    </row>
    <row r="62" spans="2:10" x14ac:dyDescent="0.25">
      <c r="B62" t="s">
        <v>21</v>
      </c>
    </row>
    <row r="63" spans="2:10" x14ac:dyDescent="0.25">
      <c r="D63" t="s">
        <v>23</v>
      </c>
    </row>
    <row r="64" spans="2:10" x14ac:dyDescent="0.25">
      <c r="D64" t="s">
        <v>52</v>
      </c>
    </row>
    <row r="65" spans="2:8" x14ac:dyDescent="0.25">
      <c r="D65" t="s">
        <v>1</v>
      </c>
      <c r="E65" s="7">
        <f>600000/1000000</f>
        <v>0.6</v>
      </c>
    </row>
    <row r="66" spans="2:8" x14ac:dyDescent="0.25">
      <c r="B66" t="s">
        <v>22</v>
      </c>
    </row>
    <row r="67" spans="2:8" x14ac:dyDescent="0.25">
      <c r="D67" t="s">
        <v>24</v>
      </c>
    </row>
    <row r="68" spans="2:8" x14ac:dyDescent="0.25">
      <c r="D68" t="s">
        <v>25</v>
      </c>
    </row>
    <row r="69" spans="2:8" x14ac:dyDescent="0.25">
      <c r="D69" t="s">
        <v>1</v>
      </c>
      <c r="E69">
        <f>60000/1000000</f>
        <v>0.06</v>
      </c>
    </row>
    <row r="71" spans="2:8" x14ac:dyDescent="0.25">
      <c r="B71" t="s">
        <v>26</v>
      </c>
    </row>
    <row r="72" spans="2:8" x14ac:dyDescent="0.25">
      <c r="D72" t="s">
        <v>27</v>
      </c>
    </row>
    <row r="73" spans="2:8" x14ac:dyDescent="0.25">
      <c r="D73" t="s">
        <v>28</v>
      </c>
      <c r="H73">
        <f>8000*0.07*3/12</f>
        <v>140</v>
      </c>
    </row>
    <row r="74" spans="2:8" x14ac:dyDescent="0.25">
      <c r="D74" t="s">
        <v>1</v>
      </c>
      <c r="E74">
        <f>400000/1000000</f>
        <v>0.4</v>
      </c>
    </row>
    <row r="76" spans="2:8" x14ac:dyDescent="0.25">
      <c r="B76" t="s">
        <v>29</v>
      </c>
    </row>
    <row r="77" spans="2:8" x14ac:dyDescent="0.25">
      <c r="C77" t="s">
        <v>30</v>
      </c>
    </row>
    <row r="79" spans="2:8" x14ac:dyDescent="0.25">
      <c r="B79" t="s">
        <v>31</v>
      </c>
    </row>
    <row r="80" spans="2:8" x14ac:dyDescent="0.25">
      <c r="C80" t="s">
        <v>32</v>
      </c>
    </row>
    <row r="82" spans="2:5" x14ac:dyDescent="0.25">
      <c r="B82" t="s">
        <v>33</v>
      </c>
    </row>
    <row r="83" spans="2:5" x14ac:dyDescent="0.25">
      <c r="C83" t="s">
        <v>34</v>
      </c>
      <c r="E83">
        <f>8000*0.07*3/12</f>
        <v>140</v>
      </c>
    </row>
    <row r="84" spans="2:5" x14ac:dyDescent="0.25">
      <c r="C84" t="s">
        <v>8</v>
      </c>
      <c r="D84">
        <v>700</v>
      </c>
    </row>
    <row r="85" spans="2:5" x14ac:dyDescent="0.25">
      <c r="C85" t="s">
        <v>35</v>
      </c>
      <c r="D85">
        <f>D84-E83</f>
        <v>560</v>
      </c>
    </row>
    <row r="87" spans="2:5" x14ac:dyDescent="0.25">
      <c r="B87" t="s">
        <v>36</v>
      </c>
    </row>
    <row r="88" spans="2:5" x14ac:dyDescent="0.25">
      <c r="C88">
        <v>2015</v>
      </c>
    </row>
    <row r="89" spans="2:5" x14ac:dyDescent="0.25">
      <c r="C89" t="s">
        <v>37</v>
      </c>
      <c r="E89">
        <v>8000</v>
      </c>
    </row>
    <row r="90" spans="2:5" x14ac:dyDescent="0.25">
      <c r="C90" t="s">
        <v>34</v>
      </c>
      <c r="E90">
        <f>E89*0.07*9/12</f>
        <v>420</v>
      </c>
    </row>
    <row r="91" spans="2:5" x14ac:dyDescent="0.25">
      <c r="E91">
        <f>E89+E90</f>
        <v>8420</v>
      </c>
    </row>
    <row r="92" spans="2:5" x14ac:dyDescent="0.25">
      <c r="C92">
        <v>2016</v>
      </c>
    </row>
    <row r="93" spans="2:5" x14ac:dyDescent="0.25">
      <c r="E93">
        <v>0</v>
      </c>
    </row>
    <row r="95" spans="2:5" x14ac:dyDescent="0.25">
      <c r="B95" t="s">
        <v>38</v>
      </c>
    </row>
    <row r="96" spans="2:5" x14ac:dyDescent="0.25">
      <c r="C96" t="s">
        <v>32</v>
      </c>
    </row>
  </sheetData>
  <mergeCells count="1">
    <mergeCell ref="C53:J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EC65-F9E2-4CE0-977B-4546632C860B}">
  <dimension ref="A1:J56"/>
  <sheetViews>
    <sheetView tabSelected="1" topLeftCell="B45" zoomScale="128" workbookViewId="0">
      <selection activeCell="C56" sqref="C56"/>
    </sheetView>
  </sheetViews>
  <sheetFormatPr defaultRowHeight="15" x14ac:dyDescent="0.25"/>
  <sheetData>
    <row r="1" spans="1:10" x14ac:dyDescent="0.25">
      <c r="A1">
        <v>2017</v>
      </c>
    </row>
    <row r="3" spans="1:10" x14ac:dyDescent="0.25">
      <c r="C3" s="20" t="s">
        <v>19</v>
      </c>
      <c r="D3" s="20"/>
      <c r="F3" s="17" t="s">
        <v>54</v>
      </c>
      <c r="G3" s="17"/>
      <c r="I3" s="20" t="s">
        <v>17</v>
      </c>
      <c r="J3" s="20"/>
    </row>
    <row r="4" spans="1:10" x14ac:dyDescent="0.25">
      <c r="C4">
        <v>6500</v>
      </c>
      <c r="D4">
        <f>G9-G10</f>
        <v>4180</v>
      </c>
      <c r="F4">
        <v>600</v>
      </c>
      <c r="G4">
        <v>5000</v>
      </c>
      <c r="J4">
        <v>6500</v>
      </c>
    </row>
    <row r="5" spans="1:10" x14ac:dyDescent="0.25">
      <c r="C5" s="9">
        <f>C4-D4</f>
        <v>2320</v>
      </c>
      <c r="F5">
        <v>220</v>
      </c>
    </row>
    <row r="6" spans="1:10" x14ac:dyDescent="0.25">
      <c r="G6" s="9">
        <f>G4-F5-F4</f>
        <v>4180</v>
      </c>
    </row>
    <row r="7" spans="1:10" x14ac:dyDescent="0.25">
      <c r="C7" s="20" t="s">
        <v>9</v>
      </c>
      <c r="D7" s="20"/>
    </row>
    <row r="8" spans="1:10" x14ac:dyDescent="0.25">
      <c r="C8">
        <v>5000</v>
      </c>
      <c r="D8">
        <v>600</v>
      </c>
    </row>
    <row r="9" spans="1:10" x14ac:dyDescent="0.25">
      <c r="D9">
        <v>220</v>
      </c>
      <c r="F9" t="s">
        <v>55</v>
      </c>
      <c r="G9">
        <f>C8-D8</f>
        <v>4400</v>
      </c>
      <c r="I9" t="s">
        <v>57</v>
      </c>
      <c r="J9">
        <f>J4-C10</f>
        <v>2320</v>
      </c>
    </row>
    <row r="10" spans="1:10" x14ac:dyDescent="0.25">
      <c r="C10" s="9">
        <f>C8-D8-D9</f>
        <v>4180</v>
      </c>
      <c r="F10" t="s">
        <v>56</v>
      </c>
      <c r="G10">
        <f>G9*0.05</f>
        <v>220</v>
      </c>
    </row>
    <row r="12" spans="1:10" x14ac:dyDescent="0.25">
      <c r="B12" t="s">
        <v>58</v>
      </c>
      <c r="C12" t="s">
        <v>30</v>
      </c>
    </row>
    <row r="13" spans="1:10" x14ac:dyDescent="0.25">
      <c r="B13" t="s">
        <v>39</v>
      </c>
      <c r="C13" t="s">
        <v>44</v>
      </c>
      <c r="D13">
        <v>2320</v>
      </c>
    </row>
    <row r="14" spans="1:10" x14ac:dyDescent="0.25">
      <c r="B14" t="s">
        <v>3</v>
      </c>
      <c r="C14" t="s">
        <v>32</v>
      </c>
      <c r="D14" s="18" t="s">
        <v>59</v>
      </c>
    </row>
    <row r="15" spans="1:10" x14ac:dyDescent="0.25">
      <c r="B15" t="s">
        <v>6</v>
      </c>
      <c r="C15" t="s">
        <v>32</v>
      </c>
    </row>
    <row r="16" spans="1:10" x14ac:dyDescent="0.25">
      <c r="B16" t="s">
        <v>4</v>
      </c>
      <c r="C16" t="s">
        <v>32</v>
      </c>
      <c r="D16">
        <f>32000-4000</f>
        <v>28000</v>
      </c>
      <c r="F16" s="21"/>
      <c r="G16" s="21"/>
    </row>
    <row r="17" spans="2:6" x14ac:dyDescent="0.25">
      <c r="B17" t="s">
        <v>41</v>
      </c>
    </row>
    <row r="18" spans="2:6" x14ac:dyDescent="0.25">
      <c r="C18" t="s">
        <v>11</v>
      </c>
      <c r="D18" t="s">
        <v>12</v>
      </c>
    </row>
    <row r="19" spans="2:6" x14ac:dyDescent="0.25">
      <c r="C19">
        <v>4000</v>
      </c>
      <c r="D19">
        <v>2100</v>
      </c>
    </row>
    <row r="21" spans="2:6" x14ac:dyDescent="0.25">
      <c r="C21" s="9">
        <f>C20+C19-D19</f>
        <v>1900</v>
      </c>
    </row>
    <row r="23" spans="2:6" x14ac:dyDescent="0.25">
      <c r="B23" t="s">
        <v>40</v>
      </c>
      <c r="C23" t="s">
        <v>42</v>
      </c>
      <c r="D23">
        <f>20000*0.06*3/12</f>
        <v>300</v>
      </c>
    </row>
    <row r="25" spans="2:6" x14ac:dyDescent="0.25">
      <c r="B25" t="s">
        <v>15</v>
      </c>
      <c r="C25" t="s">
        <v>44</v>
      </c>
    </row>
    <row r="26" spans="2:6" x14ac:dyDescent="0.25">
      <c r="C26">
        <v>2.2999999999999998</v>
      </c>
      <c r="D26">
        <v>2.1</v>
      </c>
      <c r="E26">
        <v>2.4</v>
      </c>
      <c r="F26">
        <v>2.2000000000000002</v>
      </c>
    </row>
    <row r="27" spans="2:6" x14ac:dyDescent="0.25">
      <c r="C27">
        <v>300</v>
      </c>
    </row>
    <row r="28" spans="2:6" x14ac:dyDescent="0.25">
      <c r="D28">
        <v>400</v>
      </c>
    </row>
    <row r="29" spans="2:6" x14ac:dyDescent="0.25">
      <c r="C29">
        <v>-300</v>
      </c>
      <c r="D29">
        <v>-200</v>
      </c>
    </row>
    <row r="30" spans="2:6" x14ac:dyDescent="0.25">
      <c r="C30" s="9"/>
      <c r="D30" s="9">
        <v>200</v>
      </c>
    </row>
    <row r="31" spans="2:6" x14ac:dyDescent="0.25">
      <c r="E31">
        <v>300</v>
      </c>
    </row>
    <row r="32" spans="2:6" x14ac:dyDescent="0.25">
      <c r="F32">
        <v>100</v>
      </c>
    </row>
    <row r="33" spans="2:8" x14ac:dyDescent="0.25">
      <c r="D33">
        <v>-200</v>
      </c>
      <c r="E33">
        <v>-250</v>
      </c>
      <c r="G33">
        <f>D33*D26+E33*E26</f>
        <v>-1020</v>
      </c>
    </row>
    <row r="34" spans="2:8" x14ac:dyDescent="0.25">
      <c r="E34" s="9">
        <v>50</v>
      </c>
      <c r="F34" s="9">
        <v>100</v>
      </c>
      <c r="G34">
        <f>E34*E26+F34*F26</f>
        <v>340</v>
      </c>
    </row>
    <row r="36" spans="2:8" x14ac:dyDescent="0.25">
      <c r="B36" t="s">
        <v>43</v>
      </c>
      <c r="C36" t="s">
        <v>30</v>
      </c>
    </row>
    <row r="38" spans="2:8" x14ac:dyDescent="0.25">
      <c r="B38" t="s">
        <v>16</v>
      </c>
      <c r="C38" t="s">
        <v>44</v>
      </c>
      <c r="D38" t="s">
        <v>60</v>
      </c>
    </row>
    <row r="40" spans="2:8" x14ac:dyDescent="0.25">
      <c r="B40" t="s">
        <v>45</v>
      </c>
      <c r="C40" t="s">
        <v>32</v>
      </c>
      <c r="D40" s="22" t="s">
        <v>19</v>
      </c>
      <c r="E40" s="22"/>
      <c r="G40" s="22" t="s">
        <v>47</v>
      </c>
      <c r="H40" s="22"/>
    </row>
    <row r="41" spans="2:8" x14ac:dyDescent="0.25">
      <c r="D41">
        <v>10000</v>
      </c>
      <c r="E41">
        <v>25000</v>
      </c>
      <c r="H41">
        <v>35000</v>
      </c>
    </row>
    <row r="42" spans="2:8" x14ac:dyDescent="0.25">
      <c r="D42">
        <f>E46</f>
        <v>70000</v>
      </c>
    </row>
    <row r="43" spans="2:8" x14ac:dyDescent="0.25">
      <c r="D43" s="9">
        <f>D42+D41-E41</f>
        <v>55000</v>
      </c>
      <c r="G43" s="22" t="s">
        <v>61</v>
      </c>
      <c r="H43" s="22"/>
    </row>
    <row r="44" spans="2:8" x14ac:dyDescent="0.25">
      <c r="G44">
        <v>25000</v>
      </c>
    </row>
    <row r="45" spans="2:8" x14ac:dyDescent="0.25">
      <c r="D45" s="22" t="s">
        <v>53</v>
      </c>
      <c r="E45" s="22"/>
    </row>
    <row r="46" spans="2:8" x14ac:dyDescent="0.25">
      <c r="D46">
        <v>25000</v>
      </c>
      <c r="E46">
        <v>70000</v>
      </c>
    </row>
    <row r="47" spans="2:8" x14ac:dyDescent="0.25">
      <c r="D47">
        <v>75000</v>
      </c>
    </row>
    <row r="48" spans="2:8" x14ac:dyDescent="0.25">
      <c r="D48" s="9">
        <f>D47+D46-E46</f>
        <v>30000</v>
      </c>
    </row>
    <row r="50" spans="2:3" x14ac:dyDescent="0.25">
      <c r="B50" t="s">
        <v>46</v>
      </c>
      <c r="C50" t="s">
        <v>44</v>
      </c>
    </row>
    <row r="52" spans="2:3" x14ac:dyDescent="0.25">
      <c r="B52" t="s">
        <v>21</v>
      </c>
      <c r="C52" t="s">
        <v>32</v>
      </c>
    </row>
    <row r="54" spans="2:3" x14ac:dyDescent="0.25">
      <c r="B54" t="s">
        <v>22</v>
      </c>
      <c r="C54" t="s">
        <v>44</v>
      </c>
    </row>
    <row r="56" spans="2:3" x14ac:dyDescent="0.25">
      <c r="B56" t="s">
        <v>62</v>
      </c>
      <c r="C56" t="s">
        <v>32</v>
      </c>
    </row>
  </sheetData>
  <mergeCells count="8">
    <mergeCell ref="D45:E45"/>
    <mergeCell ref="G40:H40"/>
    <mergeCell ref="G43:H43"/>
    <mergeCell ref="C3:D3"/>
    <mergeCell ref="C7:D7"/>
    <mergeCell ref="I3:J3"/>
    <mergeCell ref="F16:G16"/>
    <mergeCell ref="D40:E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Baldvin Búi</dc:creator>
  <cp:lastModifiedBy>Baldur Bragi Baldursson</cp:lastModifiedBy>
  <dcterms:created xsi:type="dcterms:W3CDTF">2019-09-22T23:23:46Z</dcterms:created>
  <dcterms:modified xsi:type="dcterms:W3CDTF">2019-09-24T01:59:28Z</dcterms:modified>
</cp:coreProperties>
</file>