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meru\Desktop\"/>
    </mc:Choice>
  </mc:AlternateContent>
  <xr:revisionPtr revIDLastSave="0" documentId="13_ncr:1_{71882DE5-1D30-4995-925A-93988772928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ummary Data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O47" i="1" l="1"/>
  <c r="O46" i="1"/>
  <c r="P5" i="1"/>
  <c r="P3" i="1"/>
  <c r="P2" i="1"/>
  <c r="P4" i="1"/>
  <c r="P6" i="1"/>
  <c r="L47" i="1"/>
  <c r="L46" i="1"/>
  <c r="R41" i="1"/>
  <c r="R42" i="1"/>
  <c r="P47" i="1" l="1"/>
  <c r="P46" i="1"/>
  <c r="K4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H2" i="1"/>
  <c r="G2" i="1"/>
  <c r="N4" i="1"/>
  <c r="O4" i="1" s="1"/>
  <c r="N3" i="1"/>
  <c r="O3" i="1" s="1"/>
  <c r="N2" i="1"/>
  <c r="O2" i="1" s="1"/>
  <c r="K3" i="1"/>
  <c r="K2" i="1"/>
  <c r="F1" i="1"/>
  <c r="L2" i="1" l="1"/>
  <c r="L3" i="1"/>
  <c r="M3" i="1"/>
  <c r="L4" i="1"/>
  <c r="M4" i="1"/>
  <c r="N6" i="1"/>
  <c r="O6" i="1" s="1"/>
  <c r="K5" i="1"/>
  <c r="N5" i="1"/>
  <c r="O5" i="1" s="1"/>
  <c r="K6" i="1"/>
  <c r="L5" i="1" l="1"/>
  <c r="M5" i="1"/>
  <c r="L6" i="1"/>
  <c r="M6" i="1"/>
</calcChain>
</file>

<file path=xl/sharedStrings.xml><?xml version="1.0" encoding="utf-8"?>
<sst xmlns="http://schemas.openxmlformats.org/spreadsheetml/2006/main" count="34" uniqueCount="28">
  <si>
    <t>Date</t>
  </si>
  <si>
    <t xml:space="preserve">REYNOLDS </t>
  </si>
  <si>
    <t>HASBRO</t>
  </si>
  <si>
    <t xml:space="preserve"># of periods </t>
  </si>
  <si>
    <t>REYNOLDS</t>
  </si>
  <si>
    <t xml:space="preserve">REYNOLDS appear to be riskier </t>
  </si>
  <si>
    <t>Vanguard 500</t>
  </si>
  <si>
    <t>Fund B:
99% Vanguard 500 - 1% Hasbro</t>
  </si>
  <si>
    <t>Fund A:
99% Vanguard 500 - 1% Reynolds</t>
  </si>
  <si>
    <t>Vanguard-Reynolds</t>
  </si>
  <si>
    <t>Vanguard-Hasbro</t>
  </si>
  <si>
    <t>beta*</t>
  </si>
  <si>
    <t>CAPM Analysis</t>
  </si>
  <si>
    <t>Risk-Free</t>
  </si>
  <si>
    <t>Mkt Risk</t>
  </si>
  <si>
    <t>beta</t>
  </si>
  <si>
    <t>Expected Return</t>
  </si>
  <si>
    <t>Avg Monthly Return</t>
  </si>
  <si>
    <t>Avg 5 year Return</t>
  </si>
  <si>
    <t>Avg annual return</t>
  </si>
  <si>
    <t>Avg Monthly Std Dev</t>
  </si>
  <si>
    <t>Avg 5 year Std Dev</t>
  </si>
  <si>
    <t>Avg annual Std Dev</t>
  </si>
  <si>
    <t>Reynold</t>
  </si>
  <si>
    <t>Hasbro</t>
  </si>
  <si>
    <t>Sharpe Ratio</t>
  </si>
  <si>
    <t>Exp Rtrn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</si>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</sst>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right" vertical="center"/>
    </xf>
    <xf numFmtId="16" fontId="2" fillId="0" borderId="1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0" fontId="0" fillId="0" borderId="0" xfId="0" applyNumberFormat="1"/>
    <xf numFmtId="9" fontId="4" fillId="0" borderId="0" xfId="1" applyFont="1" applyAlignment="1">
      <alignment horizontal="center" wrapText="1"/>
    </xf>
    <xf numFmtId="9" fontId="0" fillId="0" borderId="0" xfId="1" applyFont="1"/>
    <xf numFmtId="10" fontId="0" fillId="0" borderId="0" xfId="1" applyNumberFormat="1" applyFont="1"/>
    <xf numFmtId="10" fontId="4" fillId="0" borderId="0" xfId="1" applyNumberFormat="1" applyFont="1"/>
    <xf numFmtId="0" fontId="5" fillId="0" borderId="2" xfId="0" applyFont="1" applyBorder="1" applyAlignment="1">
      <alignment horizontal="center" vertical="center"/>
    </xf>
    <xf numFmtId="10" fontId="6" fillId="0" borderId="0" xfId="1" applyNumberFormat="1" applyFont="1"/>
    <xf numFmtId="10" fontId="7" fillId="0" borderId="0" xfId="1" applyNumberFormat="1" applyFont="1"/>
    <xf numFmtId="0" fontId="4" fillId="0" borderId="0" xfId="0" applyFont="1" applyAlignment="1">
      <alignment horizontal="center"/>
    </xf>
    <xf numFmtId="10" fontId="0" fillId="0" borderId="0" xfId="1" applyNumberFormat="1" applyFont="1" applyAlignment="1">
      <alignment horizontal="right" indent="4"/>
    </xf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REYNOLD per 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VANGUARD 500 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931321084864394E-2"/>
                  <c:y val="-6.5946704578594348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Sheet1!$B$2:$B$61</c:f>
              <c:numCache>
                <c:formatCode>0.00%</c:formatCode>
                <c:ptCount val="60"/>
                <c:pt idx="0">
                  <c:v>-1.7000000000000001E-2</c:v>
                </c:pt>
                <c:pt idx="1">
                  <c:v>-2.3099999999999999E-2</c:v>
                </c:pt>
                <c:pt idx="2">
                  <c:v>4.3700000000000003E-2</c:v>
                </c:pt>
                <c:pt idx="3">
                  <c:v>-5.0599999999999999E-2</c:v>
                </c:pt>
                <c:pt idx="4">
                  <c:v>-1.1900000000000001E-2</c:v>
                </c:pt>
                <c:pt idx="5">
                  <c:v>-7.1499999999999994E-2</c:v>
                </c:pt>
                <c:pt idx="6">
                  <c:v>-8.2299999999999998E-2</c:v>
                </c:pt>
                <c:pt idx="7">
                  <c:v>6.4000000000000003E-3</c:v>
                </c:pt>
                <c:pt idx="8">
                  <c:v>-0.1014</c:v>
                </c:pt>
                <c:pt idx="9">
                  <c:v>7.3499999999999996E-2</c:v>
                </c:pt>
                <c:pt idx="10">
                  <c:v>5.96E-2</c:v>
                </c:pt>
                <c:pt idx="11">
                  <c:v>-5.5E-2</c:v>
                </c:pt>
                <c:pt idx="12">
                  <c:v>-2.46E-2</c:v>
                </c:pt>
                <c:pt idx="13">
                  <c:v>-1.72E-2</c:v>
                </c:pt>
                <c:pt idx="14">
                  <c:v>8.8999999999999999E-3</c:v>
                </c:pt>
                <c:pt idx="15">
                  <c:v>8.1199999999999994E-2</c:v>
                </c:pt>
                <c:pt idx="16">
                  <c:v>6.1800000000000001E-2</c:v>
                </c:pt>
                <c:pt idx="17">
                  <c:v>1.4800000000000001E-2</c:v>
                </c:pt>
                <c:pt idx="18">
                  <c:v>2.18E-2</c:v>
                </c:pt>
                <c:pt idx="19">
                  <c:v>2.3400000000000001E-2</c:v>
                </c:pt>
                <c:pt idx="20">
                  <c:v>-1.06E-2</c:v>
                </c:pt>
                <c:pt idx="21">
                  <c:v>5.8900000000000001E-2</c:v>
                </c:pt>
                <c:pt idx="22">
                  <c:v>1.5100000000000001E-2</c:v>
                </c:pt>
                <c:pt idx="23">
                  <c:v>4.3900000000000002E-2</c:v>
                </c:pt>
                <c:pt idx="24">
                  <c:v>2.1999999999999999E-2</c:v>
                </c:pt>
                <c:pt idx="25">
                  <c:v>1.4E-2</c:v>
                </c:pt>
                <c:pt idx="26">
                  <c:v>-1.2E-2</c:v>
                </c:pt>
                <c:pt idx="27">
                  <c:v>-2.5600000000000001E-2</c:v>
                </c:pt>
                <c:pt idx="28">
                  <c:v>1.24E-2</c:v>
                </c:pt>
                <c:pt idx="29">
                  <c:v>0.02</c:v>
                </c:pt>
                <c:pt idx="30">
                  <c:v>-3.8800000000000001E-2</c:v>
                </c:pt>
                <c:pt idx="31">
                  <c:v>1.1000000000000001E-3</c:v>
                </c:pt>
                <c:pt idx="32">
                  <c:v>1.9099999999999999E-2</c:v>
                </c:pt>
                <c:pt idx="33">
                  <c:v>1.66E-2</c:v>
                </c:pt>
                <c:pt idx="34">
                  <c:v>4.4299999999999999E-2</c:v>
                </c:pt>
                <c:pt idx="35">
                  <c:v>3.3399999999999999E-2</c:v>
                </c:pt>
                <c:pt idx="36">
                  <c:v>-2.7400000000000001E-2</c:v>
                </c:pt>
                <c:pt idx="37">
                  <c:v>2.0899999999999998E-2</c:v>
                </c:pt>
                <c:pt idx="38">
                  <c:v>-1.8599999999999998E-2</c:v>
                </c:pt>
                <c:pt idx="39">
                  <c:v>-2.6599999999999999E-2</c:v>
                </c:pt>
                <c:pt idx="40">
                  <c:v>3.5900000000000001E-2</c:v>
                </c:pt>
                <c:pt idx="41">
                  <c:v>9.9000000000000008E-3</c:v>
                </c:pt>
                <c:pt idx="42">
                  <c:v>4.2200000000000001E-2</c:v>
                </c:pt>
                <c:pt idx="43">
                  <c:v>-7.7999999999999996E-3</c:v>
                </c:pt>
                <c:pt idx="44">
                  <c:v>9.2999999999999992E-3</c:v>
                </c:pt>
                <c:pt idx="45">
                  <c:v>-2.1899999999999999E-2</c:v>
                </c:pt>
                <c:pt idx="46">
                  <c:v>3.8199999999999998E-2</c:v>
                </c:pt>
                <c:pt idx="47">
                  <c:v>1.9E-3</c:v>
                </c:pt>
                <c:pt idx="48">
                  <c:v>3.9E-2</c:v>
                </c:pt>
                <c:pt idx="49">
                  <c:v>-3.5999999999999999E-3</c:v>
                </c:pt>
                <c:pt idx="50">
                  <c:v>1.7600000000000001E-2</c:v>
                </c:pt>
                <c:pt idx="51">
                  <c:v>1.15E-2</c:v>
                </c:pt>
                <c:pt idx="52">
                  <c:v>-3.3000000000000002E-2</c:v>
                </c:pt>
                <c:pt idx="53">
                  <c:v>-1.9E-3</c:v>
                </c:pt>
                <c:pt idx="54">
                  <c:v>-2.8E-3</c:v>
                </c:pt>
                <c:pt idx="55">
                  <c:v>2.3E-2</c:v>
                </c:pt>
                <c:pt idx="56">
                  <c:v>1.8100000000000002E-2</c:v>
                </c:pt>
                <c:pt idx="57">
                  <c:v>3.5999999999999997E-2</c:v>
                </c:pt>
                <c:pt idx="58">
                  <c:v>2.1299999999999999E-2</c:v>
                </c:pt>
                <c:pt idx="59">
                  <c:v>9.1000000000000004E-3</c:v>
                </c:pt>
              </c:numCache>
            </c:numRef>
          </c:xVal>
          <c:yVal>
            <c:numRef>
              <c:f>Sheet1!$C$2:$C$61</c:f>
              <c:numCache>
                <c:formatCode>0.00%</c:formatCode>
                <c:ptCount val="60"/>
                <c:pt idx="0">
                  <c:v>6.13E-2</c:v>
                </c:pt>
                <c:pt idx="1">
                  <c:v>9.8699999999999996E-2</c:v>
                </c:pt>
                <c:pt idx="2">
                  <c:v>-1.37E-2</c:v>
                </c:pt>
                <c:pt idx="3">
                  <c:v>6.8699999999999997E-2</c:v>
                </c:pt>
                <c:pt idx="4">
                  <c:v>2.1700000000000001E-2</c:v>
                </c:pt>
                <c:pt idx="5">
                  <c:v>-0.2397</c:v>
                </c:pt>
                <c:pt idx="6">
                  <c:v>1.6400000000000001E-2</c:v>
                </c:pt>
                <c:pt idx="7">
                  <c:v>7.7100000000000002E-2</c:v>
                </c:pt>
                <c:pt idx="8">
                  <c:v>-0.31480000000000002</c:v>
                </c:pt>
                <c:pt idx="9">
                  <c:v>5.7000000000000002E-3</c:v>
                </c:pt>
                <c:pt idx="10">
                  <c:v>-4.8099999999999997E-2</c:v>
                </c:pt>
                <c:pt idx="11">
                  <c:v>9.0899999999999995E-2</c:v>
                </c:pt>
                <c:pt idx="12">
                  <c:v>5.8999999999999999E-3</c:v>
                </c:pt>
                <c:pt idx="13">
                  <c:v>-5.7799999999999997E-2</c:v>
                </c:pt>
                <c:pt idx="14">
                  <c:v>-0.19170000000000001</c:v>
                </c:pt>
                <c:pt idx="15">
                  <c:v>-0.1268</c:v>
                </c:pt>
                <c:pt idx="16">
                  <c:v>0.2102</c:v>
                </c:pt>
                <c:pt idx="17">
                  <c:v>9.1499999999999998E-2</c:v>
                </c:pt>
                <c:pt idx="18">
                  <c:v>-4.5400000000000003E-2</c:v>
                </c:pt>
                <c:pt idx="19">
                  <c:v>-3.8600000000000002E-2</c:v>
                </c:pt>
                <c:pt idx="20">
                  <c:v>0.1578</c:v>
                </c:pt>
                <c:pt idx="21">
                  <c:v>0.2147</c:v>
                </c:pt>
                <c:pt idx="22">
                  <c:v>0.14929999999999999</c:v>
                </c:pt>
                <c:pt idx="23">
                  <c:v>5.3400000000000003E-2</c:v>
                </c:pt>
                <c:pt idx="24">
                  <c:v>1.5599999999999999E-2</c:v>
                </c:pt>
                <c:pt idx="25">
                  <c:v>4.5199999999999997E-2</c:v>
                </c:pt>
                <c:pt idx="26">
                  <c:v>-1.9900000000000001E-2</c:v>
                </c:pt>
                <c:pt idx="27">
                  <c:v>7.0599999999999996E-2</c:v>
                </c:pt>
                <c:pt idx="28">
                  <c:v>-0.1323</c:v>
                </c:pt>
                <c:pt idx="29">
                  <c:v>0.20269999999999999</c:v>
                </c:pt>
                <c:pt idx="30">
                  <c:v>6.4500000000000002E-2</c:v>
                </c:pt>
                <c:pt idx="31">
                  <c:v>4.9299999999999997E-2</c:v>
                </c:pt>
                <c:pt idx="32">
                  <c:v>-9.8799999999999999E-2</c:v>
                </c:pt>
                <c:pt idx="33">
                  <c:v>1.21E-2</c:v>
                </c:pt>
                <c:pt idx="34">
                  <c:v>9.8299999999999998E-2</c:v>
                </c:pt>
                <c:pt idx="35">
                  <c:v>3.9300000000000002E-2</c:v>
                </c:pt>
                <c:pt idx="36">
                  <c:v>2.3199999999999998E-2</c:v>
                </c:pt>
                <c:pt idx="37">
                  <c:v>1.9E-2</c:v>
                </c:pt>
                <c:pt idx="38">
                  <c:v>-1.66E-2</c:v>
                </c:pt>
                <c:pt idx="39">
                  <c:v>-3.2500000000000001E-2</c:v>
                </c:pt>
                <c:pt idx="40">
                  <c:v>6.3399999999999998E-2</c:v>
                </c:pt>
                <c:pt idx="41">
                  <c:v>-4.9599999999999998E-2</c:v>
                </c:pt>
                <c:pt idx="42">
                  <c:v>5.7200000000000001E-2</c:v>
                </c:pt>
                <c:pt idx="43">
                  <c:v>7.6E-3</c:v>
                </c:pt>
                <c:pt idx="44">
                  <c:v>-1.0999999999999999E-2</c:v>
                </c:pt>
                <c:pt idx="45">
                  <c:v>2.3800000000000002E-2</c:v>
                </c:pt>
                <c:pt idx="46">
                  <c:v>4.7300000000000002E-2</c:v>
                </c:pt>
                <c:pt idx="47">
                  <c:v>7.0900000000000005E-2</c:v>
                </c:pt>
                <c:pt idx="48">
                  <c:v>6.08E-2</c:v>
                </c:pt>
                <c:pt idx="49">
                  <c:v>4.9599999999999998E-2</c:v>
                </c:pt>
                <c:pt idx="50">
                  <c:v>-6.1000000000000004E-3</c:v>
                </c:pt>
                <c:pt idx="51">
                  <c:v>3.9300000000000002E-2</c:v>
                </c:pt>
                <c:pt idx="52">
                  <c:v>2.5999999999999999E-3</c:v>
                </c:pt>
                <c:pt idx="53">
                  <c:v>4.8800000000000003E-2</c:v>
                </c:pt>
                <c:pt idx="54">
                  <c:v>9.9599999999999994E-2</c:v>
                </c:pt>
                <c:pt idx="55">
                  <c:v>2.6499999999999999E-2</c:v>
                </c:pt>
                <c:pt idx="56">
                  <c:v>-4.7600000000000003E-2</c:v>
                </c:pt>
                <c:pt idx="57">
                  <c:v>1.9199999999999998E-2</c:v>
                </c:pt>
                <c:pt idx="58">
                  <c:v>1.7100000000000001E-2</c:v>
                </c:pt>
                <c:pt idx="59">
                  <c:v>1.9099999999999999E-2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0-4E6D-AE34-B2AF2813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6719"/>
        <c:axId val="120099279"/>
      </c:scatterChart>
      <c:valAx>
        <c:axId val="8658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9279"/>
        <c:crosses val="autoZero"/>
        <c:crossBetween val="midCat"/>
      </c:valAx>
      <c:valAx>
        <c:axId val="1200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HASBRO per VANGUARD 500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101484199762572E-2"/>
                  <c:y val="-0.13515025140302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Sheet1!$B$2:$B$61</c:f>
              <c:numCache>
                <c:formatCode>0.00%</c:formatCode>
                <c:ptCount val="60"/>
                <c:pt idx="0">
                  <c:v>-1.7000000000000001E-2</c:v>
                </c:pt>
                <c:pt idx="1">
                  <c:v>-2.3099999999999999E-2</c:v>
                </c:pt>
                <c:pt idx="2">
                  <c:v>4.3700000000000003E-2</c:v>
                </c:pt>
                <c:pt idx="3">
                  <c:v>-5.0599999999999999E-2</c:v>
                </c:pt>
                <c:pt idx="4">
                  <c:v>-1.1900000000000001E-2</c:v>
                </c:pt>
                <c:pt idx="5">
                  <c:v>-7.1499999999999994E-2</c:v>
                </c:pt>
                <c:pt idx="6">
                  <c:v>-8.2299999999999998E-2</c:v>
                </c:pt>
                <c:pt idx="7">
                  <c:v>6.4000000000000003E-3</c:v>
                </c:pt>
                <c:pt idx="8">
                  <c:v>-0.1014</c:v>
                </c:pt>
                <c:pt idx="9">
                  <c:v>7.3499999999999996E-2</c:v>
                </c:pt>
                <c:pt idx="10">
                  <c:v>5.96E-2</c:v>
                </c:pt>
                <c:pt idx="11">
                  <c:v>-5.5E-2</c:v>
                </c:pt>
                <c:pt idx="12">
                  <c:v>-2.46E-2</c:v>
                </c:pt>
                <c:pt idx="13">
                  <c:v>-1.72E-2</c:v>
                </c:pt>
                <c:pt idx="14">
                  <c:v>8.8999999999999999E-3</c:v>
                </c:pt>
                <c:pt idx="15">
                  <c:v>8.1199999999999994E-2</c:v>
                </c:pt>
                <c:pt idx="16">
                  <c:v>6.1800000000000001E-2</c:v>
                </c:pt>
                <c:pt idx="17">
                  <c:v>1.4800000000000001E-2</c:v>
                </c:pt>
                <c:pt idx="18">
                  <c:v>2.18E-2</c:v>
                </c:pt>
                <c:pt idx="19">
                  <c:v>2.3400000000000001E-2</c:v>
                </c:pt>
                <c:pt idx="20">
                  <c:v>-1.06E-2</c:v>
                </c:pt>
                <c:pt idx="21">
                  <c:v>5.8900000000000001E-2</c:v>
                </c:pt>
                <c:pt idx="22">
                  <c:v>1.5100000000000001E-2</c:v>
                </c:pt>
                <c:pt idx="23">
                  <c:v>4.3900000000000002E-2</c:v>
                </c:pt>
                <c:pt idx="24">
                  <c:v>2.1999999999999999E-2</c:v>
                </c:pt>
                <c:pt idx="25">
                  <c:v>1.4E-2</c:v>
                </c:pt>
                <c:pt idx="26">
                  <c:v>-1.2E-2</c:v>
                </c:pt>
                <c:pt idx="27">
                  <c:v>-2.5600000000000001E-2</c:v>
                </c:pt>
                <c:pt idx="28">
                  <c:v>1.24E-2</c:v>
                </c:pt>
                <c:pt idx="29">
                  <c:v>0.02</c:v>
                </c:pt>
                <c:pt idx="30">
                  <c:v>-3.8800000000000001E-2</c:v>
                </c:pt>
                <c:pt idx="31">
                  <c:v>1.1000000000000001E-3</c:v>
                </c:pt>
                <c:pt idx="32">
                  <c:v>1.9099999999999999E-2</c:v>
                </c:pt>
                <c:pt idx="33">
                  <c:v>1.66E-2</c:v>
                </c:pt>
                <c:pt idx="34">
                  <c:v>4.4299999999999999E-2</c:v>
                </c:pt>
                <c:pt idx="35">
                  <c:v>3.3399999999999999E-2</c:v>
                </c:pt>
                <c:pt idx="36">
                  <c:v>-2.7400000000000001E-2</c:v>
                </c:pt>
                <c:pt idx="37">
                  <c:v>2.0899999999999998E-2</c:v>
                </c:pt>
                <c:pt idx="38">
                  <c:v>-1.8599999999999998E-2</c:v>
                </c:pt>
                <c:pt idx="39">
                  <c:v>-2.6599999999999999E-2</c:v>
                </c:pt>
                <c:pt idx="40">
                  <c:v>3.5900000000000001E-2</c:v>
                </c:pt>
                <c:pt idx="41">
                  <c:v>9.9000000000000008E-3</c:v>
                </c:pt>
                <c:pt idx="42">
                  <c:v>4.2200000000000001E-2</c:v>
                </c:pt>
                <c:pt idx="43">
                  <c:v>-7.7999999999999996E-3</c:v>
                </c:pt>
                <c:pt idx="44">
                  <c:v>9.2999999999999992E-3</c:v>
                </c:pt>
                <c:pt idx="45">
                  <c:v>-2.1899999999999999E-2</c:v>
                </c:pt>
                <c:pt idx="46">
                  <c:v>3.8199999999999998E-2</c:v>
                </c:pt>
                <c:pt idx="47">
                  <c:v>1.9E-3</c:v>
                </c:pt>
                <c:pt idx="48">
                  <c:v>3.9E-2</c:v>
                </c:pt>
                <c:pt idx="49">
                  <c:v>-3.5999999999999999E-3</c:v>
                </c:pt>
                <c:pt idx="50">
                  <c:v>1.7600000000000001E-2</c:v>
                </c:pt>
                <c:pt idx="51">
                  <c:v>1.15E-2</c:v>
                </c:pt>
                <c:pt idx="52">
                  <c:v>-3.3000000000000002E-2</c:v>
                </c:pt>
                <c:pt idx="53">
                  <c:v>-1.9E-3</c:v>
                </c:pt>
                <c:pt idx="54">
                  <c:v>-2.8E-3</c:v>
                </c:pt>
                <c:pt idx="55">
                  <c:v>2.3E-2</c:v>
                </c:pt>
                <c:pt idx="56">
                  <c:v>1.8100000000000002E-2</c:v>
                </c:pt>
                <c:pt idx="57">
                  <c:v>3.5999999999999997E-2</c:v>
                </c:pt>
                <c:pt idx="58">
                  <c:v>2.1299999999999999E-2</c:v>
                </c:pt>
                <c:pt idx="59">
                  <c:v>9.1000000000000004E-3</c:v>
                </c:pt>
              </c:numCache>
            </c:numRef>
          </c:xVal>
          <c:yVal>
            <c:numRef>
              <c:f>Sheet1!$D$2:$D$61</c:f>
              <c:numCache>
                <c:formatCode>0.00%</c:formatCode>
                <c:ptCount val="60"/>
                <c:pt idx="0">
                  <c:v>1.66E-2</c:v>
                </c:pt>
                <c:pt idx="1">
                  <c:v>-0.13270000000000001</c:v>
                </c:pt>
                <c:pt idx="2">
                  <c:v>0.1055</c:v>
                </c:pt>
                <c:pt idx="3">
                  <c:v>1.01E-2</c:v>
                </c:pt>
                <c:pt idx="4">
                  <c:v>-4.2599999999999999E-2</c:v>
                </c:pt>
                <c:pt idx="5">
                  <c:v>-0.1137</c:v>
                </c:pt>
                <c:pt idx="6">
                  <c:v>-9.6600000000000005E-2</c:v>
                </c:pt>
                <c:pt idx="7">
                  <c:v>7.3499999999999996E-2</c:v>
                </c:pt>
                <c:pt idx="8">
                  <c:v>-0.15359999999999999</c:v>
                </c:pt>
                <c:pt idx="9">
                  <c:v>-8.1799999999999998E-2</c:v>
                </c:pt>
                <c:pt idx="10">
                  <c:v>0.25440000000000002</c:v>
                </c:pt>
                <c:pt idx="11">
                  <c:v>-9.9099999999999994E-2</c:v>
                </c:pt>
                <c:pt idx="12">
                  <c:v>3.9E-2</c:v>
                </c:pt>
                <c:pt idx="13">
                  <c:v>9.1999999999999998E-3</c:v>
                </c:pt>
                <c:pt idx="14">
                  <c:v>0.14699999999999999</c:v>
                </c:pt>
                <c:pt idx="15">
                  <c:v>0.15190000000000001</c:v>
                </c:pt>
                <c:pt idx="16">
                  <c:v>5.9999999999999995E-4</c:v>
                </c:pt>
                <c:pt idx="17">
                  <c:v>9.2399999999999996E-2</c:v>
                </c:pt>
                <c:pt idx="18">
                  <c:v>7.7799999999999994E-2</c:v>
                </c:pt>
                <c:pt idx="19">
                  <c:v>-1.8599999999999998E-2</c:v>
                </c:pt>
                <c:pt idx="20">
                  <c:v>9.7000000000000003E-3</c:v>
                </c:pt>
                <c:pt idx="21">
                  <c:v>0.16700000000000001</c:v>
                </c:pt>
                <c:pt idx="22">
                  <c:v>1.4200000000000001E-2</c:v>
                </c:pt>
                <c:pt idx="23">
                  <c:v>-3.7499999999999999E-2</c:v>
                </c:pt>
                <c:pt idx="24">
                  <c:v>-7.1900000000000006E-2</c:v>
                </c:pt>
                <c:pt idx="25">
                  <c:v>0.10730000000000001</c:v>
                </c:pt>
                <c:pt idx="26">
                  <c:v>-5.4999999999999997E-3</c:v>
                </c:pt>
                <c:pt idx="27">
                  <c:v>-0.13150000000000001</c:v>
                </c:pt>
                <c:pt idx="28">
                  <c:v>4.0800000000000003E-2</c:v>
                </c:pt>
                <c:pt idx="29">
                  <c:v>-3.3599999999999998E-2</c:v>
                </c:pt>
                <c:pt idx="30">
                  <c:v>-4.3700000000000003E-2</c:v>
                </c:pt>
                <c:pt idx="31">
                  <c:v>1.9800000000000002E-2</c:v>
                </c:pt>
                <c:pt idx="32">
                  <c:v>1.46E-2</c:v>
                </c:pt>
                <c:pt idx="33">
                  <c:v>-5.8999999999999997E-2</c:v>
                </c:pt>
                <c:pt idx="34">
                  <c:v>7.5700000000000003E-2</c:v>
                </c:pt>
                <c:pt idx="35">
                  <c:v>1.84E-2</c:v>
                </c:pt>
                <c:pt idx="36">
                  <c:v>1.14E-2</c:v>
                </c:pt>
                <c:pt idx="37">
                  <c:v>7.7600000000000002E-2</c:v>
                </c:pt>
                <c:pt idx="38">
                  <c:v>-3.1699999999999999E-2</c:v>
                </c:pt>
                <c:pt idx="39">
                  <c:v>-7.4800000000000005E-2</c:v>
                </c:pt>
                <c:pt idx="40">
                  <c:v>6.6600000000000006E-2</c:v>
                </c:pt>
                <c:pt idx="41">
                  <c:v>3.0200000000000001E-2</c:v>
                </c:pt>
                <c:pt idx="42">
                  <c:v>5.5300000000000002E-2</c:v>
                </c:pt>
                <c:pt idx="43">
                  <c:v>-5.6500000000000002E-2</c:v>
                </c:pt>
                <c:pt idx="44">
                  <c:v>-5.0700000000000002E-2</c:v>
                </c:pt>
                <c:pt idx="45">
                  <c:v>-4.1200000000000001E-2</c:v>
                </c:pt>
                <c:pt idx="46">
                  <c:v>8.3900000000000002E-2</c:v>
                </c:pt>
                <c:pt idx="47">
                  <c:v>-1.18E-2</c:v>
                </c:pt>
                <c:pt idx="48">
                  <c:v>5.0500000000000003E-2</c:v>
                </c:pt>
                <c:pt idx="49">
                  <c:v>-4.2900000000000001E-2</c:v>
                </c:pt>
                <c:pt idx="50">
                  <c:v>3.9899999999999998E-2</c:v>
                </c:pt>
                <c:pt idx="51">
                  <c:v>-6.59E-2</c:v>
                </c:pt>
                <c:pt idx="52">
                  <c:v>-5.9400000000000001E-2</c:v>
                </c:pt>
                <c:pt idx="53">
                  <c:v>-2.3199999999999998E-2</c:v>
                </c:pt>
                <c:pt idx="54">
                  <c:v>3.2599999999999997E-2</c:v>
                </c:pt>
                <c:pt idx="55">
                  <c:v>8.5599999999999996E-2</c:v>
                </c:pt>
                <c:pt idx="56">
                  <c:v>0.1207</c:v>
                </c:pt>
                <c:pt idx="57">
                  <c:v>0.13930000000000001</c:v>
                </c:pt>
                <c:pt idx="58">
                  <c:v>3.2000000000000001E-2</c:v>
                </c:pt>
                <c:pt idx="59">
                  <c:v>1.8700000000000001E-2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6-4612-A72F-CB859570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8591"/>
        <c:axId val="120094815"/>
      </c:scatterChart>
      <c:valAx>
        <c:axId val="10075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4815"/>
        <c:crosses val="autoZero"/>
        <c:crossBetween val="midCat"/>
      </c:valAx>
      <c:valAx>
        <c:axId val="1200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577530</xdr:colOff>
      <xdr:row>8</xdr:row>
      <xdr:rowOff>33035</xdr:rowOff>
    </xdr:from>
    <xdr:to>
      <xdr:col>17</xdr:col>
      <xdr:colOff>71437</xdr:colOff>
      <xdr:row>22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D043E-0860-1386-3643-E1BA471A3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53382</xdr:colOff>
      <xdr:row>22</xdr:row>
      <xdr:rowOff>146120</xdr:rowOff>
    </xdr:from>
    <xdr:to>
      <xdr:col>17</xdr:col>
      <xdr:colOff>354832</xdr:colOff>
      <xdr:row>36</xdr:row>
      <xdr:rowOff>105089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1E332-0269-411B-A430-A4386F077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topLeftCell="A13" zoomScale="80" workbookViewId="0">
      <selection activeCell="L45" sqref="L45"/>
    </sheetView>
  </sheetViews>
  <sheetFormatPr defaultRowHeight="15" x14ac:dyDescent="0.25"/>
  <cols>
    <col min="2" max="2" width="12.28515625" bestFit="1" customWidth="1"/>
    <col min="5" max="5" width="11" bestFit="1" customWidth="1"/>
    <col min="10" max="10" width="18.5703125" bestFit="1" customWidth="1"/>
    <col min="12" max="13" width="9.140625" style="11" customWidth="1"/>
    <col min="16" max="16" width="12.5703125" bestFit="1" customWidth="1"/>
    <col min="18" max="18" width="32.5703125" bestFit="1" customWidth="1"/>
  </cols>
  <sheetData>
    <row r="1" spans="1:18" ht="90.75" thickBot="1" x14ac:dyDescent="0.3">
      <c r="A1" s="1" t="s">
        <v>0</v>
      </c>
      <c r="B1" s="14" t="s">
        <v>6</v>
      </c>
      <c r="C1" s="2" t="s">
        <v>1</v>
      </c>
      <c r="D1" s="2" t="s">
        <v>2</v>
      </c>
      <c r="E1" s="7" t="s">
        <v>3</v>
      </c>
      <c r="F1">
        <f>12*5</f>
        <v>60</v>
      </c>
      <c r="G1" s="8" t="s">
        <v>8</v>
      </c>
      <c r="H1" s="8" t="s">
        <v>7</v>
      </c>
      <c r="J1" s="8"/>
      <c r="K1" s="8" t="s">
        <v>17</v>
      </c>
      <c r="L1" s="10" t="s">
        <v>18</v>
      </c>
      <c r="M1" s="10" t="s">
        <v>19</v>
      </c>
      <c r="N1" s="8" t="s">
        <v>20</v>
      </c>
      <c r="O1" s="8" t="s">
        <v>21</v>
      </c>
      <c r="P1" s="8" t="s">
        <v>22</v>
      </c>
      <c r="Q1" s="8" t="s">
        <v>11</v>
      </c>
    </row>
    <row r="2" spans="1:18" ht="15.75" thickBot="1" x14ac:dyDescent="0.3">
      <c r="A2" s="3">
        <v>41276</v>
      </c>
      <c r="B2" s="4">
        <v>-1.7000000000000001E-2</v>
      </c>
      <c r="C2" s="4">
        <v>6.13E-2</v>
      </c>
      <c r="D2" s="4">
        <v>1.66E-2</v>
      </c>
      <c r="G2" s="12">
        <f>0.99*B2+0.01*C2</f>
        <v>-1.6217000000000002E-2</v>
      </c>
      <c r="H2" s="12">
        <f>0.99*B2+0.01*D2</f>
        <v>-1.6664000000000002E-2</v>
      </c>
      <c r="J2" t="s">
        <v>6</v>
      </c>
      <c r="K2" s="9">
        <f>AVERAGE(B2:B61)</f>
        <v>5.7433333333333329E-3</v>
      </c>
      <c r="L2" s="15">
        <f>K2*60</f>
        <v>0.34459999999999996</v>
      </c>
      <c r="M2" s="15">
        <f>K2*12</f>
        <v>6.8919999999999995E-2</v>
      </c>
      <c r="N2" s="12">
        <f>STDEV(B2:B61)</f>
        <v>3.6017125713093338E-2</v>
      </c>
      <c r="O2" s="12">
        <f>N2*SQRT(60)</f>
        <v>0.27898745613013887</v>
      </c>
      <c r="P2" s="12">
        <f>N2*SQRT(12)</f>
        <v>0.12476698335534618</v>
      </c>
    </row>
    <row r="3" spans="1:18" ht="15.75" thickBot="1" x14ac:dyDescent="0.3">
      <c r="A3" s="3">
        <v>41307</v>
      </c>
      <c r="B3" s="4">
        <v>-2.3099999999999999E-2</v>
      </c>
      <c r="C3" s="4">
        <v>9.8699999999999996E-2</v>
      </c>
      <c r="D3" s="4">
        <v>-0.13270000000000001</v>
      </c>
      <c r="G3" s="12">
        <f t="shared" ref="G3:G61" si="0">0.99*B3+0.01*C3</f>
        <v>-2.1881999999999999E-2</v>
      </c>
      <c r="H3" s="12">
        <f t="shared" ref="H3:H61" si="1">0.99*B3+0.01*D3</f>
        <v>-2.4196000000000002E-2</v>
      </c>
      <c r="J3" t="s">
        <v>4</v>
      </c>
      <c r="K3" s="9">
        <f>AVERAGE(C2:C61)</f>
        <v>1.8748333333333332E-2</v>
      </c>
      <c r="L3" s="13">
        <f t="shared" ref="L3" si="2">K3*60</f>
        <v>1.1249</v>
      </c>
      <c r="M3" s="15">
        <f t="shared" ref="M3:M6" si="3">K3*12</f>
        <v>0.22497999999999999</v>
      </c>
      <c r="N3" s="12">
        <f>STDEV(C2:C61)</f>
        <v>9.3664582767296597E-2</v>
      </c>
      <c r="O3" s="13">
        <f>N3*SQRT(60)</f>
        <v>0.72552273837441184</v>
      </c>
      <c r="P3" s="12">
        <f>N3*SQRT(12)</f>
        <v>0.324463632445396</v>
      </c>
      <c r="Q3">
        <v>0.73580000000000001</v>
      </c>
      <c r="R3" t="s">
        <v>5</v>
      </c>
    </row>
    <row r="4" spans="1:18" ht="15.75" thickBot="1" x14ac:dyDescent="0.3">
      <c r="A4" s="3">
        <v>41335</v>
      </c>
      <c r="B4" s="4">
        <v>4.3700000000000003E-2</v>
      </c>
      <c r="C4" s="4">
        <v>-1.37E-2</v>
      </c>
      <c r="D4" s="4">
        <v>0.1055</v>
      </c>
      <c r="G4" s="12">
        <f t="shared" si="0"/>
        <v>4.3126000000000005E-2</v>
      </c>
      <c r="H4" s="12">
        <f t="shared" si="1"/>
        <v>4.4318000000000003E-2</v>
      </c>
      <c r="J4" t="s">
        <v>2</v>
      </c>
      <c r="K4" s="9">
        <f>AVERAGE(D2:D61)</f>
        <v>1.1838333333333334E-2</v>
      </c>
      <c r="L4" s="12">
        <f>K4*60</f>
        <v>0.71030000000000004</v>
      </c>
      <c r="M4" s="15">
        <f t="shared" si="3"/>
        <v>0.14206000000000002</v>
      </c>
      <c r="N4" s="12">
        <f>STDEV(D2:D61)</f>
        <v>8.1158340928458403E-2</v>
      </c>
      <c r="O4" s="12">
        <f>N4*SQRT(60)</f>
        <v>0.62864980564348638</v>
      </c>
      <c r="P4" s="12">
        <f t="shared" ref="P4:P6" si="4">N4*SQRT(12)</f>
        <v>0.28114073989217325</v>
      </c>
      <c r="Q4">
        <v>1.4198</v>
      </c>
    </row>
    <row r="5" spans="1:18" ht="15.75" thickBot="1" x14ac:dyDescent="0.3">
      <c r="A5" s="3">
        <v>41366</v>
      </c>
      <c r="B5" s="4">
        <v>-5.0599999999999999E-2</v>
      </c>
      <c r="C5" s="4">
        <v>6.8699999999999997E-2</v>
      </c>
      <c r="D5" s="4">
        <v>1.01E-2</v>
      </c>
      <c r="G5" s="12">
        <f t="shared" si="0"/>
        <v>-4.9407E-2</v>
      </c>
      <c r="H5" s="12">
        <f t="shared" si="1"/>
        <v>-4.9993000000000003E-2</v>
      </c>
      <c r="J5" t="s">
        <v>9</v>
      </c>
      <c r="K5" s="9">
        <f>AVERAGE(G2:G61)</f>
        <v>5.8733833333333317E-3</v>
      </c>
      <c r="L5" s="16">
        <f t="shared" ref="L5:L6" si="5">K5*60</f>
        <v>0.35240299999999991</v>
      </c>
      <c r="M5" s="15">
        <f t="shared" si="3"/>
        <v>7.0480599999999977E-2</v>
      </c>
      <c r="N5" s="12">
        <f>STDEV(G2:G61)</f>
        <v>3.5933187196584747E-2</v>
      </c>
      <c r="O5" s="16">
        <f>N5*SQRT(60)</f>
        <v>0.27833727117705259</v>
      </c>
      <c r="P5" s="12">
        <f>N5*SQRT(12)</f>
        <v>0.1244762118047365</v>
      </c>
    </row>
    <row r="6" spans="1:18" ht="15.75" thickBot="1" x14ac:dyDescent="0.3">
      <c r="A6" s="3">
        <v>41396</v>
      </c>
      <c r="B6" s="4">
        <v>-1.1900000000000001E-2</v>
      </c>
      <c r="C6" s="4">
        <v>2.1700000000000001E-2</v>
      </c>
      <c r="D6" s="4">
        <v>-4.2599999999999999E-2</v>
      </c>
      <c r="G6" s="12">
        <f t="shared" si="0"/>
        <v>-1.1564000000000001E-2</v>
      </c>
      <c r="H6" s="12">
        <f t="shared" si="1"/>
        <v>-1.2207000000000001E-2</v>
      </c>
      <c r="J6" t="s">
        <v>10</v>
      </c>
      <c r="K6" s="9">
        <f>AVERAGE(H2:H61)</f>
        <v>5.8042833333333318E-3</v>
      </c>
      <c r="L6" s="16">
        <f t="shared" si="5"/>
        <v>0.34825699999999993</v>
      </c>
      <c r="M6" s="15">
        <f t="shared" si="3"/>
        <v>6.9651399999999974E-2</v>
      </c>
      <c r="N6" s="12">
        <f>STDEV(H2:H61)</f>
        <v>3.6173815534281041E-2</v>
      </c>
      <c r="O6" s="12">
        <f>N6*SQRT(60)</f>
        <v>0.28020117026609925</v>
      </c>
      <c r="P6" s="12">
        <f t="shared" si="4"/>
        <v>0.12530977281799816</v>
      </c>
    </row>
    <row r="7" spans="1:18" ht="15.75" thickBot="1" x14ac:dyDescent="0.3">
      <c r="A7" s="3">
        <v>41427</v>
      </c>
      <c r="B7" s="4">
        <v>-7.1499999999999994E-2</v>
      </c>
      <c r="C7" s="4">
        <v>-0.2397</v>
      </c>
      <c r="D7" s="4">
        <v>-0.1137</v>
      </c>
      <c r="G7" s="12">
        <f t="shared" si="0"/>
        <v>-7.3181999999999983E-2</v>
      </c>
      <c r="H7" s="12">
        <f t="shared" si="1"/>
        <v>-7.1921999999999986E-2</v>
      </c>
    </row>
    <row r="8" spans="1:18" ht="15.75" thickBot="1" x14ac:dyDescent="0.3">
      <c r="A8" s="3">
        <v>41457</v>
      </c>
      <c r="B8" s="4">
        <v>-8.2299999999999998E-2</v>
      </c>
      <c r="C8" s="4">
        <v>1.6400000000000001E-2</v>
      </c>
      <c r="D8" s="4">
        <v>-9.6600000000000005E-2</v>
      </c>
      <c r="G8" s="12">
        <f t="shared" si="0"/>
        <v>-8.1312999999999996E-2</v>
      </c>
      <c r="H8" s="12">
        <f t="shared" si="1"/>
        <v>-8.2442999999999989E-2</v>
      </c>
    </row>
    <row r="9" spans="1:18" ht="15.75" thickBot="1" x14ac:dyDescent="0.3">
      <c r="A9" s="3">
        <v>41488</v>
      </c>
      <c r="B9" s="4">
        <v>6.4000000000000003E-3</v>
      </c>
      <c r="C9" s="4">
        <v>7.7100000000000002E-2</v>
      </c>
      <c r="D9" s="4">
        <v>7.3499999999999996E-2</v>
      </c>
      <c r="G9" s="12">
        <f t="shared" si="0"/>
        <v>7.1070000000000005E-3</v>
      </c>
      <c r="H9" s="12">
        <f t="shared" si="1"/>
        <v>7.0710000000000009E-3</v>
      </c>
    </row>
    <row r="10" spans="1:18" ht="15.75" thickBot="1" x14ac:dyDescent="0.3">
      <c r="A10" s="3">
        <v>41519</v>
      </c>
      <c r="B10" s="4">
        <v>-0.1014</v>
      </c>
      <c r="C10" s="4">
        <v>-0.31480000000000002</v>
      </c>
      <c r="D10" s="4">
        <v>-0.15359999999999999</v>
      </c>
      <c r="F10" s="9"/>
      <c r="G10" s="12">
        <f t="shared" si="0"/>
        <v>-0.103534</v>
      </c>
      <c r="H10" s="12">
        <f t="shared" si="1"/>
        <v>-0.101922</v>
      </c>
    </row>
    <row r="11" spans="1:18" ht="15.75" thickBot="1" x14ac:dyDescent="0.3">
      <c r="A11" s="3">
        <v>41549</v>
      </c>
      <c r="B11" s="4">
        <v>7.3499999999999996E-2</v>
      </c>
      <c r="C11" s="4">
        <v>5.7000000000000002E-3</v>
      </c>
      <c r="D11" s="4">
        <v>-8.1799999999999998E-2</v>
      </c>
      <c r="G11" s="12">
        <f t="shared" si="0"/>
        <v>7.2821999999999998E-2</v>
      </c>
      <c r="H11" s="12">
        <f t="shared" si="1"/>
        <v>7.1946999999999997E-2</v>
      </c>
    </row>
    <row r="12" spans="1:18" ht="15.75" thickBot="1" x14ac:dyDescent="0.3">
      <c r="A12" s="3">
        <v>41580</v>
      </c>
      <c r="B12" s="4">
        <v>5.96E-2</v>
      </c>
      <c r="C12" s="4">
        <v>-4.8099999999999997E-2</v>
      </c>
      <c r="D12" s="4">
        <v>0.25440000000000002</v>
      </c>
      <c r="G12" s="12">
        <f t="shared" si="0"/>
        <v>5.8522999999999999E-2</v>
      </c>
      <c r="H12" s="12">
        <f t="shared" si="1"/>
        <v>6.1547999999999999E-2</v>
      </c>
    </row>
    <row r="13" spans="1:18" ht="15.75" thickBot="1" x14ac:dyDescent="0.3">
      <c r="A13" s="3">
        <v>41610</v>
      </c>
      <c r="B13" s="4">
        <v>-5.5E-2</v>
      </c>
      <c r="C13" s="4">
        <v>9.0899999999999995E-2</v>
      </c>
      <c r="D13" s="4">
        <v>-9.9099999999999994E-2</v>
      </c>
      <c r="G13" s="12">
        <f t="shared" si="0"/>
        <v>-5.3540999999999998E-2</v>
      </c>
      <c r="H13" s="12">
        <f t="shared" si="1"/>
        <v>-5.5440999999999997E-2</v>
      </c>
    </row>
    <row r="14" spans="1:18" ht="15.75" thickBot="1" x14ac:dyDescent="0.3">
      <c r="A14" s="3">
        <v>41277</v>
      </c>
      <c r="B14" s="4">
        <v>-2.46E-2</v>
      </c>
      <c r="C14" s="4">
        <v>5.8999999999999999E-3</v>
      </c>
      <c r="D14" s="4">
        <v>3.9E-2</v>
      </c>
      <c r="G14" s="12">
        <f t="shared" si="0"/>
        <v>-2.4295000000000001E-2</v>
      </c>
      <c r="H14" s="12">
        <f t="shared" si="1"/>
        <v>-2.3963999999999999E-2</v>
      </c>
    </row>
    <row r="15" spans="1:18" ht="15.75" thickBot="1" x14ac:dyDescent="0.3">
      <c r="A15" s="3">
        <v>41308</v>
      </c>
      <c r="B15" s="4">
        <v>-1.72E-2</v>
      </c>
      <c r="C15" s="4">
        <v>-5.7799999999999997E-2</v>
      </c>
      <c r="D15" s="4">
        <v>9.1999999999999998E-3</v>
      </c>
      <c r="G15" s="12">
        <f t="shared" si="0"/>
        <v>-1.7606E-2</v>
      </c>
      <c r="H15" s="12">
        <f t="shared" si="1"/>
        <v>-1.6936000000000003E-2</v>
      </c>
    </row>
    <row r="16" spans="1:18" ht="15.75" thickBot="1" x14ac:dyDescent="0.3">
      <c r="A16" s="3">
        <v>41336</v>
      </c>
      <c r="B16" s="4">
        <v>8.8999999999999999E-3</v>
      </c>
      <c r="C16" s="4">
        <v>-0.19170000000000001</v>
      </c>
      <c r="D16" s="4">
        <v>0.14699999999999999</v>
      </c>
      <c r="G16" s="12">
        <f t="shared" si="0"/>
        <v>6.8939999999999991E-3</v>
      </c>
      <c r="H16" s="12">
        <f t="shared" si="1"/>
        <v>1.0280999999999998E-2</v>
      </c>
    </row>
    <row r="17" spans="1:8" ht="15.75" thickBot="1" x14ac:dyDescent="0.3">
      <c r="A17" s="3">
        <v>41367</v>
      </c>
      <c r="B17" s="4">
        <v>8.1199999999999994E-2</v>
      </c>
      <c r="C17" s="4">
        <v>-0.1268</v>
      </c>
      <c r="D17" s="4">
        <v>0.15190000000000001</v>
      </c>
      <c r="G17" s="12">
        <f t="shared" si="0"/>
        <v>7.9119999999999982E-2</v>
      </c>
      <c r="H17" s="12">
        <f t="shared" si="1"/>
        <v>8.1906999999999994E-2</v>
      </c>
    </row>
    <row r="18" spans="1:8" ht="15.75" thickBot="1" x14ac:dyDescent="0.3">
      <c r="A18" s="3">
        <v>41397</v>
      </c>
      <c r="B18" s="4">
        <v>6.1800000000000001E-2</v>
      </c>
      <c r="C18" s="4">
        <v>0.2102</v>
      </c>
      <c r="D18" s="4">
        <v>5.9999999999999995E-4</v>
      </c>
      <c r="G18" s="12">
        <f t="shared" si="0"/>
        <v>6.3284000000000007E-2</v>
      </c>
      <c r="H18" s="12">
        <f t="shared" si="1"/>
        <v>6.1187999999999999E-2</v>
      </c>
    </row>
    <row r="19" spans="1:8" ht="15.75" thickBot="1" x14ac:dyDescent="0.3">
      <c r="A19" s="3">
        <v>41428</v>
      </c>
      <c r="B19" s="4">
        <v>1.4800000000000001E-2</v>
      </c>
      <c r="C19" s="4">
        <v>9.1499999999999998E-2</v>
      </c>
      <c r="D19" s="4">
        <v>9.2399999999999996E-2</v>
      </c>
      <c r="G19" s="12">
        <f t="shared" si="0"/>
        <v>1.5567000000000001E-2</v>
      </c>
      <c r="H19" s="12">
        <f t="shared" si="1"/>
        <v>1.5576E-2</v>
      </c>
    </row>
    <row r="20" spans="1:8" ht="15.75" thickBot="1" x14ac:dyDescent="0.3">
      <c r="A20" s="3">
        <v>41458</v>
      </c>
      <c r="B20" s="4">
        <v>2.18E-2</v>
      </c>
      <c r="C20" s="4">
        <v>-4.5400000000000003E-2</v>
      </c>
      <c r="D20" s="4">
        <v>7.7799999999999994E-2</v>
      </c>
      <c r="G20" s="12">
        <f t="shared" si="0"/>
        <v>2.1128000000000001E-2</v>
      </c>
      <c r="H20" s="12">
        <f t="shared" si="1"/>
        <v>2.2360000000000001E-2</v>
      </c>
    </row>
    <row r="21" spans="1:8" ht="15.75" thickBot="1" x14ac:dyDescent="0.3">
      <c r="A21" s="3">
        <v>41489</v>
      </c>
      <c r="B21" s="4">
        <v>2.3400000000000001E-2</v>
      </c>
      <c r="C21" s="4">
        <v>-3.8600000000000002E-2</v>
      </c>
      <c r="D21" s="4">
        <v>-1.8599999999999998E-2</v>
      </c>
      <c r="G21" s="12">
        <f t="shared" si="0"/>
        <v>2.2779999999999998E-2</v>
      </c>
      <c r="H21" s="12">
        <f t="shared" si="1"/>
        <v>2.298E-2</v>
      </c>
    </row>
    <row r="22" spans="1:8" ht="15.75" thickBot="1" x14ac:dyDescent="0.3">
      <c r="A22" s="3">
        <v>41520</v>
      </c>
      <c r="B22" s="4">
        <v>-1.06E-2</v>
      </c>
      <c r="C22" s="4">
        <v>0.1578</v>
      </c>
      <c r="D22" s="4">
        <v>9.7000000000000003E-3</v>
      </c>
      <c r="G22" s="12">
        <f t="shared" si="0"/>
        <v>-8.9160000000000003E-3</v>
      </c>
      <c r="H22" s="12">
        <f t="shared" si="1"/>
        <v>-1.0397E-2</v>
      </c>
    </row>
    <row r="23" spans="1:8" ht="15.75" thickBot="1" x14ac:dyDescent="0.3">
      <c r="A23" s="3">
        <v>41550</v>
      </c>
      <c r="B23" s="4">
        <v>5.8900000000000001E-2</v>
      </c>
      <c r="C23" s="4">
        <v>0.2147</v>
      </c>
      <c r="D23" s="4">
        <v>0.16700000000000001</v>
      </c>
      <c r="G23" s="12">
        <f t="shared" si="0"/>
        <v>6.0458000000000005E-2</v>
      </c>
      <c r="H23" s="12">
        <f t="shared" si="1"/>
        <v>5.9981E-2</v>
      </c>
    </row>
    <row r="24" spans="1:8" ht="15.75" thickBot="1" x14ac:dyDescent="0.3">
      <c r="A24" s="3">
        <v>41581</v>
      </c>
      <c r="B24" s="4">
        <v>1.5100000000000001E-2</v>
      </c>
      <c r="C24" s="4">
        <v>0.14929999999999999</v>
      </c>
      <c r="D24" s="4">
        <v>1.4200000000000001E-2</v>
      </c>
      <c r="G24" s="12">
        <f t="shared" si="0"/>
        <v>1.6442000000000002E-2</v>
      </c>
      <c r="H24" s="12">
        <f t="shared" si="1"/>
        <v>1.5091E-2</v>
      </c>
    </row>
    <row r="25" spans="1:8" ht="15.75" thickBot="1" x14ac:dyDescent="0.3">
      <c r="A25" s="3">
        <v>41611</v>
      </c>
      <c r="B25" s="4">
        <v>4.3900000000000002E-2</v>
      </c>
      <c r="C25" s="4">
        <v>5.3400000000000003E-2</v>
      </c>
      <c r="D25" s="4">
        <v>-3.7499999999999999E-2</v>
      </c>
      <c r="G25" s="12">
        <f t="shared" si="0"/>
        <v>4.3994999999999999E-2</v>
      </c>
      <c r="H25" s="12">
        <f t="shared" si="1"/>
        <v>4.3085999999999999E-2</v>
      </c>
    </row>
    <row r="26" spans="1:8" ht="15.75" thickBot="1" x14ac:dyDescent="0.3">
      <c r="A26" s="3">
        <v>41278</v>
      </c>
      <c r="B26" s="4">
        <v>2.1999999999999999E-2</v>
      </c>
      <c r="C26" s="4">
        <v>1.5599999999999999E-2</v>
      </c>
      <c r="D26" s="4">
        <v>-7.1900000000000006E-2</v>
      </c>
      <c r="G26" s="12">
        <f t="shared" si="0"/>
        <v>2.1935999999999997E-2</v>
      </c>
      <c r="H26" s="12">
        <f t="shared" si="1"/>
        <v>2.1060999999999996E-2</v>
      </c>
    </row>
    <row r="27" spans="1:8" ht="15.75" thickBot="1" x14ac:dyDescent="0.3">
      <c r="A27" s="3">
        <v>41309</v>
      </c>
      <c r="B27" s="4">
        <v>1.4E-2</v>
      </c>
      <c r="C27" s="4">
        <v>4.5199999999999997E-2</v>
      </c>
      <c r="D27" s="4">
        <v>0.10730000000000001</v>
      </c>
      <c r="G27" s="12">
        <f t="shared" si="0"/>
        <v>1.4312E-2</v>
      </c>
      <c r="H27" s="12">
        <f t="shared" si="1"/>
        <v>1.4933000000000002E-2</v>
      </c>
    </row>
    <row r="28" spans="1:8" ht="15.75" thickBot="1" x14ac:dyDescent="0.3">
      <c r="A28" s="3">
        <v>41337</v>
      </c>
      <c r="B28" s="4">
        <v>-1.2E-2</v>
      </c>
      <c r="C28" s="4">
        <v>-1.9900000000000001E-2</v>
      </c>
      <c r="D28" s="4">
        <v>-5.4999999999999997E-3</v>
      </c>
      <c r="G28" s="12">
        <f t="shared" si="0"/>
        <v>-1.2078999999999999E-2</v>
      </c>
      <c r="H28" s="12">
        <f t="shared" si="1"/>
        <v>-1.1934999999999999E-2</v>
      </c>
    </row>
    <row r="29" spans="1:8" ht="15.75" thickBot="1" x14ac:dyDescent="0.3">
      <c r="A29" s="3">
        <v>41368</v>
      </c>
      <c r="B29" s="4">
        <v>-2.5600000000000001E-2</v>
      </c>
      <c r="C29" s="4">
        <v>7.0599999999999996E-2</v>
      </c>
      <c r="D29" s="4">
        <v>-0.13150000000000001</v>
      </c>
      <c r="G29" s="12">
        <f t="shared" si="0"/>
        <v>-2.4638000000000004E-2</v>
      </c>
      <c r="H29" s="12">
        <f t="shared" si="1"/>
        <v>-2.6659000000000002E-2</v>
      </c>
    </row>
    <row r="30" spans="1:8" ht="15.75" thickBot="1" x14ac:dyDescent="0.3">
      <c r="A30" s="3">
        <v>41398</v>
      </c>
      <c r="B30" s="4">
        <v>1.24E-2</v>
      </c>
      <c r="C30" s="4">
        <v>-0.1323</v>
      </c>
      <c r="D30" s="4">
        <v>4.0800000000000003E-2</v>
      </c>
      <c r="G30" s="12">
        <f t="shared" si="0"/>
        <v>1.0952999999999999E-2</v>
      </c>
      <c r="H30" s="12">
        <f t="shared" si="1"/>
        <v>1.2683999999999999E-2</v>
      </c>
    </row>
    <row r="31" spans="1:8" ht="15.75" thickBot="1" x14ac:dyDescent="0.3">
      <c r="A31" s="3">
        <v>41429</v>
      </c>
      <c r="B31" s="4">
        <v>0.02</v>
      </c>
      <c r="C31" s="4">
        <v>0.20269999999999999</v>
      </c>
      <c r="D31" s="4">
        <v>-3.3599999999999998E-2</v>
      </c>
      <c r="G31" s="12">
        <f t="shared" si="0"/>
        <v>2.1827000000000003E-2</v>
      </c>
      <c r="H31" s="12">
        <f t="shared" si="1"/>
        <v>1.9464000000000002E-2</v>
      </c>
    </row>
    <row r="32" spans="1:8" ht="15.75" thickBot="1" x14ac:dyDescent="0.3">
      <c r="A32" s="3">
        <v>41459</v>
      </c>
      <c r="B32" s="4">
        <v>-3.8800000000000001E-2</v>
      </c>
      <c r="C32" s="4">
        <v>6.4500000000000002E-2</v>
      </c>
      <c r="D32" s="4">
        <v>-4.3700000000000003E-2</v>
      </c>
      <c r="G32" s="12">
        <f t="shared" si="0"/>
        <v>-3.7767000000000002E-2</v>
      </c>
      <c r="H32" s="12">
        <f t="shared" si="1"/>
        <v>-3.8849000000000002E-2</v>
      </c>
    </row>
    <row r="33" spans="1:18" ht="15.75" thickBot="1" x14ac:dyDescent="0.3">
      <c r="A33" s="3">
        <v>41490</v>
      </c>
      <c r="B33" s="4">
        <v>1.1000000000000001E-3</v>
      </c>
      <c r="C33" s="4">
        <v>4.9299999999999997E-2</v>
      </c>
      <c r="D33" s="4">
        <v>1.9800000000000002E-2</v>
      </c>
      <c r="G33" s="12">
        <f t="shared" si="0"/>
        <v>1.5820000000000001E-3</v>
      </c>
      <c r="H33" s="12">
        <f t="shared" si="1"/>
        <v>1.2870000000000002E-3</v>
      </c>
    </row>
    <row r="34" spans="1:18" ht="15.75" thickBot="1" x14ac:dyDescent="0.3">
      <c r="A34" s="3">
        <v>41521</v>
      </c>
      <c r="B34" s="4">
        <v>1.9099999999999999E-2</v>
      </c>
      <c r="C34" s="4">
        <v>-9.8799999999999999E-2</v>
      </c>
      <c r="D34" s="4">
        <v>1.46E-2</v>
      </c>
      <c r="G34" s="12">
        <f t="shared" si="0"/>
        <v>1.7920999999999999E-2</v>
      </c>
      <c r="H34" s="12">
        <f t="shared" si="1"/>
        <v>1.9054999999999999E-2</v>
      </c>
    </row>
    <row r="35" spans="1:18" ht="15.75" thickBot="1" x14ac:dyDescent="0.3">
      <c r="A35" s="3">
        <v>41551</v>
      </c>
      <c r="B35" s="4">
        <v>1.66E-2</v>
      </c>
      <c r="C35" s="4">
        <v>1.21E-2</v>
      </c>
      <c r="D35" s="4">
        <v>-5.8999999999999997E-2</v>
      </c>
      <c r="G35" s="12">
        <f t="shared" si="0"/>
        <v>1.6555E-2</v>
      </c>
      <c r="H35" s="12">
        <f t="shared" si="1"/>
        <v>1.5844E-2</v>
      </c>
    </row>
    <row r="36" spans="1:18" ht="15.75" thickBot="1" x14ac:dyDescent="0.3">
      <c r="A36" s="3">
        <v>41582</v>
      </c>
      <c r="B36" s="4">
        <v>4.4299999999999999E-2</v>
      </c>
      <c r="C36" s="4">
        <v>9.8299999999999998E-2</v>
      </c>
      <c r="D36" s="4">
        <v>7.5700000000000003E-2</v>
      </c>
      <c r="G36" s="12">
        <f t="shared" si="0"/>
        <v>4.4839999999999998E-2</v>
      </c>
      <c r="H36" s="12">
        <f t="shared" si="1"/>
        <v>4.4614000000000001E-2</v>
      </c>
    </row>
    <row r="37" spans="1:18" ht="15.75" thickBot="1" x14ac:dyDescent="0.3">
      <c r="A37" s="3">
        <v>41612</v>
      </c>
      <c r="B37" s="4">
        <v>3.3399999999999999E-2</v>
      </c>
      <c r="C37" s="4">
        <v>3.9300000000000002E-2</v>
      </c>
      <c r="D37" s="4">
        <v>1.84E-2</v>
      </c>
      <c r="G37" s="12">
        <f t="shared" si="0"/>
        <v>3.3458999999999996E-2</v>
      </c>
      <c r="H37" s="12">
        <f t="shared" si="1"/>
        <v>3.3249999999999995E-2</v>
      </c>
    </row>
    <row r="38" spans="1:18" ht="15.75" thickBot="1" x14ac:dyDescent="0.3">
      <c r="A38" s="3">
        <v>41279</v>
      </c>
      <c r="B38" s="4">
        <v>-2.7400000000000001E-2</v>
      </c>
      <c r="C38" s="4">
        <v>2.3199999999999998E-2</v>
      </c>
      <c r="D38" s="4">
        <v>1.14E-2</v>
      </c>
      <c r="G38" s="12">
        <f t="shared" si="0"/>
        <v>-2.6894000000000001E-2</v>
      </c>
      <c r="H38" s="12">
        <f t="shared" si="1"/>
        <v>-2.7012000000000001E-2</v>
      </c>
    </row>
    <row r="39" spans="1:18" ht="15.75" thickBot="1" x14ac:dyDescent="0.3">
      <c r="A39" s="3">
        <v>41310</v>
      </c>
      <c r="B39" s="4">
        <v>2.0899999999999998E-2</v>
      </c>
      <c r="C39" s="4">
        <v>1.9E-2</v>
      </c>
      <c r="D39" s="4">
        <v>7.7600000000000002E-2</v>
      </c>
      <c r="G39" s="12">
        <f t="shared" si="0"/>
        <v>2.0880999999999997E-2</v>
      </c>
      <c r="H39" s="12">
        <f t="shared" si="1"/>
        <v>2.1466999999999997E-2</v>
      </c>
      <c r="J39" s="20" t="s">
        <v>12</v>
      </c>
      <c r="K39" s="20"/>
      <c r="L39" s="20"/>
      <c r="M39" s="20"/>
      <c r="N39" s="20"/>
      <c r="O39" s="20"/>
      <c r="P39" s="20"/>
      <c r="Q39" s="20"/>
      <c r="R39" s="20"/>
    </row>
    <row r="40" spans="1:18" ht="15.75" thickBot="1" x14ac:dyDescent="0.3">
      <c r="A40" s="3">
        <v>41338</v>
      </c>
      <c r="B40" s="4">
        <v>-1.8599999999999998E-2</v>
      </c>
      <c r="C40" s="4">
        <v>-1.66E-2</v>
      </c>
      <c r="D40" s="4">
        <v>-3.1699999999999999E-2</v>
      </c>
      <c r="G40" s="12">
        <f t="shared" si="0"/>
        <v>-1.8579999999999999E-2</v>
      </c>
      <c r="H40" s="12">
        <f t="shared" si="1"/>
        <v>-1.8731000000000001E-2</v>
      </c>
      <c r="L40" s="17" t="s">
        <v>13</v>
      </c>
      <c r="M40" s="17"/>
      <c r="N40" s="17"/>
      <c r="O40" s="17" t="s">
        <v>14</v>
      </c>
      <c r="P40" s="17"/>
      <c r="Q40" s="17" t="s">
        <v>15</v>
      </c>
      <c r="R40" s="17" t="s">
        <v>16</v>
      </c>
    </row>
    <row r="41" spans="1:18" ht="15.75" thickBot="1" x14ac:dyDescent="0.3">
      <c r="A41" s="3">
        <v>41369</v>
      </c>
      <c r="B41" s="4">
        <v>-2.6599999999999999E-2</v>
      </c>
      <c r="C41" s="4">
        <v>-3.2500000000000001E-2</v>
      </c>
      <c r="D41" s="4">
        <v>-7.4800000000000005E-2</v>
      </c>
      <c r="G41" s="12">
        <f t="shared" si="0"/>
        <v>-2.6658999999999999E-2</v>
      </c>
      <c r="H41" s="12">
        <f t="shared" si="1"/>
        <v>-2.7081999999999998E-2</v>
      </c>
      <c r="J41" t="s">
        <v>23</v>
      </c>
      <c r="L41" s="12">
        <v>0.02</v>
      </c>
      <c r="M41" s="12"/>
      <c r="N41" s="12"/>
      <c r="O41" s="12">
        <v>6.8900000000000003E-2</v>
      </c>
      <c r="P41" s="12"/>
      <c r="Q41">
        <v>0.73580000000000001</v>
      </c>
      <c r="R41" s="18">
        <f>L41+Q41*(O41-L41)</f>
        <v>5.5980619999999995E-2</v>
      </c>
    </row>
    <row r="42" spans="1:18" ht="15.75" thickBot="1" x14ac:dyDescent="0.3">
      <c r="A42" s="3">
        <v>41399</v>
      </c>
      <c r="B42" s="4">
        <v>3.5900000000000001E-2</v>
      </c>
      <c r="C42" s="4">
        <v>6.3399999999999998E-2</v>
      </c>
      <c r="D42" s="4">
        <v>6.6600000000000006E-2</v>
      </c>
      <c r="G42" s="12">
        <f t="shared" si="0"/>
        <v>3.6175000000000006E-2</v>
      </c>
      <c r="H42" s="12">
        <f t="shared" si="1"/>
        <v>3.6207000000000003E-2</v>
      </c>
      <c r="J42" t="s">
        <v>24</v>
      </c>
      <c r="L42" s="12">
        <v>0.02</v>
      </c>
      <c r="M42" s="12"/>
      <c r="N42" s="12"/>
      <c r="O42" s="12">
        <v>6.8900000000000003E-2</v>
      </c>
      <c r="P42" s="12"/>
      <c r="Q42">
        <v>1.4198</v>
      </c>
      <c r="R42" s="18">
        <f>L42+Q42*(O42-L42)</f>
        <v>8.9428220000000003E-2</v>
      </c>
    </row>
    <row r="43" spans="1:18" ht="15.75" thickBot="1" x14ac:dyDescent="0.3">
      <c r="A43" s="3">
        <v>41430</v>
      </c>
      <c r="B43" s="4">
        <v>9.9000000000000008E-3</v>
      </c>
      <c r="C43" s="4">
        <v>-4.9599999999999998E-2</v>
      </c>
      <c r="D43" s="4">
        <v>3.0200000000000001E-2</v>
      </c>
      <c r="G43" s="12">
        <f t="shared" si="0"/>
        <v>9.3050000000000008E-3</v>
      </c>
      <c r="H43" s="12">
        <f t="shared" si="1"/>
        <v>1.0103000000000001E-2</v>
      </c>
      <c r="L43" s="12"/>
      <c r="M43" s="12"/>
      <c r="N43" s="12"/>
      <c r="O43" s="12"/>
      <c r="P43" s="12"/>
      <c r="R43" s="18"/>
    </row>
    <row r="44" spans="1:18" ht="15.75" thickBot="1" x14ac:dyDescent="0.3">
      <c r="A44" s="3">
        <v>41460</v>
      </c>
      <c r="B44" s="4">
        <v>4.2200000000000001E-2</v>
      </c>
      <c r="C44" s="4">
        <v>5.7200000000000001E-2</v>
      </c>
      <c r="D44" s="4">
        <v>5.5300000000000002E-2</v>
      </c>
      <c r="G44" s="12">
        <f t="shared" si="0"/>
        <v>4.2350000000000006E-2</v>
      </c>
      <c r="H44" s="12">
        <f t="shared" si="1"/>
        <v>4.2331000000000001E-2</v>
      </c>
      <c r="J44" s="20" t="s">
        <v>25</v>
      </c>
      <c r="K44" s="20"/>
      <c r="L44" s="20"/>
      <c r="M44" s="20"/>
      <c r="N44" s="20"/>
      <c r="O44" s="20"/>
      <c r="P44" s="20"/>
    </row>
    <row r="45" spans="1:18" ht="15.75" thickBot="1" x14ac:dyDescent="0.3">
      <c r="A45" s="5">
        <v>41491</v>
      </c>
      <c r="B45" s="6">
        <v>-7.7999999999999996E-3</v>
      </c>
      <c r="C45" s="6">
        <v>7.6E-3</v>
      </c>
      <c r="D45" s="6">
        <v>-5.6500000000000002E-2</v>
      </c>
      <c r="G45" s="12">
        <f t="shared" si="0"/>
        <v>-7.646E-3</v>
      </c>
      <c r="H45" s="12">
        <f t="shared" si="1"/>
        <v>-8.2869999999999992E-3</v>
      </c>
      <c r="L45" s="17" t="s">
        <v>26</v>
      </c>
      <c r="M45" s="17"/>
      <c r="N45" s="17" t="s">
        <v>13</v>
      </c>
      <c r="O45" s="17" t="s">
        <v>27</v>
      </c>
      <c r="P45" s="17" t="s">
        <v>25</v>
      </c>
    </row>
    <row r="46" spans="1:18" ht="15.75" thickBot="1" x14ac:dyDescent="0.3">
      <c r="A46" s="3">
        <v>41522</v>
      </c>
      <c r="B46" s="4">
        <v>9.2999999999999992E-3</v>
      </c>
      <c r="C46" s="4">
        <v>-1.0999999999999999E-2</v>
      </c>
      <c r="D46" s="4">
        <v>-5.0700000000000002E-2</v>
      </c>
      <c r="G46" s="12">
        <f t="shared" si="0"/>
        <v>9.0969999999999992E-3</v>
      </c>
      <c r="H46" s="12">
        <f t="shared" si="1"/>
        <v>8.6999999999999994E-3</v>
      </c>
      <c r="J46" t="s">
        <v>23</v>
      </c>
      <c r="L46" s="9">
        <f>R41</f>
        <v>5.5980619999999995E-2</v>
      </c>
      <c r="M46" s="9"/>
      <c r="N46" s="12">
        <v>0.02</v>
      </c>
      <c r="O46" s="9">
        <f>P3</f>
        <v>0.324463632445396</v>
      </c>
      <c r="P46" s="19">
        <f>(L46-N46)/O46</f>
        <v>0.1108926129218971</v>
      </c>
    </row>
    <row r="47" spans="1:18" ht="15.75" thickBot="1" x14ac:dyDescent="0.3">
      <c r="A47" s="3">
        <v>41552</v>
      </c>
      <c r="B47" s="4">
        <v>-2.1899999999999999E-2</v>
      </c>
      <c r="C47" s="4">
        <v>2.3800000000000002E-2</v>
      </c>
      <c r="D47" s="4">
        <v>-4.1200000000000001E-2</v>
      </c>
      <c r="G47" s="12">
        <f t="shared" si="0"/>
        <v>-2.1443E-2</v>
      </c>
      <c r="H47" s="12">
        <f t="shared" si="1"/>
        <v>-2.2092999999999998E-2</v>
      </c>
      <c r="J47" t="s">
        <v>24</v>
      </c>
      <c r="L47" s="9">
        <f>R42</f>
        <v>8.9428220000000003E-2</v>
      </c>
      <c r="M47" s="9"/>
      <c r="N47" s="12">
        <v>0.02</v>
      </c>
      <c r="O47" s="9">
        <f>P4</f>
        <v>0.28114073989217325</v>
      </c>
      <c r="P47" s="19">
        <f>(L47-N47)/O47</f>
        <v>0.24695182927464732</v>
      </c>
    </row>
    <row r="48" spans="1:18" ht="15.75" thickBot="1" x14ac:dyDescent="0.3">
      <c r="A48" s="3">
        <v>41583</v>
      </c>
      <c r="B48" s="4">
        <v>3.8199999999999998E-2</v>
      </c>
      <c r="C48" s="4">
        <v>4.7300000000000002E-2</v>
      </c>
      <c r="D48" s="4">
        <v>8.3900000000000002E-2</v>
      </c>
      <c r="G48" s="12">
        <f t="shared" si="0"/>
        <v>3.8290999999999999E-2</v>
      </c>
      <c r="H48" s="12">
        <f t="shared" si="1"/>
        <v>3.8656999999999997E-2</v>
      </c>
      <c r="L48" s="9"/>
      <c r="M48" s="9"/>
      <c r="N48" s="12"/>
      <c r="O48" s="9"/>
      <c r="P48" s="19"/>
    </row>
    <row r="49" spans="1:8" ht="15.75" thickBot="1" x14ac:dyDescent="0.3">
      <c r="A49" s="3">
        <v>41613</v>
      </c>
      <c r="B49" s="4">
        <v>1.9E-3</v>
      </c>
      <c r="C49" s="4">
        <v>7.0900000000000005E-2</v>
      </c>
      <c r="D49" s="4">
        <v>-1.18E-2</v>
      </c>
      <c r="G49" s="12">
        <f t="shared" si="0"/>
        <v>2.5900000000000003E-3</v>
      </c>
      <c r="H49" s="12">
        <f t="shared" si="1"/>
        <v>1.763E-3</v>
      </c>
    </row>
    <row r="50" spans="1:8" ht="15.75" thickBot="1" x14ac:dyDescent="0.3">
      <c r="A50" s="3">
        <v>41280</v>
      </c>
      <c r="B50" s="4">
        <v>3.9E-2</v>
      </c>
      <c r="C50" s="4">
        <v>6.08E-2</v>
      </c>
      <c r="D50" s="4">
        <v>5.0500000000000003E-2</v>
      </c>
      <c r="G50" s="12">
        <f t="shared" si="0"/>
        <v>3.9217999999999996E-2</v>
      </c>
      <c r="H50" s="12">
        <f t="shared" si="1"/>
        <v>3.9114999999999997E-2</v>
      </c>
    </row>
    <row r="51" spans="1:8" ht="15.75" thickBot="1" x14ac:dyDescent="0.3">
      <c r="A51" s="3">
        <v>41311</v>
      </c>
      <c r="B51" s="4">
        <v>-3.5999999999999999E-3</v>
      </c>
      <c r="C51" s="4">
        <v>4.9599999999999998E-2</v>
      </c>
      <c r="D51" s="4">
        <v>-4.2900000000000001E-2</v>
      </c>
      <c r="G51" s="12">
        <f t="shared" si="0"/>
        <v>-3.068E-3</v>
      </c>
      <c r="H51" s="12">
        <f t="shared" si="1"/>
        <v>-3.993E-3</v>
      </c>
    </row>
    <row r="52" spans="1:8" ht="15.75" thickBot="1" x14ac:dyDescent="0.3">
      <c r="A52" s="3">
        <v>41339</v>
      </c>
      <c r="B52" s="4">
        <v>1.7600000000000001E-2</v>
      </c>
      <c r="C52" s="4">
        <v>-6.1000000000000004E-3</v>
      </c>
      <c r="D52" s="4">
        <v>3.9899999999999998E-2</v>
      </c>
      <c r="G52" s="12">
        <f t="shared" si="0"/>
        <v>1.7363000000000003E-2</v>
      </c>
      <c r="H52" s="12">
        <f t="shared" si="1"/>
        <v>1.7823000000000002E-2</v>
      </c>
    </row>
    <row r="53" spans="1:8" ht="15.75" thickBot="1" x14ac:dyDescent="0.3">
      <c r="A53" s="3">
        <v>41370</v>
      </c>
      <c r="B53" s="4">
        <v>1.15E-2</v>
      </c>
      <c r="C53" s="4">
        <v>3.9300000000000002E-2</v>
      </c>
      <c r="D53" s="4">
        <v>-6.59E-2</v>
      </c>
      <c r="G53" s="12">
        <f t="shared" si="0"/>
        <v>1.1777999999999999E-2</v>
      </c>
      <c r="H53" s="12">
        <f t="shared" si="1"/>
        <v>1.0725999999999999E-2</v>
      </c>
    </row>
    <row r="54" spans="1:8" ht="15.75" thickBot="1" x14ac:dyDescent="0.3">
      <c r="A54" s="3">
        <v>41400</v>
      </c>
      <c r="B54" s="4">
        <v>-3.3000000000000002E-2</v>
      </c>
      <c r="C54" s="4">
        <v>2.5999999999999999E-3</v>
      </c>
      <c r="D54" s="4">
        <v>-5.9400000000000001E-2</v>
      </c>
      <c r="G54" s="12">
        <f t="shared" si="0"/>
        <v>-3.2644000000000006E-2</v>
      </c>
      <c r="H54" s="12">
        <f t="shared" si="1"/>
        <v>-3.3264000000000002E-2</v>
      </c>
    </row>
    <row r="55" spans="1:8" ht="15.75" thickBot="1" x14ac:dyDescent="0.3">
      <c r="A55" s="3">
        <v>41431</v>
      </c>
      <c r="B55" s="4">
        <v>-1.9E-3</v>
      </c>
      <c r="C55" s="4">
        <v>4.8800000000000003E-2</v>
      </c>
      <c r="D55" s="4">
        <v>-2.3199999999999998E-2</v>
      </c>
      <c r="G55" s="12">
        <f t="shared" si="0"/>
        <v>-1.3930000000000001E-3</v>
      </c>
      <c r="H55" s="12">
        <f t="shared" si="1"/>
        <v>-2.1130000000000003E-3</v>
      </c>
    </row>
    <row r="56" spans="1:8" ht="15.75" thickBot="1" x14ac:dyDescent="0.3">
      <c r="A56" s="3">
        <v>41461</v>
      </c>
      <c r="B56" s="4">
        <v>-2.8E-3</v>
      </c>
      <c r="C56" s="4">
        <v>9.9599999999999994E-2</v>
      </c>
      <c r="D56" s="4">
        <v>3.2599999999999997E-2</v>
      </c>
      <c r="G56" s="12">
        <f t="shared" si="0"/>
        <v>-1.7760000000000002E-3</v>
      </c>
      <c r="H56" s="12">
        <f t="shared" si="1"/>
        <v>-2.4460000000000003E-3</v>
      </c>
    </row>
    <row r="57" spans="1:8" ht="15.75" thickBot="1" x14ac:dyDescent="0.3">
      <c r="A57" s="3">
        <v>41492</v>
      </c>
      <c r="B57" s="4">
        <v>2.3E-2</v>
      </c>
      <c r="C57" s="4">
        <v>2.6499999999999999E-2</v>
      </c>
      <c r="D57" s="4">
        <v>8.5599999999999996E-2</v>
      </c>
      <c r="G57" s="12">
        <f t="shared" si="0"/>
        <v>2.3035E-2</v>
      </c>
      <c r="H57" s="12">
        <f t="shared" si="1"/>
        <v>2.3625999999999998E-2</v>
      </c>
    </row>
    <row r="58" spans="1:8" ht="15.75" thickBot="1" x14ac:dyDescent="0.3">
      <c r="A58" s="3">
        <v>41523</v>
      </c>
      <c r="B58" s="4">
        <v>1.8100000000000002E-2</v>
      </c>
      <c r="C58" s="4">
        <v>-4.7600000000000003E-2</v>
      </c>
      <c r="D58" s="4">
        <v>0.1207</v>
      </c>
      <c r="G58" s="12">
        <f t="shared" si="0"/>
        <v>1.7443E-2</v>
      </c>
      <c r="H58" s="12">
        <f t="shared" si="1"/>
        <v>1.9126000000000001E-2</v>
      </c>
    </row>
    <row r="59" spans="1:8" ht="15.75" thickBot="1" x14ac:dyDescent="0.3">
      <c r="A59" s="3">
        <v>41553</v>
      </c>
      <c r="B59" s="4">
        <v>3.5999999999999997E-2</v>
      </c>
      <c r="C59" s="4">
        <v>1.9199999999999998E-2</v>
      </c>
      <c r="D59" s="4">
        <v>0.13930000000000001</v>
      </c>
      <c r="G59" s="12">
        <f t="shared" si="0"/>
        <v>3.5831999999999996E-2</v>
      </c>
      <c r="H59" s="12">
        <f t="shared" si="1"/>
        <v>3.7032999999999996E-2</v>
      </c>
    </row>
    <row r="60" spans="1:8" ht="15.75" thickBot="1" x14ac:dyDescent="0.3">
      <c r="A60" s="3">
        <v>41584</v>
      </c>
      <c r="B60" s="4">
        <v>2.1299999999999999E-2</v>
      </c>
      <c r="C60" s="4">
        <v>1.7100000000000001E-2</v>
      </c>
      <c r="D60" s="4">
        <v>3.2000000000000001E-2</v>
      </c>
      <c r="G60" s="12">
        <f t="shared" si="0"/>
        <v>2.1257999999999999E-2</v>
      </c>
      <c r="H60" s="12">
        <f t="shared" si="1"/>
        <v>2.1406999999999999E-2</v>
      </c>
    </row>
    <row r="61" spans="1:8" ht="15.75" thickBot="1" x14ac:dyDescent="0.3">
      <c r="A61" s="3">
        <v>41614</v>
      </c>
      <c r="B61" s="4">
        <v>9.1000000000000004E-3</v>
      </c>
      <c r="C61" s="4">
        <v>1.9099999999999999E-2</v>
      </c>
      <c r="D61" s="4">
        <v>1.8700000000000001E-2</v>
      </c>
      <c r="G61" s="12">
        <f t="shared" si="0"/>
        <v>9.1999999999999998E-3</v>
      </c>
      <c r="H61" s="12">
        <f t="shared" si="1"/>
        <v>9.1959999999999993E-3</v>
      </c>
    </row>
    <row r="62" spans="1:8" x14ac:dyDescent="0.25">
      <c r="B62" s="9"/>
    </row>
    <row r="63" spans="1:8" x14ac:dyDescent="0.25">
      <c r="B63" s="12"/>
    </row>
  </sheetData>
  <mergeCells count="2">
    <mergeCell ref="J39:R39"/>
    <mergeCell ref="J44:P4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 Data</vt:lpstr>
      <vt:lpstr>Sheet3</vt:lpstr>
    </vt:vector>
  </TitlesOfParts>
  <Company>Ivey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kpepers</dc:creator>
  <cp:lastModifiedBy>Balgabek, Meruyert</cp:lastModifiedBy>
  <dcterms:created xsi:type="dcterms:W3CDTF">2013-11-01T18:40:54Z</dcterms:created>
  <dcterms:modified xsi:type="dcterms:W3CDTF">2023-12-11T22:30:53Z</dcterms:modified>
</cp:coreProperties>
</file>