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groun\Downloads\"/>
    </mc:Choice>
  </mc:AlternateContent>
  <xr:revisionPtr revIDLastSave="0" documentId="8_{12A2A952-0345-4C30-B690-346C47001FD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nIW4UDFE9G1HyjTJ2b6lH9r8Ceg=="/>
    </ext>
  </extLst>
</workbook>
</file>

<file path=xl/calcChain.xml><?xml version="1.0" encoding="utf-8"?>
<calcChain xmlns="http://schemas.openxmlformats.org/spreadsheetml/2006/main">
  <c r="D241" i="1" l="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<sst xmlns="http://schemas.openxmlformats.org/spreadsheetml/2006/main" count="724" uniqueCount="560">
  <si>
    <t>Username</t>
  </si>
  <si>
    <t>Date</t>
  </si>
  <si>
    <t>Content</t>
  </si>
  <si>
    <t>Translate</t>
  </si>
  <si>
    <t>Kyakya T</t>
  </si>
  <si>
    <t>1 Desember 2022</t>
  </si>
  <si>
    <t>Makanan enak, harga sesuai.. Resto yang harus dikunjungi ketika ke Jakarta bersama rekan dan keluarga..</t>
  </si>
  <si>
    <t>maulana827469</t>
  </si>
  <si>
    <t>18 Agustus 2022</t>
  </si>
  <si>
    <t>salah satu tempat yang wajib dikunjungi ketika pergi ke jakarta . oke untuk berkumpul dengan keluarga</t>
  </si>
  <si>
    <t>Robertusponggolong</t>
  </si>
  <si>
    <t>22 Juli 2022</t>
  </si>
  <si>
    <t>Makanannya enak enak, harga sebanding dengan rasa. Tempat nyaman. Hanya kalau pas weekend ke sini sangat ramai. Over all good</t>
  </si>
  <si>
    <t>Ndrie</t>
  </si>
  <si>
    <t>3 Juni 2022</t>
  </si>
  <si>
    <t>Tempat yang sangat tepat untuk berkumpul dengan keluarga... terlebih setelah seharian explore taman rekreasi Ancol.. tempatnya sangat luas nyaman dan untuk kebersihannya sangat terjaga untuk restaurant yang kapasitas besar dan high turned over customer yg akan dine in. Pelayanan diberikan sangat friendly dan staff memberikan...Selengkapnya</t>
  </si>
  <si>
    <t>Dwiki F</t>
  </si>
  <si>
    <t>25 April 2022</t>
  </si>
  <si>
    <t>untuk pelayanannya sangat bagus, cepat dan ramah. dan untuk makanannya enak enak apalagi untuk pemandangannya yang bagus untuk foto foto.</t>
  </si>
  <si>
    <t>lidyalusiana</t>
  </si>
  <si>
    <t>15 Desember 2021</t>
  </si>
  <si>
    <t>Makanannya enak.. Hanya saja kami harus menunggu cukup lama sampai makanan datang. Sepertinya mereka kekurangan pelayan. Restoran cukup ramai walau hari biasa. Namun jumlah pelayan tidak terlalu banyak. Jadi saat makanan datang pun, makanan sudah agak dingin. Mungkin sudah selesai dimasak tapi agak lama baru...Selengkapnya</t>
  </si>
  <si>
    <t>annisafth</t>
  </si>
  <si>
    <t>14 April 2021</t>
  </si>
  <si>
    <t>Siapa sih yang ngga tau Bandar Djakarta ? Resto terkenal sejak jaman baheula kayanya ni. Pilih menu apapun disini dijamin semua enak. Terakhir kesana saya pesan kepiting blackpapper, kepiting saos padang, kerang saos padang (memang doyan perpadangan hehe), ikan kue sambal matah, ikan kerapu bakar...Selengkapnya</t>
  </si>
  <si>
    <t>erwintitan3</t>
  </si>
  <si>
    <t>13 Januari 2021</t>
  </si>
  <si>
    <t>Resto favourite keluarga saya di Ancol dengan area yang Luas, Pelayanan cepat dan bersih, Rasa yang mantap dengan variasi Sambal Terasi, sambal mangga, Sambal kecap dan Saus sambal disertai dengan view Laut Ancol yang lumayan lah untuk ukuran di dalam Kota dan juga harga yang...Selengkapnya</t>
  </si>
  <si>
    <t>Joshafat</t>
  </si>
  <si>
    <t>1 Desember 2020</t>
  </si>
  <si>
    <t>Makanannya luarrr biasa enak dan nikmat. Sajiannya juga sangat baik. Gk bakalan menyesal makan di Bandar Djakarta Ancol</t>
  </si>
  <si>
    <t>FitaTasman26</t>
  </si>
  <si>
    <t>1 September 2020</t>
  </si>
  <si>
    <t>suasananya enak dan nyaman membuat orang yang datang dapat menikmati nya. Dapat mengakibatkan makan berlebih</t>
  </si>
  <si>
    <t>468shintas</t>
  </si>
  <si>
    <t>31 Agustus 2020</t>
  </si>
  <si>
    <t>Makanan enak, view bagus, pelayanan bagus, harga tidak mahal, dalam Ancol jadi bisa sekalian jalan². Bisa ajak keluarga, relasi kerja.</t>
  </si>
  <si>
    <t>Riwatha</t>
  </si>
  <si>
    <t>16 Agustus 2020</t>
  </si>
  <si>
    <t>Berada dlm area ancol, cara kesini msk pintu gerbang ancol byr perorg @25k, permbl @25k, lokasi samping laut / cottage putri duyung, harga standard , ber2.sekitar @300 ribuan , masa psbb begini gak terlalu sepi &amp; gak terlalu ramai juga, rasa so so lah</t>
  </si>
  <si>
    <t>riskafdl</t>
  </si>
  <si>
    <t>15 Agustus 2020</t>
  </si>
  <si>
    <t>Makanannya enak, pelayanannya cepat, cozy bgt tempatnya! Kalo mau kesini disaranin bawa topi atau kacamata ya krn lumayan panas 😎</t>
  </si>
  <si>
    <t>Kevindharma</t>
  </si>
  <si>
    <t>24 Juli 2020</t>
  </si>
  <si>
    <t>Suasananya asikk bgt sangat worth it makan malam disini . Makananan enak dan cocok sekali untuk keluarga ataupun teman</t>
  </si>
  <si>
    <t>Jesterabc</t>
  </si>
  <si>
    <t>20 Juli 2020</t>
  </si>
  <si>
    <t>Memuaskan enak rasanya , nyaman tempat nya , live musik nya harusnya dari siang, kebersihan nya bersih</t>
  </si>
  <si>
    <t>rikau2019</t>
  </si>
  <si>
    <t>19 Juli 2020</t>
  </si>
  <si>
    <t>Rasa masakan enak dan suasana seru utk makan bersama keluarga.... Kalo ke Ancol pasti mampir ke sini</t>
  </si>
  <si>
    <t>gilbert2107</t>
  </si>
  <si>
    <t>Makanan nya sangat enak dan juga sangat lezat restorannya nyaman dekat laut nyaman juga ada beraneka ikan</t>
  </si>
  <si>
    <t>junitas556</t>
  </si>
  <si>
    <t>18 Juli 2020</t>
  </si>
  <si>
    <t>Variasi &amp; kwalitas makanan sangat bermutu, live seafoodnya sangat bervariasi, recommend bagi pecinta seafood</t>
  </si>
  <si>
    <t>Budiman007</t>
  </si>
  <si>
    <t>13 Juli 2020</t>
  </si>
  <si>
    <t>Makanan enak bersama keluarga dan teman2, dr siang sampai sore hari, pelayanannya pun sangat ramah, makanannya komplit</t>
  </si>
  <si>
    <t>Irdarosa</t>
  </si>
  <si>
    <t>11 Juli 2020</t>
  </si>
  <si>
    <t>Wooow...makanannya maknyuuus,yummy,mantul...suasananya jg indah &amp; nyaman, karyawannya jg ramah. Ga nyesel dech makan di bandar Jakarta ancol</t>
  </si>
  <si>
    <t>220tanyaaa</t>
  </si>
  <si>
    <t>4 Juli 2020</t>
  </si>
  <si>
    <t>suasana sore enak sejuk, ikan kakap chilli sauce nya paling juara, tahu isi goreng nya juga unik ada jamur di dalamnya. top.</t>
  </si>
  <si>
    <t>Makansiang2</t>
  </si>
  <si>
    <t>Mantapp.. cocok buat makan bareng keluarga besar👍🏻😋 Menu nya banyak, seafood nya segar gapake amis</t>
  </si>
  <si>
    <t>LisaAunidina</t>
  </si>
  <si>
    <t>Wennnakkk, ikan bakar, udang, cumi, ikan, kepiting, semuanya seger dan berkualitas. Fav keluarga pokoknya👍🏻</t>
  </si>
  <si>
    <t>dikdiks2020</t>
  </si>
  <si>
    <t>makan kepiting dan cumi telor asin, closing minum es monas. mantul dan ambyar pisan. jangan dibayangin tapi dicoba :))</t>
  </si>
  <si>
    <t>Vania C</t>
  </si>
  <si>
    <t>2 Juli 2020</t>
  </si>
  <si>
    <t>Cumi saus padangnya bikin nagi hehe, apalagi dimakan di tengah hujan gini bareng best friend hehehhee</t>
  </si>
  <si>
    <t>Putritamara01</t>
  </si>
  <si>
    <t>Makananya luar biasa....melepas rindu setelah 3 bulan ga berkunjung he he... Semoga bisa berkunjung kembali....</t>
  </si>
  <si>
    <t>sultanaI5630WQ</t>
  </si>
  <si>
    <t>24 Juni 2020</t>
  </si>
  <si>
    <t>Semua makanan yang disajikan enak, bersih tempatnya, pelayanan nya memberikan solusi untuk masuk ke ancol</t>
  </si>
  <si>
    <t>343emilr</t>
  </si>
  <si>
    <t>Makanannya enak, tempatnya bersih, pelayanannya ramah dan baik, kualitasnya bagus, harganya terjangkau.</t>
  </si>
  <si>
    <t>Dinaelfitri</t>
  </si>
  <si>
    <t>8 Mei 2020</t>
  </si>
  <si>
    <t>Sudah lama sekali terakhir makan disini, tp.blm pernah kasih feedback baik. Saya suka dengan makanannya, seafood semua masih segar. Ok. Tq</t>
  </si>
  <si>
    <t>Demara72</t>
  </si>
  <si>
    <t>5 April 2020</t>
  </si>
  <si>
    <t>Kulinef asli Indonesia yang disuguhkan dari hasil alam Indonesia yang sangat exotic dengan cita rasa yang tinggi diolah dengan tangan terampil koki yang berpengalaman menghasilkan masakan yang sangat menggoda selera tamu yang datang. Maknyussss</t>
  </si>
  <si>
    <t>leimah</t>
  </si>
  <si>
    <t>15 Maret 2020</t>
  </si>
  <si>
    <t>Kesini acara meeting, Kita ambil paket untuk meeting dengan ruangan VIP. Until lokasi keren...relax dengan suasana laut</t>
  </si>
  <si>
    <t>Ordinarisma</t>
  </si>
  <si>
    <t>14 Maret 2020</t>
  </si>
  <si>
    <t>Udang bakar madu sama cumi tepanyakinya juara. Enak bangeet. Tempatnya juga nyaman dan bersih. Lain kali kesini mau pesan menu yang lain.</t>
  </si>
  <si>
    <t>Elfida M</t>
  </si>
  <si>
    <t>13 Maret 2020</t>
  </si>
  <si>
    <t>Makanan dan minuman enak. Tempat nyaman. Lokasi mantab. Cocok untuk rekreasi dan santap bersama teman dan keluarga.</t>
  </si>
  <si>
    <t>agiinzallu</t>
  </si>
  <si>
    <t>12 Maret 2020</t>
  </si>
  <si>
    <t>tempatnya pas buat acara keluarga terutama acara ulang tahun , luas, makanan enak, banyak varian, pelayanan cepat,</t>
  </si>
  <si>
    <t>Novianah D</t>
  </si>
  <si>
    <t>7 Maret 2020</t>
  </si>
  <si>
    <t>makanan nya enak enak sekali. Semua seafood fresh sekali. Dan pelayanan waitress nya sangan excellent.</t>
  </si>
  <si>
    <t>husing2017</t>
  </si>
  <si>
    <t>6 Maret 2020</t>
  </si>
  <si>
    <t>Tempat makan yang selalu ramai, makanan laut yang segar dan bisa kita pilih sendiri juga bisa minta dimasak apa saja, sayangnya selalu antri panjang..</t>
  </si>
  <si>
    <t>mengkic</t>
  </si>
  <si>
    <t>4 Maret 2020</t>
  </si>
  <si>
    <t>Suasana yg menyenangkan kan. Makanan yg enak, setelah ke dufan paling cocok ke bandar jakarta .. Harga sesuai dengan makan dan view yg didapat</t>
  </si>
  <si>
    <t>HafiezSyahR</t>
  </si>
  <si>
    <t>3 Maret 2020</t>
  </si>
  <si>
    <t>bandar djakarta... makannya mantul,enak,makyossss pelayanannya sangat cepat.... pokonya recomend bngt buat kumpul bareng keluar dan temen" nongkrong... ada live musik juga.... serta bisa merayakan ultah juga....</t>
  </si>
  <si>
    <t>Amah12</t>
  </si>
  <si>
    <t>2 Maret 2020</t>
  </si>
  <si>
    <t>Kepiting saus padang the best sekali lah disini berasa kurang kalo satu ekor dan ikan bumbunya mantabss</t>
  </si>
  <si>
    <t>titik1kk</t>
  </si>
  <si>
    <t>Baru sekali di bandar jakarta, menunya enak recomended khusus yg saya suka udang dan cumi saus telor asin... Mantab , suasananya keren...</t>
  </si>
  <si>
    <t>mahar2211</t>
  </si>
  <si>
    <t>Makanan yg dimasak sangat enak dan bervariasi.. Jenis hewan lautnya pun masih dalam keadaan Fresh.. dan untuk View nya sangat bagus.. bisa langsung melihat pantai ancol.. dan tempatnya pun sangat ramai dan banyak diminati.. Good experience dehh pokoknya 😋😋</t>
  </si>
  <si>
    <t>Indahhepsy</t>
  </si>
  <si>
    <t>29 Februari 2020</t>
  </si>
  <si>
    <t>Suasana nya enak . Pelayanan nya memuaskan . Makanan nya juga enak kok semasa. Mantuil bangetttttttt</t>
  </si>
  <si>
    <t>Nunik543</t>
  </si>
  <si>
    <t>Makanan ok..tempat nyaman buat kongkow2 bersama teman2 atau klrga...pokoknya pasti pingin kesini lagiiii</t>
  </si>
  <si>
    <t>Asih25566</t>
  </si>
  <si>
    <t>Rasa cumi bakar jali mantul.mantep untuk acara keluarga.kantor ...ikan bakar kecap gurih kering wenak</t>
  </si>
  <si>
    <t>Qurrotaayunqa</t>
  </si>
  <si>
    <t>Beli banyak seafood rasa yang paling enak itu udang saus telur asin! Wisata naik perahu dan banyak permainan. Sungguh menyenangkan dan puas. Pengalaman menarik bersama keluarga</t>
  </si>
  <si>
    <t>Ririn1512</t>
  </si>
  <si>
    <t>Kebetulan anak anak suka makan seafood...menurut saya makannya cocok sih...dan enak, tempatnya pun oke</t>
  </si>
  <si>
    <t>2575andrep</t>
  </si>
  <si>
    <t>28 Februari 2020</t>
  </si>
  <si>
    <t>Mantappu, sangat delicious flavor. Next, lebih ditingkatkan lagi pelayanannya tadi ada sebagian pesanan yang belum diantar. But over all good. Hehe thanks for great services &amp; menu 👍</t>
  </si>
  <si>
    <t>mindositohang1</t>
  </si>
  <si>
    <t>27 Februari 2020</t>
  </si>
  <si>
    <t>Makanan enak..pelayanan ramah dan cepat..Tmpt romantis..suasana hangat dan menyenangkan..sukses terus</t>
  </si>
  <si>
    <t>Sigittttttttt</t>
  </si>
  <si>
    <t>Yang selalu dipesan di sini adalah: Cumi goreng tepung. Bagian terbaiknya: cuminya masih chewy, dan renyah. The best!</t>
  </si>
  <si>
    <t>Harrywijayainc</t>
  </si>
  <si>
    <t>26 Februari 2020</t>
  </si>
  <si>
    <t>Selalu yang terbaik untuk makan seafood bersama keluarga. Pelayanan baik dan ramah. Suasana nyaman dekat pantai dan ada live music juga. Mantab.</t>
  </si>
  <si>
    <t>alvkeic</t>
  </si>
  <si>
    <t>25 Februari 2020</t>
  </si>
  <si>
    <t>Alhamdulillah sekian kali makan disini selalu memuaskan dan mengenyangkan. Pilihan makanan dan jenis masakannya pun beragam dari pedas sampai tidak pedas. Pelayanannya jg memuaskan, thx bgd ya</t>
  </si>
  <si>
    <t>296darat</t>
  </si>
  <si>
    <t>24 Februari 2020</t>
  </si>
  <si>
    <t>Makanan nya enak bgt pelayanan nya ramah banget tempatnya bersih pinggir pantai ancol angin sepoy sepoy mantep deh</t>
  </si>
  <si>
    <t>alipm2015</t>
  </si>
  <si>
    <t>23 Februari 2020</t>
  </si>
  <si>
    <t>Makanannya Lengkap, harganya bersahabat lokasinya strategis di dalam kawasan ancol. favorite saya aneka macam kerang lengkap.</t>
  </si>
  <si>
    <t>IrfanN171</t>
  </si>
  <si>
    <t>22 Februari 2020</t>
  </si>
  <si>
    <t>Suasana menyenangkan..menu ok dan ada harga diskon harianya seafood...hiburan musik seru..terhibur.angin laut sepoi..menambah keakraban teman2 yg sdh usia tuir..apalagi makanya ditraktir tmn</t>
  </si>
  <si>
    <t>Petrus12345678911</t>
  </si>
  <si>
    <t>21 Februari 2020</t>
  </si>
  <si>
    <t>Pelayanananga oke, dan waitresnya rmah", makananya cepet, dan suasannya indahh bagus untuk spotfoto dan makananya terjamun enak"</t>
  </si>
  <si>
    <t>Elisa C</t>
  </si>
  <si>
    <t>20 Februari 2020</t>
  </si>
  <si>
    <t>View keren, tempatnya nyaman dan makanannya enak dengan bahan-bahan yg fresh selalu bikin balik lg ke sini bersama keluarga.</t>
  </si>
  <si>
    <t>Liaokid</t>
  </si>
  <si>
    <t>19 Februari 2020</t>
  </si>
  <si>
    <t>Bandar memang muantappp masakannya ada live musiknya,kepitingnya hau che sen cin ping,service nya ok bangett</t>
  </si>
  <si>
    <t>amulyandi</t>
  </si>
  <si>
    <t>Makananya enak, tempatnya nyaman, pelayanannya sangat baik, sajian makananya cepat.. Recommended....</t>
  </si>
  <si>
    <t>aoywij</t>
  </si>
  <si>
    <t>18 Februari 2020</t>
  </si>
  <si>
    <t>Bagi pecinta sea food harua coba ke sini enak2 apa lagi bareng2 keluarga huh pasti makin enak, kalo ke ancol jangan lupa cobain yaSelengkapnya</t>
  </si>
  <si>
    <t>Keziagirsang</t>
  </si>
  <si>
    <t>Makanannya enak2!!kalian harus cobain kerang macan bumbu saus padangnyaaa. Pedas manis gurih mantap! Udh berkali2 ke sini ga bosen2 😍Selengkapnya</t>
  </si>
  <si>
    <t>A2166OEkarinaa</t>
  </si>
  <si>
    <t>17 Februari 2020</t>
  </si>
  <si>
    <t>ikan bakar bandar nya mantap bumbu nya enak bgt, dan cumi saus telur asin juga enak. tumis toge enakSelengkapnya</t>
  </si>
  <si>
    <t>400yuliy</t>
  </si>
  <si>
    <t>overall untuk rasa enak bgt, dari semua resto diarea ancol yang pernah kita coba, ini yg terbaik, tempatnya juga nyaman dengan view yg instagramable bgt 😊😊Selengkapnya</t>
  </si>
  <si>
    <t>ficapark</t>
  </si>
  <si>
    <t>Enak, recomend banget buat kumpul, suasananya enak, staffnya ramah oke banget makanannya enak enak,,</t>
  </si>
  <si>
    <t>melianat2020</t>
  </si>
  <si>
    <t>16 Februari 2020</t>
  </si>
  <si>
    <t>Kerang tahu masak kuah jahe mantap, ikan kudu kudu goreng tepung makyos,udang api goreng kering bawang putih mantul</t>
  </si>
  <si>
    <t>Zullsy6533</t>
  </si>
  <si>
    <t>Makanan enak recomended untuk temen temen. Cocok untuk acara keluarga atau arisan. Lebih sening lagi klo ada disc buat foodnya.</t>
  </si>
  <si>
    <t>Chessiedalope</t>
  </si>
  <si>
    <t>PelayNananya memuaskan makananya cepat tersaji,dan waitres nya rmah"mendukung pak buk makan disaat appun</t>
  </si>
  <si>
    <t>RidwanRasyid</t>
  </si>
  <si>
    <t>Tempatnya &amp; suasana oke , Rasa makanannya enak , Pelayanannya bagus cepat tanggap ketika di minta tolong ,</t>
  </si>
  <si>
    <t>Andryanimaria</t>
  </si>
  <si>
    <t>Makanan enak, suasana cozy. Minggu sempurna bersama keluarga. Ke ancol blm lengkap kalau beli ke bandar djakartaSelengkapnya</t>
  </si>
  <si>
    <t>priscy284</t>
  </si>
  <si>
    <t>makananx enak2...tempatx sangat menyenangkankan dan ada live music...cocok buat keluarga dan merayain hari jadi</t>
  </si>
  <si>
    <t>maulida_lma</t>
  </si>
  <si>
    <t>Pelayananya cepat sUasannya indahhh,makanann ya cepat tersaji,dan waitres nya ramahh" sangat menyenangkan mkn dbandarSelengkapnya</t>
  </si>
  <si>
    <t>Hasanah79</t>
  </si>
  <si>
    <t>Disini penyajiannya cepat, makanannya enak, dan tempatnya cukup nyaman untuk keluarga dan kumpul teman- temanSelengkapnya</t>
  </si>
  <si>
    <t>Arsiali</t>
  </si>
  <si>
    <t>Makanan nya good quality , ikan kuwe bakar kecap nya enak banget sama gurame goreng nya juga enak bangetSelengkapnya</t>
  </si>
  <si>
    <t>Kesyafi</t>
  </si>
  <si>
    <t>Makanan nya enak, tempat nya pun menyenangkan, pelayanan nya cukup memuaskan, makan bersama pun jadi senangSelengkapnya</t>
  </si>
  <si>
    <t>umaisiti19</t>
  </si>
  <si>
    <t>Makanan enak, pelayanan cepat , top markotop, pasti akan dtg lagi, sudah langganan disini, ga pernah kecewa sama masakannyaSelengkapnya</t>
  </si>
  <si>
    <t>davidsL6352SL</t>
  </si>
  <si>
    <t>langsung dipilih ikannya, fresh banget. view nya bagus karena pas di samping pantai ancol, cukup ramai dan nyamanSelengkapnya</t>
  </si>
  <si>
    <t>Baba_famely</t>
  </si>
  <si>
    <t>15 Februari 2020</t>
  </si>
  <si>
    <t>Udang telor asin gak ada yg ngalahin. Tempat bolehlah direnov cantik sedikit... Krajungan boleh ditambah porsinya, saya gak pernah kedapetan kalau dtg malam</t>
  </si>
  <si>
    <t>Pelangitourtrav... B</t>
  </si>
  <si>
    <t>Kemudahan reservasi, pelayanan ramah dari team marketing hingga staff pelayan di resto, menu variatif dan rasanya enak. Recomended untuk dinner di ancol area</t>
  </si>
  <si>
    <t>aishaar04</t>
  </si>
  <si>
    <t>Penyajian cepat, tempat oke, luas, rasa oke, service oke... Tahu seafood nya boleh di coba. Enaakkkjj</t>
  </si>
  <si>
    <t>Putri2</t>
  </si>
  <si>
    <t>Makannn di bandar jakarta top banget deh recomended .udah seharian cape makan disini terbayar kan. Thank bandar jakarta</t>
  </si>
  <si>
    <t>febriputris</t>
  </si>
  <si>
    <t>Makanannya Enak , Harga nya pas, Suasanya Sejuk. setiap ada yang ulang tahun pasti makan disini. Akan selalu kesini lagiSelengkapnya</t>
  </si>
  <si>
    <t>521alfas</t>
  </si>
  <si>
    <t>makanan nya enak sekali!!!!!!! favorite di bandar Jakarta cumi telur asin, suasana nya jg nyaman. dan bisa untuk foto2. recomended place to eat with familySelengkapnya</t>
  </si>
  <si>
    <t>triwulana2020</t>
  </si>
  <si>
    <t>Bandjar Djakarta Ancol paling enak seafoodnya... Live dan langsung santap. Rekomendasi buat semua nya...Selengkapnya</t>
  </si>
  <si>
    <t>445infod</t>
  </si>
  <si>
    <t>14 Februari 2020</t>
  </si>
  <si>
    <t>enakan aroma seafood muara karang. tapi makanannya cukup fresh dan gak kalah dari seafood lainnya. good jobSelengkapnya</t>
  </si>
  <si>
    <t>elviram974</t>
  </si>
  <si>
    <t>Tempat enak, walau rame tpi tetep dpt tmpt. Untk makanan gk ush ditanya lgi pasti enak dan fresh..:)Selengkapnya</t>
  </si>
  <si>
    <t>Anton832014</t>
  </si>
  <si>
    <t>masakan enak, tempatnya oke, besar, bersih, pelayanan oke, cuma karena ramai jadi harus reservasi terlebih dahulu dan parkir agak susah, kadang dapat agak jauh dari restauran, untuk kebersihan toilet perlu ditingkatkan.Selengkapnya</t>
  </si>
  <si>
    <t>Nanajuliana91</t>
  </si>
  <si>
    <t>13 Februari 2020</t>
  </si>
  <si>
    <t>Masakan di bandar djakarta, emg paling the best deh utk All seafood nya, fresh bgt, masakan nya enakkk bgt..Selengkapnya</t>
  </si>
  <si>
    <t>Alima234</t>
  </si>
  <si>
    <t>Makana enak..sekali... Tempatnnya okeee.. Sering ke snu.. Smaa keluarga oke...musikknya asik.. Mantappp</t>
  </si>
  <si>
    <t>Ina B</t>
  </si>
  <si>
    <t>12 Februari 2020</t>
  </si>
  <si>
    <t>Bandar Jakarta tetap jadi langganan saya dan keluarga utk makan seafood. Makanannya enak harganya tidak mahal, layanannya cepat, staf helpfull. Ruangan besar dan selalu penuh, namun demikian disarankan tetap booking sblm dateng. Perlu effort kl makan yg di ancol krn hrs byr uang masuk dulu...Selengkapnya</t>
  </si>
  <si>
    <t>Untungbaskoro</t>
  </si>
  <si>
    <t>Seafood yang fresh.. Makanan nya enak. Harga yang reason able. Cozy place, nyaman buat keluarga. 👍🏻Selengkapnya</t>
  </si>
  <si>
    <t>Eka112881</t>
  </si>
  <si>
    <t>Pelayanannya baik makanya cepat tersaji,dan suasananya indahh bagus waiters nya rmag" cocok untuk mkn waktu kapan punSelengkapnya</t>
  </si>
  <si>
    <t>Lenny c</t>
  </si>
  <si>
    <t>Seafoodnya sudah pasti segar. Enak kesini sore menjelang malam dapat sunset nya. Abis itu muter naik perahu. Paling suka udang goreng kering nya Sama ikan bakarSelengkapnya</t>
  </si>
  <si>
    <t>ChandraS1560</t>
  </si>
  <si>
    <t>Makan malam di Ancol tentu merukan keasyikkan sendiri, dan pilihan yang paling tepat tentu saja seafood, sambil menikmati pantai dan mendengar deburan ombak serta menyaksikan kelap kelip lampu dan sinar bulan disertai bintang di langit apalagi ketika di saat bulan purnama. Menikmati fresh seafood dan...Selengkapnya</t>
  </si>
  <si>
    <t>Verdyb</t>
  </si>
  <si>
    <t>Tempat ini merupakan pusat seafood yang enak di jakarta. Harga memang agak diatas rata2 tapi tempatnya luas dan mejanya banyak walaupun ladang tetap harus antri juga. Rekomended seafood restoran di jakarta.Selengkapnya</t>
  </si>
  <si>
    <t>Edy_taslim</t>
  </si>
  <si>
    <t>disini tersedia aneka seafood segar, relatif lengkap, harga relatif wajar. cocok untuk makan bersama keluarga</t>
  </si>
  <si>
    <t>Gilank04</t>
  </si>
  <si>
    <t>Semua seafood yang ada freshhhhhh..... Bumbu2nya juga enak... Harga ya.... Menengah keatas dikit laaaah tapi masih wajar...Selengkapnya</t>
  </si>
  <si>
    <t>Yusrannn</t>
  </si>
  <si>
    <t>11 Februari 2020</t>
  </si>
  <si>
    <t>Bandar djakarta bagus banget tempat dan pelayanannya memuaskan. Sea foodnya seger2. Makanannya enak. Ada team juga buat ngerayain ulang tahun istriku makasih bandar djakartaa</t>
  </si>
  <si>
    <t>Muzadi</t>
  </si>
  <si>
    <t>Makanan nya asik, tempatnya lezat, harga mantab,udangnya Kane ,air mineralnya rasa prima,ada live musiknya</t>
  </si>
  <si>
    <t>sholahuddina2020</t>
  </si>
  <si>
    <t>Semua bumbu mantap rasanya,fresh seafood,seafood terenak sejakarta, tempat hangout terbaik, best placeSelengkapnya</t>
  </si>
  <si>
    <t>Partiningsih</t>
  </si>
  <si>
    <t>Bandar djakarta ancol the best banget lah pokonya. Sea food nya semuanya seger seger. Enak makananya tempatnya juga nyaman banget di pinggir laut pemandangannya bagus.Selengkapnya</t>
  </si>
  <si>
    <t>Usenyusran</t>
  </si>
  <si>
    <t>Pokonya wajib dateng kesiniiiii ga bakal nyesel dapet surprise gift yg tak terlupakan abangnya ramah ramah gercepSelengkapnya</t>
  </si>
  <si>
    <t>Yuniyusann</t>
  </si>
  <si>
    <t>Bagus banget tempatnya, cozy, makanannya juga enak banget, pelayanannya bagus, pelayannya ramah ramah, thank u bandar djakarta :)Selengkapnya</t>
  </si>
  <si>
    <t>xixix2020</t>
  </si>
  <si>
    <t>Very good! 🤍 makanannya enakk suasananya juga nyaman terus dikasih gift buat yang ultah pelayanannya juga ramah banget cuman kurangnya agak sedikit lama aja buat penyajian makanannya but overall puas banget makan disini terimakasih bandar djakarta ancol!Selengkapnya</t>
  </si>
  <si>
    <t>H2200WFsylviac</t>
  </si>
  <si>
    <t>10 Februari 2020</t>
  </si>
  <si>
    <t>Enak banget dan pemandangan nya indah . Rasanya pas dan ikan yang disajikan langsung fresh from ovenSelengkapnya</t>
  </si>
  <si>
    <t>Andy567867</t>
  </si>
  <si>
    <t>Makanan nya enak. Suasana bagus. Tempatnya enak buat kumpul di semua suasana. Nyaman..kerenn..okee pnya</t>
  </si>
  <si>
    <t>Mula22061985</t>
  </si>
  <si>
    <t>Makan di Bandar Djakarta Ancol top dah,suasana pantai Ancol ditambah alunan musik sangat cocok untuk mempererat bonding team,sakit...Selengkapnya</t>
  </si>
  <si>
    <t>fadilanas</t>
  </si>
  <si>
    <t>tempatnya bersih, nyaman, toiletnya juga bersih, makanannya enak enak, buah buahnya juga segar ... .Selengkapnya</t>
  </si>
  <si>
    <t>Pelayanan mantap, ramah pelayannya.. Makanannya juga enak bangettt... Top deh...rekomen cumi nya he he</t>
  </si>
  <si>
    <t>Lia3365</t>
  </si>
  <si>
    <t>Mantab ikan bawal chili fish saos nya, kakap merah asem manis nya juga makyusss..... Minuman baru nya topSelengkapnya</t>
  </si>
  <si>
    <t>Tarybunga12</t>
  </si>
  <si>
    <t>9 Februari 2020</t>
  </si>
  <si>
    <t>Bandar djkarta bagus.. tempatnya nyaman, ada live musicny juga jdi mencairkan suasana, makanannya juga enak semua, apalagi ikan kerapunya recoment bangetSelengkapnya</t>
  </si>
  <si>
    <t>Kaimin123</t>
  </si>
  <si>
    <t>Makanannya enak banget, tempatnya nyaman dan luas. Cocok banget untuk kumpul dengan keluarga atau kolegaSelengkapnya</t>
  </si>
  <si>
    <t>Rakent123</t>
  </si>
  <si>
    <t>Selalu kesini untul makan bersama keluarga besar disini. Jatuhnya murah dengan rasa yg ga pernah mengecewakanSelengkapnya</t>
  </si>
  <si>
    <t>Mariatipurba</t>
  </si>
  <si>
    <t>Makanannya enak tempatnya luas dan nyaman, cocok untuk kumpul keluarga atau acara kantor. Pokoknya recommended</t>
  </si>
  <si>
    <t>danangp2020</t>
  </si>
  <si>
    <t>Makanannya enak banget, cocok untuk yang ulang tahun. Menu nya bervariasi dan banyak pilihan seafoodnya. Lokasi strategis</t>
  </si>
  <si>
    <t>athayat2019</t>
  </si>
  <si>
    <t>Makanannya enakkkk, wajib coba ikan kuwe bakar sambal matah dan kepiting saos lada hitamnya. Recommended👍🏻Selengkapnya</t>
  </si>
  <si>
    <t>Yoeca</t>
  </si>
  <si>
    <t>Tempat ngumpul keluarga yg enak disamping makanannya yg lezat suasananya jg mendukung kalo buat sy udangSelengkapnya</t>
  </si>
  <si>
    <t>Debby858</t>
  </si>
  <si>
    <t>Tempatnya luas, pemandangan Bagus, asik buat ngumpul Dengan keluarga. Makanan enak, pelayanannya cepat. RekomendedSelengkapnya</t>
  </si>
  <si>
    <t>Azizhdn</t>
  </si>
  <si>
    <t>Pelayanan bagus, makanannya enak enak suasana tempat nya nyaman menarik, ikan ikan dan kepiting nya segar2. Recomended pokoknyaaSelengkapnya</t>
  </si>
  <si>
    <t>Magdasinaga</t>
  </si>
  <si>
    <t>Makanannya enak, pelayanannya baik. Luar biasaaaaa..dan untuk tempatnya baguss dan service nya bagus</t>
  </si>
  <si>
    <t>ErichBagaskara</t>
  </si>
  <si>
    <t>8 Februari 2020</t>
  </si>
  <si>
    <t>Makanan enak, pelayanan cepat, tempat luas dan nyaman, cocok buat utk acara besar dengan banyak orang, recomend utk yg bingung cari resto di ancol.Selengkapnya</t>
  </si>
  <si>
    <t>Alfeira</t>
  </si>
  <si>
    <t>Tempat strategist, ramai, menu banyak pilihan.cuma agak panas aja, dan Ada rasa yg kurang fresh. GoodSelengkapnya</t>
  </si>
  <si>
    <t>Ggsfamily</t>
  </si>
  <si>
    <t>Makanan disini enak, pelayanannya ramah dan lokasinya bagus. Anak2 senang naik perahu dari sebelah restoran. Ada live music nya juga.Selengkapnya</t>
  </si>
  <si>
    <t>HelenaWilma66</t>
  </si>
  <si>
    <t>Service yang cepat, makanan nya enak, tempat nyaman, luas dan pemandangan yang indah, affordable priceSelengkapnya</t>
  </si>
  <si>
    <t>sugirmanw</t>
  </si>
  <si>
    <t>Makanan disini cepat pemesanan nya dan banyak pilihan seafood nya dan diiringi dengan musik yang enak..overall good experienceSelengkapnya</t>
  </si>
  <si>
    <t>hmwns</t>
  </si>
  <si>
    <t>Lokasinya bagus, rasa makanannya enak dan pilihan menu seafood yg sangat beragam. Pelayanannya ramah dan tak perlu menunggu masakan terlalu lama.Selengkapnya</t>
  </si>
  <si>
    <t>Dwiputtra</t>
  </si>
  <si>
    <t>Menu makanan lengkap,Makanannya enak,Tempatnya nyaman, Parkir luas, Pelayanan nya ramah,Hiburan oke,Selengkapnya</t>
  </si>
  <si>
    <t>Alam23w</t>
  </si>
  <si>
    <t>Makanannya mantap..tempat nya oke..karedok enak.. cock buat keluarga.. pelayaanan mantapp... Oke theSelengkapnya</t>
  </si>
  <si>
    <t>Cacashalina</t>
  </si>
  <si>
    <t>Untuk makanan enak semua,pelayanan oke, seafood fresh semua Apalagi steam ikan nya mantappp👍👍👍 Harus kesini lg pokoknya</t>
  </si>
  <si>
    <t>Fathya09</t>
  </si>
  <si>
    <t>Makanan dibandar Djakarta sangat enak2 sekali, pelayanan nya juga sangat baik,pelayannya ramah2,pokonya soal rasa makanannya IS THE BAST😍😍</t>
  </si>
  <si>
    <t>thaliataslim</t>
  </si>
  <si>
    <t>7 Februari 2020</t>
  </si>
  <si>
    <t>Makananya enak dan harganya terjangkau, udangnya enak, ikanya fresh,nasinya bisa di refil,sama cuminya enak</t>
  </si>
  <si>
    <t>Ulfafauziah29</t>
  </si>
  <si>
    <t>Resep pisan eta tuang udang telorasin, meuni ngeunah dahar.pokona endolsiah hayang deui hayangdeuiiiii</t>
  </si>
  <si>
    <t>annathaseno</t>
  </si>
  <si>
    <t>Makanan enaaaakkk, good service, tempat nyaman, bersih, rapi, nyaman.. cocok untuk kumpul keluarga..</t>
  </si>
  <si>
    <t>paramitharizky05</t>
  </si>
  <si>
    <t>Menunya komplit dan enak, harga terjangkau, semua jenis ikan, udang dan kerang ada, bisa dimasak sesuai seleraSelengkapnya</t>
  </si>
  <si>
    <t>mufidp</t>
  </si>
  <si>
    <t>Tempat Makannya nyaman, makanannya enak, untuk kumpul2 bareng keluarga nyaman,rekomendasi tempat yntuk menghabiskan waktu bersama2</t>
  </si>
  <si>
    <t>Delira1234</t>
  </si>
  <si>
    <t>Pelayannaya cepat,rasannya enak dan nikmat waitres rmahh" suasannya indahh dan cocok buat mkn kpanpun apalgi bersama keluarga tercintaSelengkapnya</t>
  </si>
  <si>
    <t>Rasidin124</t>
  </si>
  <si>
    <t>Pelayananya baik,suasanyya nyaman,indah,dan makannya enak,waitres nta rmahh cocok buat mkn kpnpunn apalagi bersama keluarga tercintaSelengkapnya</t>
  </si>
  <si>
    <t>dhikaa2020</t>
  </si>
  <si>
    <t>Tempatnya nyaman pokoknya sesuai buat kegiatan keluarga, untuk acara perayaan kantor juga cocok banget. Pokoknya rekomended dah dan gak bakalan nyesel kemariSelengkapnya</t>
  </si>
  <si>
    <t>Rafapathin</t>
  </si>
  <si>
    <t>Sangat memuaskan dan pelayanannya cepattt,dan waiters yah sangat rmahh suasannya indahhh dan cocok untuk mkn kpn pun</t>
  </si>
  <si>
    <t>Sifanyuzkachoir</t>
  </si>
  <si>
    <t>Its fun to be here😊! Rekomendari restoran paling syik di Jakarta. Bareng teman atau keluarga, apalagi pacar buat suasana di sini makin menyenangkan.Selengkapnya</t>
  </si>
  <si>
    <t>51gilangs</t>
  </si>
  <si>
    <t>pelayanan sabgat memuaskan, tempat sangat nyaman, viewnya bagus, tempatnya bersih, fasilitas lengkap.Selengkapnya</t>
  </si>
  <si>
    <t>anggiatj</t>
  </si>
  <si>
    <t>Suasananya enak. Tempat nya enak pinggir mantaii. Bersih dan lain2 pokok nya rekomen bgt bandar djakartaSelengkapnya</t>
  </si>
  <si>
    <t>L1662XOmariat</t>
  </si>
  <si>
    <t>Asyik lho makan di bandar jakarta....terjangkau kok...passs utk kantong kalian...oc..di jamin kaga nyesel...Selengkapnya</t>
  </si>
  <si>
    <t>Rosilawat</t>
  </si>
  <si>
    <t>Wah keren suasanany ok banget buat acara kumpul kumpul sama teman dan sanak keluarga bisa karokean sambil selfi bareng</t>
  </si>
  <si>
    <t>pin2rl</t>
  </si>
  <si>
    <t>Suasanannya menyenangkan. Tempat nya sangat bersih dan cocok untuk acara/ event keluarga maupun dari kantor. Pokoknya top dehSelengkapnya</t>
  </si>
  <si>
    <t>purnamasari97</t>
  </si>
  <si>
    <t>Terimakasih Bandar Jakarta Ancol..acara kita berjalan lancar dan meriah..makanannya enak serta pelayanannya ok..Selengkapnya</t>
  </si>
  <si>
    <t>mimikr2020</t>
  </si>
  <si>
    <t>Suasana di bandar jakarta asik dan makanannya sangat uuuenak ...diskon ada di setiap hari di berbagai menu ,bergantian ....</t>
  </si>
  <si>
    <t>R8920XFingridd</t>
  </si>
  <si>
    <t>Lagi bingung mau makan apa, eh temen ngajakin makan d sini.. padahal dia baru aja makan di sini belum lama ini... akhirnya makan di sini.. dan puas + kenyang banget 😊😊😊☺️☺️</t>
  </si>
  <si>
    <t>811titis</t>
  </si>
  <si>
    <t>Tempatnya oke banget buat acara resmi maupun seru seruan bersama teman. Penuh kenangan untuk bisa kita kenangSelengkapnya</t>
  </si>
  <si>
    <t>Monicaaa25</t>
  </si>
  <si>
    <t>6 Februari 2020</t>
  </si>
  <si>
    <t>Tempat mkn paling asik dan nyaman pokoknya the best bt bandar djkarta..kalian harus dateng kesni di jamin paling cuco bt nongkiSelengkapnya</t>
  </si>
  <si>
    <t>Jajang_alkindi</t>
  </si>
  <si>
    <t>Tiap ke ancol pasti makan disini, rasa enak, tempat nyaman harga bersahabat pelayan ramah2. Makasi bandar djakarta pertahankan....Selengkapnya</t>
  </si>
  <si>
    <t>enggalw2020</t>
  </si>
  <si>
    <t>Tempatnya enak. Makanannya juga enak" dan harganya okee. Tapi pas milih meja biasanya dilayanin, nah kali ini dicuekin muter" cari meja sendiri. Dan mbak yg layanin baik. Pelayanan mudah ditemukan dan dipanggilSelengkapnya</t>
  </si>
  <si>
    <t>anggreinys2020</t>
  </si>
  <si>
    <t>Makanannya selalu enak dan pelayanannya terbaik. Seafood nya selalu fresh dan bisa pilih sendiri. Always comeback for seafood!Selengkapnya</t>
  </si>
  <si>
    <t>hafieldas</t>
  </si>
  <si>
    <t>penyajian cepat, makanan lezat, pemandangan indah, pelayanan baik dan ramah, mantap pokonya must come to hereee.Selengkapnya</t>
  </si>
  <si>
    <t>Cosmopolitan539714</t>
  </si>
  <si>
    <t>Udah sering banget Bandar Djakarta jadi tempatku untuk merayakan event, mulai dari ultah, farewell atau event lainnya, baik keluarga maupun teman &amp; bisnis. Suasana dan makannya yang enak ngebuat ketagihan buat kesini lagi. Thanks Bandar Djakarta! Semoga sukses terus!Selengkapnya</t>
  </si>
  <si>
    <t>Pandjilaras</t>
  </si>
  <si>
    <t>Ikan Cue bakarnya, kerapu steam medan saya nilai emas, suasananya dan viewnya bagus, lain waktu mau ajak keluarga juga ahSelengkapnya</t>
  </si>
  <si>
    <t>deapermana</t>
  </si>
  <si>
    <t>Makan puas,harga pas...view ajib Enak ngajak temen2 atau keluarga,paling oke ikan kue bakar bandarnyaSelengkapnya</t>
  </si>
  <si>
    <t>lindalL2044AL</t>
  </si>
  <si>
    <t>Yuummyy!! Makan siang puas dan enak bgt. Klo makan di Bandar Djakarta menu yg wajib dicoba adalah ‘Ikan Kerapu Bumbu Nyonya’ , udang telur asin dan tentunya cemilin juga cumi goreng tepung.. Recommended bgt buat makan bareng keluarga, teman dan juga kerabat. Tempatnya luas, pelayannya...Selengkapnya</t>
  </si>
  <si>
    <t>Abi345</t>
  </si>
  <si>
    <t>Makan di Bandar Jakarta dengan view pantai, air sejuk diiringi suasana syahdu nan permai, bikin makan penuh kenikmatan dengan menu andalan yang saya suka kerapuSelengkapnya</t>
  </si>
  <si>
    <t>wishly235</t>
  </si>
  <si>
    <t>Tempat duduknya di atur rapi, jadi view bisa ke pantai. Di tambah dengan ada live music, jadi suasana nya semakin santai. Atmosphere nya semakin santai. Over all good untuk suasananya.</t>
  </si>
  <si>
    <t>879intanp</t>
  </si>
  <si>
    <t>Makanannya enak, seafood nya selalu fresh dan pas rasanya. Viewnya juga mendukung, setiap kesini selalu pili</t>
  </si>
  <si>
    <t>Maurisaangela</t>
  </si>
  <si>
    <t>5 Februari 2020</t>
  </si>
  <si>
    <t>Semua Makanan nya enak suasana nya juga enak! Recommended banget. Terimakasih bandar jakarta ancol!!!</t>
  </si>
  <si>
    <t>Riani565</t>
  </si>
  <si>
    <t>Untuk suasana dan pelayanan sangat memuaskan dan harga juga gak terlalu berat di kantong, rasa dari makanan juga terjamin enak</t>
  </si>
  <si>
    <t>vaneshaa2020</t>
  </si>
  <si>
    <t>Makannya enakk, pelayanannya cepat, tempatnya bersih , pelayannya jg ramah ramah... terimakasih banyak</t>
  </si>
  <si>
    <t>Aypuji</t>
  </si>
  <si>
    <t>Makanannya lumayan enak, pelayanan Ok ditambah viewnya yg bagus dan ada live music. Semoga Bandar Djakarta semakin mantap.</t>
  </si>
  <si>
    <t>Daninurma</t>
  </si>
  <si>
    <t>Makanan disini enak enak dan ad hiburanny..suka sambel mangga ny...ketagihan klo makan disini...enak..enak</t>
  </si>
  <si>
    <t>delabiki</t>
  </si>
  <si>
    <t>makananny enak dan mantap.ikan sambal matany enak bingit..suasananya rnak untuk kumpul kumpul.apalagi untuk emak emak gaul</t>
  </si>
  <si>
    <t>Melinda245</t>
  </si>
  <si>
    <t>Mantap, enak sekali pelayanannya bagus, tempatnya nyaman, pelannya ramah sekali,udangnya lezat, enak</t>
  </si>
  <si>
    <t>Wuri H</t>
  </si>
  <si>
    <t>Alhamdulillah hampir seminggu sekali makan disini, semoga selalu sehat dan luas rizki, aamiin🤗🤗🤗 Menu udang pacet super di rebus, saos padang dan telor asin.</t>
  </si>
  <si>
    <t>Fikaselvina</t>
  </si>
  <si>
    <t>4 Februari 2020</t>
  </si>
  <si>
    <t>Masakan udang saus padang enak, ikan bakar sambal matah top, cumi bumbu sereh top banget,tempat oke utk kumpul,</t>
  </si>
  <si>
    <t>Mrafimp</t>
  </si>
  <si>
    <t>Makanannya enak, ikannya fresh” banget, its really gutt, and also tempatnya enak bangettt, trus pelayanannya ramaah dan baik bangettt</t>
  </si>
  <si>
    <t>Ninakarlina</t>
  </si>
  <si>
    <t>Enak memuaskan suasanany juga seru sambil nikmatin lagu dipinggir pinggir pantai, the best deh pkonya</t>
  </si>
  <si>
    <t>H5782AXnurh</t>
  </si>
  <si>
    <t>Semua menu nya ok banget sih, rasanya gak asal, cost nya masih ok juga, tempatnya juga cozy jadi cocok untuk tempat kumpul dengan teman dan keluarga</t>
  </si>
  <si>
    <t>Angel23268</t>
  </si>
  <si>
    <t>Makanan nya enak2, menunya lengkap, harganya ok, tempat asiiikkk n adem, pelayanannya juga ok... Kece dah...</t>
  </si>
  <si>
    <t>Yunita678</t>
  </si>
  <si>
    <t>3 Februari 2020</t>
  </si>
  <si>
    <t>Makannya enak pelayannya bagus sopan... Cumi tepungnya mantap Buat acara2 party ok banged deh. Best place ....</t>
  </si>
  <si>
    <t>sisterst2020</t>
  </si>
  <si>
    <t>Pelayanannya cepat, ramah, dan ada promo perharinya ;) Mushollanya juga sekarang sudah jauh lebih baik dari sebelumnya ;)</t>
  </si>
  <si>
    <t>Nuryuliana</t>
  </si>
  <si>
    <t>Makanannya enak,pelayanannya cepat, pokoknya oke lah,sea food nya oke banget,suasanya langsung pantai</t>
  </si>
  <si>
    <t>Dinadina2020</t>
  </si>
  <si>
    <t>Tempatny asik, luas, ada live music, menu yg ditawarkan juga enak dan beragam, view pantai Ancol, dan anginnya Sepoi sepoi</t>
  </si>
  <si>
    <t>bundas2020</t>
  </si>
  <si>
    <t>Recommended place utk makan seafood lokasi strategis, dengan menu beragam view pantai Ancol, ada live music juga.Selengkapnya</t>
  </si>
  <si>
    <t>diansimorangkir</t>
  </si>
  <si>
    <t>Selalu suka ke bandar djakarta. Tmpatnya baik. Dan bagus. Makanannya pun rasanya enakm pelayanan nya ramah . Hanya saja kl bisa . Untuk tamu yang makan di bandar djakarta. Diusahakan mendapatkan free untuk uang masuk. Karena akan jadi sangat mahal jika hanya untuk makan di...Selengkapnya</t>
  </si>
  <si>
    <t>620haniaw</t>
  </si>
  <si>
    <t>2 Februari 2020</t>
  </si>
  <si>
    <t>Makana n favourite saya adalah cumi goreng tepung, it's so crispy dan rasa bumbu teoungny ueenakkk...Selengkapnya</t>
  </si>
  <si>
    <t>Chen2905</t>
  </si>
  <si>
    <t>Kami pernah datang beberapa kali ke bandar djakarta ancol , dan rasanya tetap sama dan tetap ngangeninSelengkapnya</t>
  </si>
  <si>
    <t>yonathans544</t>
  </si>
  <si>
    <t>Makanan enak, tempat luas, live music, menunya lengkap cumi, ikan, kerang, kepiting, udang dkk......Selengkapnya</t>
  </si>
  <si>
    <t>446dewia</t>
  </si>
  <si>
    <t>1 Februari 2020</t>
  </si>
  <si>
    <t>Enak makanannya , ramai dan asyik suasananya . Ramah pelayanannya , seru ,bagus viewnya,pokoknya wajib dateng lg .Selengkapnya</t>
  </si>
  <si>
    <t>652agnesa</t>
  </si>
  <si>
    <t>Makanannya enak, viewnya ke laut dan tmpatnya juga luas. Ok banget buat makan siang sambil liat pemandangan.Selengkapnya</t>
  </si>
  <si>
    <t>serly9</t>
  </si>
  <si>
    <t>28 Januari 2020</t>
  </si>
  <si>
    <t>tempatnya bagus, makanannya enak enak pilihan menunya banyak dan berfariasi, tempatnya luas dan nyamanSelengkapnya</t>
  </si>
  <si>
    <t>Saikhozi2410</t>
  </si>
  <si>
    <t>Bumbu terasa dari luar hingga dalam semua jenis hidangan... Pelayanan ramah.. It's the best pokoke👍Selengkapnya</t>
  </si>
  <si>
    <t>Qaat_27</t>
  </si>
  <si>
    <t>27 Januari 2020</t>
  </si>
  <si>
    <t>Terima kasih untuk bandar djakarta yg membuat party ku special terima kasih untuk partner ku yg membuat ku senag😘Selengkapnya</t>
  </si>
  <si>
    <t>erkamaruddin</t>
  </si>
  <si>
    <t>Best place for family. Olahan laut segar. wajib di kunjungi. ada live music. dan banyak pilihan menu.Selengkapnya</t>
  </si>
  <si>
    <t>andiogie1</t>
  </si>
  <si>
    <t>makanan nya enak. dengan pemandangan laut. sangat cocok buat acara gatgering. acara ulang tahun. pernikahan. resepsi. dll.Selengkapnya</t>
  </si>
  <si>
    <t>ArhifkurniaR</t>
  </si>
  <si>
    <t>Bandar jakarta tempat makan yang enak dipinggir pantai ditemani hembusan ombak Dan ikan yang berenang ahay Pelayanannya juga ramahSelengkapnya</t>
  </si>
  <si>
    <t>fitahrnasution</t>
  </si>
  <si>
    <t>Menu yang disajikan sangat menarik dan enak rasanya. Pilihannya banyak ragamnya. Suasananya enak dan nyamanSelengkapnya</t>
  </si>
  <si>
    <t>Araclaw</t>
  </si>
  <si>
    <t>Asik banget saya makan banyak banget di sini cuminya guruh dan yang paling penting deket banget sama pantai heheheSelengkapnya</t>
  </si>
  <si>
    <t>CynthiaSebayang</t>
  </si>
  <si>
    <t>Makanannya enak semuaa 😍😍, apalagi cuminyaa😍😍. Tempatnya juga enak buat liat pemandangan pantai AncolSelengkapnya</t>
  </si>
  <si>
    <t>suryoa2019</t>
  </si>
  <si>
    <t>26 Januari 2020</t>
  </si>
  <si>
    <t>Dari jaman pacaran.. sampe anak 1 langganan disini.. dannn.. lumpia duriannya superr banget.. mantab lahhSelengkapnya</t>
  </si>
  <si>
    <t>Helda Y</t>
  </si>
  <si>
    <t>25 Januari 2020</t>
  </si>
  <si>
    <t>Makanan nya enak, seafood nya jg fresh, pelayanan nya juga oke, senang makan di bandar djakarta ancol.Selengkapnya</t>
  </si>
  <si>
    <t>Hendro1108</t>
  </si>
  <si>
    <t>22 Januari 2020</t>
  </si>
  <si>
    <t>Makanannya enak, pemandangan kepantai ok bgt. Mantap.ok untuk acara ngumpul ngumpul.pelayanannya ok.Selengkapnya</t>
  </si>
  <si>
    <t>Xianhau</t>
  </si>
  <si>
    <t>21 Januari 2020</t>
  </si>
  <si>
    <t>Makanannya seafoodnya rasanya enak. Pelayanannya ramah, suasana untuk bersantai dengan teman 2. Harga cukup terjangkau.Selengkapnya</t>
  </si>
  <si>
    <t>acie_ps</t>
  </si>
  <si>
    <t>Makanan enak, tempat besar &amp; nyaman ☺ pasti akan kembali kesini lagi. I love bandar djakarta....kiss kissSelengkapnya</t>
  </si>
  <si>
    <t>Andrianto85</t>
  </si>
  <si>
    <t>Makanan semua rata2 enak, pelayanan baik, tempatnya nyaman dgn view danau ancol.. overall memuaskan!Selengkapnya</t>
  </si>
  <si>
    <t>Safari644801</t>
  </si>
  <si>
    <t>Seafood live terbaik di jakarta tempatnya besar dan nyaman dan seafood nya fresh karena live seafood dan kita bs langsung pilih seafood yg kita inginkan 👍Sukses selalu Bandar DjakartaSelengkapnya</t>
  </si>
  <si>
    <t>33nurainis</t>
  </si>
  <si>
    <t>Makanannya enak-enak, penyajiannya bersih, suasananya nyaman, pelayanannya ramah-ramah, hiburan ada juga, makan di pinggir pantai nikmat sekaliSelengkapnya</t>
  </si>
  <si>
    <t>Siti103</t>
  </si>
  <si>
    <t>Makananya mantappp tempat nya bagus apa lagi di pinggir pantai bisa langsung liat perahu......titanic pelayanan juga ramah2......Selengkapnya</t>
  </si>
  <si>
    <t>IlenR5</t>
  </si>
  <si>
    <t>Satu yang saya senang toilet nya bersih. Kalau makanan sih enak ya. Sesuailah dengan harga nya. Variasi makanan/masakannya banyak.untuk rasa cocok dengan segala suku. Pelayanan dari pelayannya jg ok.Selengkapnya</t>
  </si>
  <si>
    <t>birunikaya</t>
  </si>
  <si>
    <t>Saya baru pertama kali ke sini... Menu OK✅ Pelayanan OK✅ Favorit Ikan Bakar✅ Suasana nyaman Rangga - IG: birunikayaSelengkapnya</t>
  </si>
  <si>
    <t>AnjaMulia</t>
  </si>
  <si>
    <t>Menu nya bervariasi dan enak semua nya....Juara untuk pelayanannya...thanks Bandar Jakarta. Recomended utk kepiting dan ikan bawal bintabg nya....Selengkapnya</t>
  </si>
  <si>
    <t>Selvaelvira</t>
  </si>
  <si>
    <t>20 Januari 2020</t>
  </si>
  <si>
    <t>Makanan enak dan harga terjangkau, suasana restaurant sangat nyaman karena dekat dengan laut Ancol ☺️☺️Selengkapnya</t>
  </si>
  <si>
    <t>Ardilaahnik</t>
  </si>
  <si>
    <t>19 Januari 2020</t>
  </si>
  <si>
    <t>Setiap kali makan ke bandar djakarta ancol . selalu puas sama masakan nya twrus pelayanan nya juga bagussSelengkapnya</t>
  </si>
  <si>
    <t>Limkin</t>
  </si>
  <si>
    <t>Makanan nya enak banget , bawa acara keluarga bahagia banget . Kepiting saus padang nya mantulll ...Selengkapnya</t>
  </si>
  <si>
    <t>Hayani19</t>
  </si>
  <si>
    <t>Tempat yang sangat recomended untuk acara makan bersama dan juga tempat yang terbaik menurut saya , sukses selalu memberikan yang terbaikSelengkapnya</t>
  </si>
  <si>
    <t>Bayu19</t>
  </si>
  <si>
    <t>Sangata menikmati acara makan di bandar djakarta sukses selalu memberikan yang terbaik dan selalu menjaga kenyamanan costumerSelengkapnya</t>
  </si>
  <si>
    <t>996galihp</t>
  </si>
  <si>
    <t>Tempat enak untuk family dekat dengan pantai bisa sambil ngajak anak2 main. Pelayanan ramah. Overall okeSelengkapnya</t>
  </si>
  <si>
    <t>Savyraveller</t>
  </si>
  <si>
    <t>Pelayanannya ok harga standar untuk tempat berarti masih kurang banyak karena peminatnya banyak. Untuk reservasi sebaiknya bisa lewat telpon.Selengkapnya</t>
  </si>
  <si>
    <t>Ika_fariha</t>
  </si>
  <si>
    <t>18 Januari 2020</t>
  </si>
  <si>
    <t>Masakannya enak, apalagi udang dan kerangnya. Pokoknya Maknyus lah 😋 jadi pengen kesini lg hehe....Selengkapnya</t>
  </si>
  <si>
    <t>Rahmatdewita</t>
  </si>
  <si>
    <t>Untuk menu dan service pramusaji nya sangat memuaskan sekali..untuk makanan nya sangat enak sekali...tmks.Selengkapnya</t>
  </si>
  <si>
    <t>Rio0526</t>
  </si>
  <si>
    <t>Makannya enak...ikan-ikannya enak... tumis kangkungnya enak... nyaman banget suasananya... cocok untuk bawa keluarga.Selengkapnya</t>
  </si>
  <si>
    <t>160rian</t>
  </si>
  <si>
    <t>Makannya enak, ikan pecah kulit gorengnya manteb...suasananya enak dan bersih... nyaman untuk anak-anak juga.Selengkapnya</t>
  </si>
  <si>
    <t>sinta2355</t>
  </si>
  <si>
    <t>17 Januari 2020</t>
  </si>
  <si>
    <t>petugas nya ramah...makanannya uenakk ...suasana sejuk...mushola bersih dan banyak tersedia mukena untuk kaum wanita....Selengkapnya</t>
  </si>
  <si>
    <t>Bouqie</t>
  </si>
  <si>
    <t>Muantaaaaapppppp pooolll Musolla keren, adem. Makan enak, seger parkiran luas. Banyak promo. Banyak enaknyaSelengkapnya</t>
  </si>
  <si>
    <t>ahmdzaen</t>
  </si>
  <si>
    <t>16 Januari 2020</t>
  </si>
  <si>
    <t>Makanannya enaaaak semuaa.. harga terjangkau dan pilihan rasa banyaaak. Recommended buat makan seafood d jakartaaSelengkapnya</t>
  </si>
  <si>
    <t>Rantiandrianah93</t>
  </si>
  <si>
    <t>Pelayanannya baik memuaskan dan makanannya pas d lidah orang orang indonesia. Kebersihan lokasinya pun baik.Selengkapnya</t>
  </si>
  <si>
    <t>santaacs1</t>
  </si>
  <si>
    <t>Suasana sangat ok, makanan mengunggah selera, tempatnya strategis, pelayanannya sangat ramah sekaliiSelengkapnya</t>
  </si>
  <si>
    <t>Apriliana15151</t>
  </si>
  <si>
    <t>15 Januari 2020</t>
  </si>
  <si>
    <t>Makanan nya enak buah buah yang ada masih segar segar dan , tempat nya nyaman , tempat nya juga bersing . Pelayan nya ramah .Selengkapnya</t>
  </si>
  <si>
    <t>jannun2020</t>
  </si>
  <si>
    <t>Malanaannya enakk.. lezat... tempatnya okee bmgett.. sering ke snii.. moan cumi goreng tepung... mantapp okee..Selengkapnya</t>
  </si>
  <si>
    <t>Rahmarizky</t>
  </si>
  <si>
    <t>Makanananya enak bgt, apa lagi udang nya.. pelayanaannya ramah, cepat dan tanggap.. Ada live musicnya jugaSelengkapnya</t>
  </si>
  <si>
    <t>bambangh2020</t>
  </si>
  <si>
    <t>14 Januari 2020</t>
  </si>
  <si>
    <t>Masalah rasa bandar jakarta raja nya🍺 pas banget orang tua kami ulang tahun, dan pegawai nya bisa menyiapkan kejutan dan luar biasa🥳,,,,,Selengkapnya</t>
  </si>
  <si>
    <t>Debra1456</t>
  </si>
  <si>
    <t>Mantul seru bgt, tempatnya jg nyaman pas bgt buat dinner sama keluarga. Tempat Recomended bgt pokonyaaaaaSelengkapnya</t>
  </si>
  <si>
    <t>julioprahastaa</t>
  </si>
  <si>
    <t>Pelayanan baik, makanan pas lah ya, untuk service nya juga cukup baik. live music juga enak di dengar.Selengkapnya</t>
  </si>
  <si>
    <t>Ranggaatmaja</t>
  </si>
  <si>
    <t>tempat bag us pelayanan menyenangkan makanannya enak makanan paling suka pepes ikan,,,,sama kepiting saos tiramSelengkapnya</t>
  </si>
  <si>
    <t>umaniaru</t>
  </si>
  <si>
    <t>Makananya enak, pelayananya ramah dan pemandangnya juga bagus cocok untuk kumpul kumpul family ... Thank you Bandar DjakartaSelengkapnya</t>
  </si>
  <si>
    <t>tom281101</t>
  </si>
  <si>
    <t>ok. rasa nya mantap semua makanan. ikan bawal chilli fish nya mantap. suasana nya pun enak dan cozy.....Selengkapnya</t>
  </si>
  <si>
    <t>110yunital</t>
  </si>
  <si>
    <t>Makanannya enak, rasanya pas, bumbunya sedaaap, tempatnya cozy banget, viewnyaa baguus until foto2...Selengkapnya</t>
  </si>
  <si>
    <t>ramayatululyya</t>
  </si>
  <si>
    <t>Menu sangat beragam, harga sesuai untuk beramai, view Ok, suasana kekeluargaan jadi semakin hangat dan sangat intensSelengkapnya</t>
  </si>
  <si>
    <t>Lindathan</t>
  </si>
  <si>
    <t>Makanan nya enak banget , luar niasa semua makanan nya dengan view yg pinggir pantai .dan pelayanan yg cepet .</t>
  </si>
  <si>
    <t>Mahdarani</t>
  </si>
  <si>
    <t>Makanannya enak, tempatnya asyik buat ngumpul dan nongkrong bareng temen2, puas banget, bisa karokean jugaSelengkapnya</t>
  </si>
  <si>
    <t>Mokooke84</t>
  </si>
  <si>
    <t>13 Januari 2020</t>
  </si>
  <si>
    <t>Restoran favorite tiap ke ancol Mantap masakannyaa,cocok dilidah. Menu paling favorite kepiting bumbu lada hitam.Selengkapnya</t>
  </si>
  <si>
    <t>Fiya01</t>
  </si>
  <si>
    <t>Makanan enak enakk.... Tempat nyaman view jg bagus... Makanan recomend Cumi bumbu jali Kepiting lada hitam Kerang macan saus padangSelengkapnya</t>
  </si>
  <si>
    <t>AnggaD201</t>
  </si>
  <si>
    <t>12 Januari 2020</t>
  </si>
  <si>
    <t>Kepiting saus singapure nya mknyosss , suasana nya juga nyaman buat acara keluarga . Apalagi ada live musik nyaSelengkapnya</t>
  </si>
  <si>
    <t>Rina1522</t>
  </si>
  <si>
    <t>Masakan nya enak Ikan udang nya segar2 cocok sma selera.......pokonya ga pernah kecewa kalau makan di bandar jakrta ancolSelengkapnya</t>
  </si>
  <si>
    <t>Jet32306294177</t>
  </si>
  <si>
    <t>Tempat yang nyaman dan pas untuk saat kumpul makan besar bersama keluarga besar untuk menghabiskan waku bersama.....Selengkapnya</t>
  </si>
  <si>
    <t>smsc2020</t>
  </si>
  <si>
    <t>Makanan malam yang sangat enak dan pas untuk kumpul keluarga besar makan malam disini.. makasih.....Selengkapnya</t>
  </si>
  <si>
    <t>Valiant12345</t>
  </si>
  <si>
    <t>Makanannya bervariasi. Suasananya juga sejuk deket sama ancol, makanan kesukaan adalah ikan bakar. So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</si>
</sst>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b/>
      <sz val="11"/>
      <color theme="1"/>
      <name val="Calibri"/>
      <scheme val="minor"/>
    </font>
    <font>
      <sz val="11"/>
      <color theme="1"/>
      <name val="Calibri"/>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41"/>
  <sheetViews>
    <sheetView tabSelected="1" topLeftCell="D228" workbookViewId="0">
      <selection activeCell="D1689" sqref="D1689"/>
    </sheetView>
  </sheetViews>
  <sheetFormatPr defaultColWidth="14.44140625" defaultRowHeight="15" customHeight="1" x14ac:dyDescent="0.3"/>
  <cols>
    <col min="1" max="1" width="20.44140625" customWidth="1"/>
    <col min="2" max="2" width="16.5546875" customWidth="1"/>
    <col min="3" max="3" width="8.6640625" customWidth="1"/>
    <col min="4" max="4" width="290.6640625" customWidth="1"/>
    <col min="5" max="26" width="8.6640625" customWidth="1"/>
  </cols>
  <sheetData>
    <row r="1" spans="1:4" ht="14.4" x14ac:dyDescent="0.3">
      <c r="A1" s="1" t="s">
        <v>0</v>
      </c>
      <c r="B1" s="1" t="s">
        <v>1</v>
      </c>
      <c r="C1" s="1" t="s">
        <v>2</v>
      </c>
      <c r="D1" s="2" t="s">
        <v>3</v>
      </c>
    </row>
    <row r="2" spans="1:4" ht="14.4" x14ac:dyDescent="0.3">
      <c r="A2" s="2" t="s">
        <v>4</v>
      </c>
      <c r="B2" s="2" t="s">
        <v>5</v>
      </c>
      <c r="C2" s="2" t="s">
        <v>6</v>
      </c>
      <c r="D2" s="2" t="str">
        <f ca="1">IFERROR(__xludf.DUMMYFUNCTION("GOOGLETRANSLATE(C2,""id"",""en"")"),"Delicious food, the price is appropriate ... the restaurant that must be visited when going to Jakarta with colleagues and family ..")</f>
        <v>Delicious food, the price is appropriate ... the restaurant that must be visited when going to Jakarta with colleagues and family ..</v>
      </c>
    </row>
    <row r="3" spans="1:4" ht="14.4" x14ac:dyDescent="0.3">
      <c r="A3" s="2" t="s">
        <v>7</v>
      </c>
      <c r="B3" s="2" t="s">
        <v>8</v>
      </c>
      <c r="C3" s="2" t="s">
        <v>9</v>
      </c>
      <c r="D3" s="2" t="str">
        <f ca="1">IFERROR(__xludf.DUMMYFUNCTION("GOOGLETRANSLATE(C3,""id"",""en"")"),"One of the places that must be visited when going to Jakarta. okay to gather with family")</f>
        <v>One of the places that must be visited when going to Jakarta. okay to gather with family</v>
      </c>
    </row>
    <row r="4" spans="1:4" ht="14.4" x14ac:dyDescent="0.3">
      <c r="A4" s="2" t="s">
        <v>10</v>
      </c>
      <c r="B4" s="2" t="s">
        <v>11</v>
      </c>
      <c r="C4" s="2" t="s">
        <v>12</v>
      </c>
      <c r="D4" s="2" t="str">
        <f ca="1">IFERROR(__xludf.DUMMYFUNCTION("GOOGLETRANSLATE(C4,""id"",""en"")"),"The food is delicious, the price is comparable to the taste. A comfortable place. Only if the weekend here is very crowded. Over all good")</f>
        <v>The food is delicious, the price is comparable to the taste. A comfortable place. Only if the weekend here is very crowded. Over all good</v>
      </c>
    </row>
    <row r="5" spans="1:4" ht="14.4" x14ac:dyDescent="0.3">
      <c r="A5" s="2" t="s">
        <v>13</v>
      </c>
      <c r="B5" s="2" t="s">
        <v>14</v>
      </c>
      <c r="C5" s="2" t="s">
        <v>15</v>
      </c>
      <c r="D5" s="2" t="str">
        <f ca="1">IFERROR(__xludf.DUMMYFUNCTION("GOOGLETRANSLATE(C5,""id"",""en"")"),"A very appropriate place to gather with family ... especially after a day of explore Ancol recreation park ... the place is very wide and for cleanliness is very maintained for restaurants with large capacity and high turning over customers that will be d"&amp;"ine in. The service is given very friendly and the staff gives ... more")</f>
        <v>A very appropriate place to gather with family ... especially after a day of explore Ancol recreation park ... the place is very wide and for cleanliness is very maintained for restaurants with large capacity and high turning over customers that will be dine in. The service is given very friendly and the staff gives ... more</v>
      </c>
    </row>
    <row r="6" spans="1:4" ht="14.4" x14ac:dyDescent="0.3">
      <c r="A6" s="2" t="s">
        <v>16</v>
      </c>
      <c r="B6" s="2" t="s">
        <v>17</v>
      </c>
      <c r="C6" s="2" t="s">
        <v>18</v>
      </c>
      <c r="D6" s="2" t="str">
        <f ca="1">IFERROR(__xludf.DUMMYFUNCTION("GOOGLETRANSLATE(C6,""id"",""en"")"),"For the service is very good, fast and friendly. And for the delicious food, especially for the view that is good for photos.")</f>
        <v>For the service is very good, fast and friendly. And for the delicious food, especially for the view that is good for photos.</v>
      </c>
    </row>
    <row r="7" spans="1:4" ht="14.4" x14ac:dyDescent="0.3">
      <c r="A7" s="2" t="s">
        <v>19</v>
      </c>
      <c r="B7" s="2" t="s">
        <v>20</v>
      </c>
      <c r="C7" s="2" t="s">
        <v>21</v>
      </c>
      <c r="D7" s="2" t="str">
        <f ca="1">IFERROR(__xludf.DUMMYFUNCTION("GOOGLETRANSLATE(C7,""id"",""en"")"),"The food is delicious ... it's just that we have to wait long enough until the food comes. Looks like they are lacking servants. The restaurant is quite crowded despite normal days. But the number of servants is not too much. So even when food comes, the "&amp;"food is rather cold. Maybe it's finished cooking but it's a bit long ... More")</f>
        <v>The food is delicious ... it's just that we have to wait long enough until the food comes. Looks like they are lacking servants. The restaurant is quite crowded despite normal days. But the number of servants is not too much. So even when food comes, the food is rather cold. Maybe it's finished cooking but it's a bit long ... More</v>
      </c>
    </row>
    <row r="8" spans="1:4" ht="14.4" x14ac:dyDescent="0.3">
      <c r="A8" s="2" t="s">
        <v>22</v>
      </c>
      <c r="B8" s="2" t="s">
        <v>23</v>
      </c>
      <c r="C8" s="2" t="s">
        <v>24</v>
      </c>
      <c r="D8" s="2" t="str">
        <f ca="1">IFERROR(__xludf.DUMMYFUNCTION("GOOGLETRANSLATE(C8,""id"",""en"")"),"Who doesn't know Bandar Djakarta? The restaurant is famous since the era of this rich. Choose any menu here is guaranteed all delicious. Finally, I ordered BLACKPAPPER crab, Padang Sauce Crab, Padang Sauce Shell (indeed hooked hehe), Sambal Matah cake fis"&amp;"h, grouper grouper ... More")</f>
        <v>Who doesn't know Bandar Djakarta? The restaurant is famous since the era of this rich. Choose any menu here is guaranteed all delicious. Finally, I ordered BLACKPAPPER crab, Padang Sauce Crab, Padang Sauce Shell (indeed hooked hehe), Sambal Matah cake fish, grouper grouper ... More</v>
      </c>
    </row>
    <row r="9" spans="1:4" ht="14.4" x14ac:dyDescent="0.3">
      <c r="A9" s="2" t="s">
        <v>25</v>
      </c>
      <c r="B9" s="2" t="s">
        <v>26</v>
      </c>
      <c r="C9" s="2" t="s">
        <v>27</v>
      </c>
      <c r="D9" s="2" t="str">
        <f ca="1">IFERROR(__xludf.DUMMYFUNCTION("GOOGLETRANSLATE(C9,""id"",""en"")"),"My family's favorite restaurant in Ancol with a large area, fast and clean service, steady taste with variations of chili paste, mango sauce, soy sauce and chili sauce accompanied by an Ancol sea view that is decent for the size in the city and also the p"&amp;"rice. ... more")</f>
        <v>My family's favorite restaurant in Ancol with a large area, fast and clean service, steady taste with variations of chili paste, mango sauce, soy sauce and chili sauce accompanied by an Ancol sea view that is decent for the size in the city and also the price. ... more</v>
      </c>
    </row>
    <row r="10" spans="1:4" ht="14.4" x14ac:dyDescent="0.3">
      <c r="A10" s="2" t="s">
        <v>28</v>
      </c>
      <c r="B10" s="2" t="s">
        <v>29</v>
      </c>
      <c r="C10" s="2" t="s">
        <v>30</v>
      </c>
      <c r="D10" s="2" t="str">
        <f ca="1">IFERROR(__xludf.DUMMYFUNCTION("GOOGLETRANSLATE(C10,""id"",""en"")"),"The food is extraordinary, it's normal and delicious. The dish is also very good. GK will regret eating at Bandar Djakarta Ancol")</f>
        <v>The food is extraordinary, it's normal and delicious. The dish is also very good. GK will regret eating at Bandar Djakarta Ancol</v>
      </c>
    </row>
    <row r="11" spans="1:4" ht="14.4" x14ac:dyDescent="0.3">
      <c r="A11" s="2" t="s">
        <v>31</v>
      </c>
      <c r="B11" s="2" t="s">
        <v>32</v>
      </c>
      <c r="C11" s="2" t="s">
        <v>33</v>
      </c>
      <c r="D11" s="2" t="str">
        <f ca="1">IFERROR(__xludf.DUMMYFUNCTION("GOOGLETRANSLATE(C11,""id"",""en"")"),"The atmosphere is good and comfortable to make people who come can enjoy it. Can cause excess eating")</f>
        <v>The atmosphere is good and comfortable to make people who come can enjoy it. Can cause excess eating</v>
      </c>
    </row>
    <row r="12" spans="1:4" ht="14.4" x14ac:dyDescent="0.3">
      <c r="A12" s="2" t="s">
        <v>34</v>
      </c>
      <c r="B12" s="2" t="s">
        <v>35</v>
      </c>
      <c r="C12" s="2" t="s">
        <v>36</v>
      </c>
      <c r="D12" s="2" t="str">
        <f ca="1">IFERROR(__xludf.DUMMYFUNCTION("GOOGLETRANSLATE(C12,""id"",""en"")"),"Delicious food, good view, good service, price is not expensive, in ancol so it can be as well. Can invite family, work relations.")</f>
        <v>Delicious food, good view, good service, price is not expensive, in ancol so it can be as well. Can invite family, work relations.</v>
      </c>
    </row>
    <row r="13" spans="1:4" ht="14.4" x14ac:dyDescent="0.3">
      <c r="A13" s="2" t="s">
        <v>37</v>
      </c>
      <c r="B13" s="2" t="s">
        <v>38</v>
      </c>
      <c r="C13" s="2" t="s">
        <v>39</v>
      </c>
      <c r="D13" s="2" t="str">
        <f ca="1">IFERROR(__xludf.DUMMYFUNCTION("GOOGLETRANSLATE(C13,""id"",""en"")"),"Located in the Ancol area, how to come here msk gate Ancol byr Perorg @25k, permbl @25k, location of the sea / cottage of mermaids, standard prices, ber2. so it's so so lah")</f>
        <v>Located in the Ancol area, how to come here msk gate Ancol byr Perorg @25k, permbl @25k, location of the sea / cottage of mermaids, standard prices, ber2. so it's so so lah</v>
      </c>
    </row>
    <row r="14" spans="1:4" ht="14.4" x14ac:dyDescent="0.3">
      <c r="A14" s="2" t="s">
        <v>40</v>
      </c>
      <c r="B14" s="2" t="s">
        <v>41</v>
      </c>
      <c r="C14" s="2" t="s">
        <v>42</v>
      </c>
      <c r="D14" s="2" t="str">
        <f ca="1">IFERROR(__xludf.DUMMYFUNCTION("GOOGLETRANSLATE(C14,""id"",""en"")"),"The food is delicious, the service is fast, so cozy to the place! If you want to come here it is recommended to bring a hat or glasses because it's pretty hot 😎")</f>
        <v>The food is delicious, the service is fast, so cozy to the place! If you want to come here it is recommended to bring a hat or glasses because it's pretty hot 😎</v>
      </c>
    </row>
    <row r="15" spans="1:4" ht="14.4" x14ac:dyDescent="0.3">
      <c r="A15" s="2" t="s">
        <v>43</v>
      </c>
      <c r="B15" s="2" t="s">
        <v>44</v>
      </c>
      <c r="C15" s="2" t="s">
        <v>45</v>
      </c>
      <c r="D15" s="2" t="str">
        <f ca="1">IFERROR(__xludf.DUMMYFUNCTION("GOOGLETRANSLATE(C15,""id"",""en"")"),"The atmosphere is cool, very worth it, dinner here. Delicious food and perfect for family or friends")</f>
        <v>The atmosphere is cool, very worth it, dinner here. Delicious food and perfect for family or friends</v>
      </c>
    </row>
    <row r="16" spans="1:4" ht="14.4" x14ac:dyDescent="0.3">
      <c r="A16" s="2" t="s">
        <v>46</v>
      </c>
      <c r="B16" s="2" t="s">
        <v>47</v>
      </c>
      <c r="C16" s="2" t="s">
        <v>48</v>
      </c>
      <c r="D16" s="2" t="str">
        <f ca="1">IFERROR(__xludf.DUMMYFUNCTION("GOOGLETRANSLATE(C16,""id"",""en"")"),"Satisfying taste good, comfortable place, live music should be from noon, cleanliness is clean")</f>
        <v>Satisfying taste good, comfortable place, live music should be from noon, cleanliness is clean</v>
      </c>
    </row>
    <row r="17" spans="1:4" ht="14.4" x14ac:dyDescent="0.3">
      <c r="A17" s="2" t="s">
        <v>49</v>
      </c>
      <c r="B17" s="2" t="s">
        <v>50</v>
      </c>
      <c r="C17" s="2" t="s">
        <v>51</v>
      </c>
      <c r="D17" s="2" t="str">
        <f ca="1">IFERROR(__xludf.DUMMYFUNCTION("GOOGLETRANSLATE(C17,""id"",""en"")"),"The taste of the cuisine is delicious and the exciting atmosphere to eat with family ... if you go to Ancol, you will stop by here")</f>
        <v>The taste of the cuisine is delicious and the exciting atmosphere to eat with family ... if you go to Ancol, you will stop by here</v>
      </c>
    </row>
    <row r="18" spans="1:4" ht="14.4" x14ac:dyDescent="0.3">
      <c r="A18" s="2" t="s">
        <v>52</v>
      </c>
      <c r="B18" s="2" t="s">
        <v>50</v>
      </c>
      <c r="C18" s="2" t="s">
        <v>53</v>
      </c>
      <c r="D18" s="2" t="str">
        <f ca="1">IFERROR(__xludf.DUMMYFUNCTION("GOOGLETRANSLATE(C18,""id"",""en"")"),"The food is very tasty and also very delicious, the restaurant is comfortable near the sea, there is also a variety of fish")</f>
        <v>The food is very tasty and also very delicious, the restaurant is comfortable near the sea, there is also a variety of fish</v>
      </c>
    </row>
    <row r="19" spans="1:4" ht="14.4" x14ac:dyDescent="0.3">
      <c r="A19" s="2" t="s">
        <v>54</v>
      </c>
      <c r="B19" s="2" t="s">
        <v>55</v>
      </c>
      <c r="C19" s="2" t="s">
        <v>56</v>
      </c>
      <c r="D19" s="2" t="str">
        <f ca="1">IFERROR(__xludf.DUMMYFUNCTION("GOOGLETRANSLATE(C19,""id"",""en"")"),"Variations &amp; quality of food are very high quality, live seafood varies greatly, recommend for seafood lovers")</f>
        <v>Variations &amp; quality of food are very high quality, live seafood varies greatly, recommend for seafood lovers</v>
      </c>
    </row>
    <row r="20" spans="1:4" ht="14.4" x14ac:dyDescent="0.3">
      <c r="A20" s="2" t="s">
        <v>57</v>
      </c>
      <c r="B20" s="2" t="s">
        <v>58</v>
      </c>
      <c r="C20" s="2" t="s">
        <v>59</v>
      </c>
      <c r="D20" s="2" t="str">
        <f ca="1">IFERROR(__xludf.DUMMYFUNCTION("GOOGLETRANSLATE(C20,""id"",""en"")"),"Delicious food with family and friends, from afternoon until evening, the service is very friendly, the food is complete")</f>
        <v>Delicious food with family and friends, from afternoon until evening, the service is very friendly, the food is complete</v>
      </c>
    </row>
    <row r="21" spans="1:4" ht="15.75" customHeight="1" x14ac:dyDescent="0.3">
      <c r="A21" s="2" t="s">
        <v>60</v>
      </c>
      <c r="B21" s="2" t="s">
        <v>61</v>
      </c>
      <c r="C21" s="2" t="s">
        <v>62</v>
      </c>
      <c r="D21" s="2" t="str">
        <f ca="1">IFERROR(__xludf.DUMMYFUNCTION("GOOGLETRANSLATE(C21,""id"",""en"")"),"Wooow ... the food is Maknyuuus, Yummy, Mantul ... the atmosphere is also beautiful &amp; comfortable, the employees are also friendly. Not regret dech eating at Bandar Jakarta Ancol")</f>
        <v>Wooow ... the food is Maknyuuus, Yummy, Mantul ... the atmosphere is also beautiful &amp; comfortable, the employees are also friendly. Not regret dech eating at Bandar Jakarta Ancol</v>
      </c>
    </row>
    <row r="22" spans="1:4" ht="15.75" customHeight="1" x14ac:dyDescent="0.3">
      <c r="A22" s="2" t="s">
        <v>63</v>
      </c>
      <c r="B22" s="2" t="s">
        <v>64</v>
      </c>
      <c r="C22" s="2" t="s">
        <v>65</v>
      </c>
      <c r="D22" s="2" t="str">
        <f ca="1">IFERROR(__xludf.DUMMYFUNCTION("GOOGLETRANSLATE(C22,""id"",""en"")"),"The atmosphere of the afternoon is good, the chilli sauce snapper is the most champion, the fried contents are also unique there is mushrooms in it. TOP.")</f>
        <v>The atmosphere of the afternoon is good, the chilli sauce snapper is the most champion, the fried contents are also unique there is mushrooms in it. TOP.</v>
      </c>
    </row>
    <row r="23" spans="1:4" ht="15.75" customHeight="1" x14ac:dyDescent="0.3">
      <c r="A23" s="2" t="s">
        <v>66</v>
      </c>
      <c r="B23" s="2" t="s">
        <v>64</v>
      </c>
      <c r="C23" s="2" t="s">
        <v>67</v>
      </c>
      <c r="D23" s="2" t="str">
        <f ca="1">IFERROR(__xludf.DUMMYFUNCTION("GOOGLETRANSLATE(C23,""id"",""en"")"),"Mantapp .. suitable for eating with extended familyave")</f>
        <v>Mantapp .. suitable for eating with extended familyave</v>
      </c>
    </row>
    <row r="24" spans="1:4" ht="15.75" customHeight="1" x14ac:dyDescent="0.3">
      <c r="A24" s="2" t="s">
        <v>68</v>
      </c>
      <c r="B24" s="2" t="s">
        <v>64</v>
      </c>
      <c r="C24" s="2" t="s">
        <v>69</v>
      </c>
      <c r="D24" s="2" t="str">
        <f ca="1">IFERROR(__xludf.DUMMYFUNCTION("GOOGLETRANSLATE(C24,""id"",""en"")"),"Wennnakkk, grilled fish, shrimp, squid, fish, crabs, all are fresh and quality. Fav for the main familyave")</f>
        <v>Wennnakkk, grilled fish, shrimp, squid, fish, crabs, all are fresh and quality. Fav for the main familyave</v>
      </c>
    </row>
    <row r="25" spans="1:4" ht="15.75" customHeight="1" x14ac:dyDescent="0.3">
      <c r="A25" s="2" t="s">
        <v>70</v>
      </c>
      <c r="B25" s="2" t="s">
        <v>64</v>
      </c>
      <c r="C25" s="2" t="s">
        <v>71</v>
      </c>
      <c r="D25" s="2" t="str">
        <f ca="1">IFERROR(__xludf.DUMMYFUNCTION("GOOGLETRANSLATE(C25,""id"",""en"")"),"Eat salty egg crabs and squid, closing drinking ice Monas. Mantul and Ambyar Pisan. Don't imagine but try it :))")</f>
        <v>Eat salty egg crabs and squid, closing drinking ice Monas. Mantul and Ambyar Pisan. Don't imagine but try it :))</v>
      </c>
    </row>
    <row r="26" spans="1:4" ht="15.75" customHeight="1" x14ac:dyDescent="0.3">
      <c r="A26" s="2" t="s">
        <v>72</v>
      </c>
      <c r="B26" s="2" t="s">
        <v>73</v>
      </c>
      <c r="C26" s="2" t="s">
        <v>74</v>
      </c>
      <c r="D26" s="2" t="str">
        <f ca="1">IFERROR(__xludf.DUMMYFUNCTION("GOOGLETRANSLATE(C26,""id"",""en"")"),"Squid Padang sauce makes nagi hehe, especially eaten in the rain like this with best friends hehehhee")</f>
        <v>Squid Padang sauce makes nagi hehe, especially eaten in the rain like this with best friends hehehhee</v>
      </c>
    </row>
    <row r="27" spans="1:4" ht="15.75" customHeight="1" x14ac:dyDescent="0.3">
      <c r="A27" s="2" t="s">
        <v>75</v>
      </c>
      <c r="B27" s="2" t="s">
        <v>73</v>
      </c>
      <c r="C27" s="2" t="s">
        <v>76</v>
      </c>
      <c r="D27" s="2" t="str">
        <f ca="1">IFERROR(__xludf.DUMMYFUNCTION("GOOGLETRANSLATE(C27,""id"",""en"")"),"The food is amazing .... let go of longing after 3 months of not visiting he he ... hopefully you can visit again ....")</f>
        <v>The food is amazing .... let go of longing after 3 months of not visiting he he ... hopefully you can visit again ....</v>
      </c>
    </row>
    <row r="28" spans="1:4" ht="15.75" customHeight="1" x14ac:dyDescent="0.3">
      <c r="A28" s="2" t="s">
        <v>77</v>
      </c>
      <c r="B28" s="2" t="s">
        <v>78</v>
      </c>
      <c r="C28" s="2" t="s">
        <v>79</v>
      </c>
      <c r="D28" s="2" t="str">
        <f ca="1">IFERROR(__xludf.DUMMYFUNCTION("GOOGLETRANSLATE(C28,""id"",""en"")"),"All the food served is delicious, clean place, the service provides a solution to get into Ancol")</f>
        <v>All the food served is delicious, clean place, the service provides a solution to get into Ancol</v>
      </c>
    </row>
    <row r="29" spans="1:4" ht="15.75" customHeight="1" x14ac:dyDescent="0.3">
      <c r="A29" s="2" t="s">
        <v>80</v>
      </c>
      <c r="B29" s="2" t="s">
        <v>78</v>
      </c>
      <c r="C29" s="2" t="s">
        <v>81</v>
      </c>
      <c r="D29" s="2" t="str">
        <f ca="1">IFERROR(__xludf.DUMMYFUNCTION("GOOGLETRANSLATE(C29,""id"",""en"")"),"The food is delicious, the place is clean, the service is friendly and good, the quality is good, the price is affordable.")</f>
        <v>The food is delicious, the place is clean, the service is friendly and good, the quality is good, the price is affordable.</v>
      </c>
    </row>
    <row r="30" spans="1:4" ht="15.75" customHeight="1" x14ac:dyDescent="0.3">
      <c r="A30" s="2" t="s">
        <v>82</v>
      </c>
      <c r="B30" s="2" t="s">
        <v>83</v>
      </c>
      <c r="C30" s="2" t="s">
        <v>84</v>
      </c>
      <c r="D30" s="2" t="str">
        <f ca="1">IFERROR(__xludf.DUMMYFUNCTION("GOOGLETRANSLATE(C30,""id"",""en"")"),"It has been a long time ago eating here, but ever gave a good feedback. I like the food, all seafood is still fresh. OK. TQ")</f>
        <v>It has been a long time ago eating here, but ever gave a good feedback. I like the food, all seafood is still fresh. OK. TQ</v>
      </c>
    </row>
    <row r="31" spans="1:4" ht="15.75" customHeight="1" x14ac:dyDescent="0.3">
      <c r="A31" s="2" t="s">
        <v>85</v>
      </c>
      <c r="B31" s="2" t="s">
        <v>86</v>
      </c>
      <c r="C31" s="2" t="s">
        <v>87</v>
      </c>
      <c r="D31" s="2" t="str">
        <f ca="1">IFERROR(__xludf.DUMMYFUNCTION("GOOGLETRANSLATE(C31,""id"",""en"")"),"Original Indonesian culinef which is served from Indonesia's very exotic natural products with high tastes processed with skilled hands of experienced chefs produces very tempting foods that come. Maknyussss")</f>
        <v>Original Indonesian culinef which is served from Indonesia's very exotic natural products with high tastes processed with skilled hands of experienced chefs produces very tempting foods that come. Maknyussss</v>
      </c>
    </row>
    <row r="32" spans="1:4" ht="15.75" customHeight="1" x14ac:dyDescent="0.3">
      <c r="A32" s="2" t="s">
        <v>88</v>
      </c>
      <c r="B32" s="2" t="s">
        <v>89</v>
      </c>
      <c r="C32" s="2" t="s">
        <v>90</v>
      </c>
      <c r="D32" s="2" t="str">
        <f ca="1">IFERROR(__xludf.DUMMYFUNCTION("GOOGLETRANSLATE(C32,""id"",""en"")"),"Here the meeting event, we take a package for a meeting with a VIP room. Until Cool Location ... Relax with Sea atmosphere")</f>
        <v>Here the meeting event, we take a package for a meeting with a VIP room. Until Cool Location ... Relax with Sea atmosphere</v>
      </c>
    </row>
    <row r="33" spans="1:4" ht="15.75" customHeight="1" x14ac:dyDescent="0.3">
      <c r="A33" s="2" t="s">
        <v>91</v>
      </c>
      <c r="B33" s="2" t="s">
        <v>92</v>
      </c>
      <c r="C33" s="2" t="s">
        <v>93</v>
      </c>
      <c r="D33" s="2" t="str">
        <f ca="1">IFERROR(__xludf.DUMMYFUNCTION("GOOGLETRANSLATE(C33,""id"",""en"")"),"Grilled honey shrimp and squid champions. Delicious. The place is also comfortable and clean. Next time you want to order another menu.")</f>
        <v>Grilled honey shrimp and squid champions. Delicious. The place is also comfortable and clean. Next time you want to order another menu.</v>
      </c>
    </row>
    <row r="34" spans="1:4" ht="15.75" customHeight="1" x14ac:dyDescent="0.3">
      <c r="A34" s="2" t="s">
        <v>94</v>
      </c>
      <c r="B34" s="2" t="s">
        <v>95</v>
      </c>
      <c r="C34" s="2" t="s">
        <v>96</v>
      </c>
      <c r="D34" s="2" t="str">
        <f ca="1">IFERROR(__xludf.DUMMYFUNCTION("GOOGLETRANSLATE(C34,""id"",""en"")"),"Delicious food and drink. A comfortable place. Mantab location. Suitable for recreation and eating with friends and family.")</f>
        <v>Delicious food and drink. A comfortable place. Mantab location. Suitable for recreation and eating with friends and family.</v>
      </c>
    </row>
    <row r="35" spans="1:4" ht="15.75" customHeight="1" x14ac:dyDescent="0.3">
      <c r="A35" s="2" t="s">
        <v>97</v>
      </c>
      <c r="B35" s="2" t="s">
        <v>98</v>
      </c>
      <c r="C35" s="2" t="s">
        <v>99</v>
      </c>
      <c r="D35" s="2" t="str">
        <f ca="1">IFERROR(__xludf.DUMMYFUNCTION("GOOGLETRANSLATE(C35,""id"",""en"")"),"The place is right for family events, especially birthday events, spacious, delicious food, many variants, fast service,")</f>
        <v>The place is right for family events, especially birthday events, spacious, delicious food, many variants, fast service,</v>
      </c>
    </row>
    <row r="36" spans="1:4" ht="15.75" customHeight="1" x14ac:dyDescent="0.3">
      <c r="A36" s="2" t="s">
        <v>100</v>
      </c>
      <c r="B36" s="2" t="s">
        <v>101</v>
      </c>
      <c r="C36" s="2" t="s">
        <v>102</v>
      </c>
      <c r="D36" s="2" t="str">
        <f ca="1">IFERROR(__xludf.DUMMYFUNCTION("GOOGLETRANSLATE(C36,""id"",""en"")"),"The food is delicious. All seafood is very fresh. And the waitress service is very excellent.")</f>
        <v>The food is delicious. All seafood is very fresh. And the waitress service is very excellent.</v>
      </c>
    </row>
    <row r="37" spans="1:4" ht="15.75" customHeight="1" x14ac:dyDescent="0.3">
      <c r="A37" s="2" t="s">
        <v>103</v>
      </c>
      <c r="B37" s="2" t="s">
        <v>104</v>
      </c>
      <c r="C37" s="2" t="s">
        <v>105</v>
      </c>
      <c r="D37" s="2" t="str">
        <f ca="1">IFERROR(__xludf.DUMMYFUNCTION("GOOGLETRANSLATE(C37,""id"",""en"")"),"A place to eat that is always crowded, fresh seafood and we can choose ourselves can also ask to be cooked anything, unfortunately always queued long ..")</f>
        <v>A place to eat that is always crowded, fresh seafood and we can choose ourselves can also ask to be cooked anything, unfortunately always queued long ..</v>
      </c>
    </row>
    <row r="38" spans="1:4" ht="15.75" customHeight="1" x14ac:dyDescent="0.3">
      <c r="A38" s="2" t="s">
        <v>106</v>
      </c>
      <c r="B38" s="2" t="s">
        <v>107</v>
      </c>
      <c r="C38" s="2" t="s">
        <v>108</v>
      </c>
      <c r="D38" s="2" t="str">
        <f ca="1">IFERROR(__xludf.DUMMYFUNCTION("GOOGLETRANSLATE(C38,""id"",""en"")"),"A pleasant atmosphere right. Delicious food, after going to Dufan the most suitable to Bandar Jakarta ... the price is in accordance with the eating and view you get")</f>
        <v>A pleasant atmosphere right. Delicious food, after going to Dufan the most suitable to Bandar Jakarta ... the price is in accordance with the eating and view you get</v>
      </c>
    </row>
    <row r="39" spans="1:4" ht="15.75" customHeight="1" x14ac:dyDescent="0.3">
      <c r="A39" s="2" t="s">
        <v>109</v>
      </c>
      <c r="B39" s="2" t="s">
        <v>110</v>
      </c>
      <c r="C39" s="2" t="s">
        <v>111</v>
      </c>
      <c r="D39" s="2" t="str">
        <f ca="1">IFERROR(__xludf.DUMMYFUNCTION("GOOGLETRANSLATE(C39,""id"",""en"")"),"Bandar Djakarta ... Eating is great, delicious, makyossss the service is very fast ... the pokonya is recommended for gathering together and friends ""hang out ... there is a live music too .... and can celebrate birthday too ....")</f>
        <v>Bandar Djakarta ... Eating is great, delicious, makyossss the service is very fast ... the pokonya is recommended for gathering together and friends "hang out ... there is a live music too .... and can celebrate birthday too ....</v>
      </c>
    </row>
    <row r="40" spans="1:4" ht="15.75" customHeight="1" x14ac:dyDescent="0.3">
      <c r="A40" s="2" t="s">
        <v>112</v>
      </c>
      <c r="B40" s="2" t="s">
        <v>113</v>
      </c>
      <c r="C40" s="2" t="s">
        <v>114</v>
      </c>
      <c r="D40" s="2" t="str">
        <f ca="1">IFERROR(__xludf.DUMMYFUNCTION("GOOGLETRANSLATE(C40,""id"",""en"")"),"Padang The Best Crab Sauce once here feels less if one tail and the spice fish is mantabss")</f>
        <v>Padang The Best Crab Sauce once here feels less if one tail and the spice fish is mantabss</v>
      </c>
    </row>
    <row r="41" spans="1:4" ht="15.75" customHeight="1" x14ac:dyDescent="0.3">
      <c r="A41" s="2" t="s">
        <v>115</v>
      </c>
      <c r="B41" s="2" t="s">
        <v>113</v>
      </c>
      <c r="C41" s="2" t="s">
        <v>116</v>
      </c>
      <c r="D41" s="2" t="str">
        <f ca="1">IFERROR(__xludf.DUMMYFUNCTION("GOOGLETRANSLATE(C41,""id"",""en"")"),"Only once in Bandar Jakarta, the menu is delicious specially recommended that I like shrimp and squid salted egg sauce ... mantab, the atmosphere is cool ...")</f>
        <v>Only once in Bandar Jakarta, the menu is delicious specially recommended that I like shrimp and squid salted egg sauce ... mantab, the atmosphere is cool ...</v>
      </c>
    </row>
    <row r="42" spans="1:4" ht="15.75" customHeight="1" x14ac:dyDescent="0.3">
      <c r="A42" s="2" t="s">
        <v>117</v>
      </c>
      <c r="B42" s="2" t="s">
        <v>113</v>
      </c>
      <c r="C42" s="2" t="s">
        <v>118</v>
      </c>
      <c r="D42" s="2" t="str">
        <f ca="1">IFERROR(__xludf.DUMMYFUNCTION("GOOGLETRANSLATE(C42,""id"",""en"")"),"The food that is cooked is very tasty and varied ... the type of marine animal is still in a state of fresh ... and for the view is very good ... can immediately see the beach ancol ... and the place is very crowded and much in demand .. good experience d"&amp;"ehh anyway 😋😋")</f>
        <v>The food that is cooked is very tasty and varied ... the type of marine animal is still in a state of fresh ... and for the view is very good ... can immediately see the beach ancol ... and the place is very crowded and much in demand .. good experience dehh anyway 😋😋</v>
      </c>
    </row>
    <row r="43" spans="1:4" ht="15.75" customHeight="1" x14ac:dyDescent="0.3">
      <c r="A43" s="2" t="s">
        <v>119</v>
      </c>
      <c r="B43" s="2" t="s">
        <v>120</v>
      </c>
      <c r="C43" s="2" t="s">
        <v>121</v>
      </c>
      <c r="D43" s="2" t="str">
        <f ca="1">IFERROR(__xludf.DUMMYFUNCTION("GOOGLETRANSLATE(C43,""id"",""en"")"),"The atmosphere is delicious. The service is satisfying. The food is also delicious when it is. Mantuil really")</f>
        <v>The atmosphere is delicious. The service is satisfying. The food is also delicious when it is. Mantuil really</v>
      </c>
    </row>
    <row r="44" spans="1:4" ht="15.75" customHeight="1" x14ac:dyDescent="0.3">
      <c r="A44" s="2" t="s">
        <v>122</v>
      </c>
      <c r="B44" s="2" t="s">
        <v>120</v>
      </c>
      <c r="C44" s="2" t="s">
        <v>123</v>
      </c>
      <c r="D44" s="2" t="str">
        <f ca="1">IFERROR(__xludf.DUMMYFUNCTION("GOOGLETRANSLATE(C44,""id"",""en"")"),"Food Ok ... a comfortable place for Kongkow2 with friends or klrga ... just definitely want to come here again.")</f>
        <v>Food Ok ... a comfortable place for Kongkow2 with friends or klrga ... just definitely want to come here again.</v>
      </c>
    </row>
    <row r="45" spans="1:4" ht="15.75" customHeight="1" x14ac:dyDescent="0.3">
      <c r="A45" s="2" t="s">
        <v>124</v>
      </c>
      <c r="B45" s="2" t="s">
        <v>120</v>
      </c>
      <c r="C45" s="2" t="s">
        <v>125</v>
      </c>
      <c r="D45" s="2" t="str">
        <f ca="1">IFERROR(__xludf.DUMMYFUNCTION("GOOGLETRANSLATE(C45,""id"",""en"")"),"The taste of grilled jali mantul")</f>
        <v>The taste of grilled jali mantul</v>
      </c>
    </row>
    <row r="46" spans="1:4" ht="15.75" customHeight="1" x14ac:dyDescent="0.3">
      <c r="A46" s="2" t="s">
        <v>126</v>
      </c>
      <c r="B46" s="2" t="s">
        <v>120</v>
      </c>
      <c r="C46" s="2" t="s">
        <v>127</v>
      </c>
      <c r="D46" s="2" t="str">
        <f ca="1">IFERROR(__xludf.DUMMYFUNCTION("GOOGLETRANSLATE(C46,""id"",""en"")"),"Buy a lot of the most delicious seafood, it's salted egg sauce shrimp! Boat tours and lots of games. Really fun and satisfied. Interesting experience with family")</f>
        <v>Buy a lot of the most delicious seafood, it's salted egg sauce shrimp! Boat tours and lots of games. Really fun and satisfied. Interesting experience with family</v>
      </c>
    </row>
    <row r="47" spans="1:4" ht="15.75" customHeight="1" x14ac:dyDescent="0.3">
      <c r="A47" s="2" t="s">
        <v>128</v>
      </c>
      <c r="B47" s="2" t="s">
        <v>120</v>
      </c>
      <c r="C47" s="2" t="s">
        <v>129</v>
      </c>
      <c r="D47" s="2" t="str">
        <f ca="1">IFERROR(__xludf.DUMMYFUNCTION("GOOGLETRANSLATE(C47,""id"",""en"")"),"Incidentally the children like to eat seafood ... I think eating is suitable ... and delicious, the place is okay")</f>
        <v>Incidentally the children like to eat seafood ... I think eating is suitable ... and delicious, the place is okay</v>
      </c>
    </row>
    <row r="48" spans="1:4" ht="15.75" customHeight="1" x14ac:dyDescent="0.3">
      <c r="A48" s="2" t="s">
        <v>130</v>
      </c>
      <c r="B48" s="2" t="s">
        <v>131</v>
      </c>
      <c r="C48" s="2" t="s">
        <v>132</v>
      </c>
      <c r="D48" s="2" t="str">
        <f ca="1">IFERROR(__xludf.DUMMYFUNCTION("GOOGLETRANSLATE(C48,""id"",""en"")"),"Mantappu, very delicious flavor. Next, the service is further improved, there are some orders that have not been delivered. But over all good. Hehe thanks for Great Services &amp; Menu 👍")</f>
        <v>Mantappu, very delicious flavor. Next, the service is further improved, there are some orders that have not been delivered. But over all good. Hehe thanks for Great Services &amp; Menu 👍</v>
      </c>
    </row>
    <row r="49" spans="1:4" ht="15.75" customHeight="1" x14ac:dyDescent="0.3">
      <c r="A49" s="2" t="s">
        <v>133</v>
      </c>
      <c r="B49" s="2" t="s">
        <v>134</v>
      </c>
      <c r="C49" s="2" t="s">
        <v>135</v>
      </c>
      <c r="D49" s="2" t="str">
        <f ca="1">IFERROR(__xludf.DUMMYFUNCTION("GOOGLETRANSLATE(C49,""id"",""en"")"),"Delicious food ... friendly and fast service..tmpt romantic..thalama is warm and fun ... success continues")</f>
        <v>Delicious food ... friendly and fast service..tmpt romantic..thalama is warm and fun ... success continues</v>
      </c>
    </row>
    <row r="50" spans="1:4" ht="15.75" customHeight="1" x14ac:dyDescent="0.3">
      <c r="A50" s="2" t="s">
        <v>136</v>
      </c>
      <c r="B50" s="2" t="s">
        <v>134</v>
      </c>
      <c r="C50" s="2" t="s">
        <v>137</v>
      </c>
      <c r="D50" s="2" t="str">
        <f ca="1">IFERROR(__xludf.DUMMYFUNCTION("GOOGLETRANSLATE(C50,""id"",""en"")"),"What is always ordered here is: Flour Fried Squid. The best part: the paints are still chewy, and crispy. The best!")</f>
        <v>What is always ordered here is: Flour Fried Squid. The best part: the paints are still chewy, and crispy. The best!</v>
      </c>
    </row>
    <row r="51" spans="1:4" ht="15.75" customHeight="1" x14ac:dyDescent="0.3">
      <c r="A51" s="2" t="s">
        <v>138</v>
      </c>
      <c r="B51" s="2" t="s">
        <v>139</v>
      </c>
      <c r="C51" s="2" t="s">
        <v>140</v>
      </c>
      <c r="D51" s="2" t="str">
        <f ca="1">IFERROR(__xludf.DUMMYFUNCTION("GOOGLETRANSLATE(C51,""id"",""en"")"),"Always the best to eat seafood with family. Good and friendly service. A comfortable atmosphere near the beach and there is live music too. Mantab.")</f>
        <v>Always the best to eat seafood with family. Good and friendly service. A comfortable atmosphere near the beach and there is live music too. Mantab.</v>
      </c>
    </row>
    <row r="52" spans="1:4" ht="15.75" customHeight="1" x14ac:dyDescent="0.3">
      <c r="A52" s="2" t="s">
        <v>141</v>
      </c>
      <c r="B52" s="2" t="s">
        <v>142</v>
      </c>
      <c r="C52" s="2" t="s">
        <v>143</v>
      </c>
      <c r="D52" s="2" t="str">
        <f ca="1">IFERROR(__xludf.DUMMYFUNCTION("GOOGLETRANSLATE(C52,""id"",""en"")"),"Alhamdulillah, so many times meals here are always satisfying and filling. The choice of food and the types of cooking also varies from spicy to not spicy. The service is also satisfying, thx bgd")</f>
        <v>Alhamdulillah, so many times meals here are always satisfying and filling. The choice of food and the types of cooking also varies from spicy to not spicy. The service is also satisfying, thx bgd</v>
      </c>
    </row>
    <row r="53" spans="1:4" ht="15.75" customHeight="1" x14ac:dyDescent="0.3">
      <c r="A53" s="2" t="s">
        <v>144</v>
      </c>
      <c r="B53" s="2" t="s">
        <v>145</v>
      </c>
      <c r="C53" s="2" t="s">
        <v>146</v>
      </c>
      <c r="D53" s="2" t="str">
        <f ca="1">IFERROR(__xludf.DUMMYFUNCTION("GOOGLETRANSLATE(C53,""id"",""en"")"),"The food is really good, the service is very friendly, the place is clean, the beach of the ancol wind Sepoy")</f>
        <v>The food is really good, the service is very friendly, the place is clean, the beach of the ancol wind Sepoy</v>
      </c>
    </row>
    <row r="54" spans="1:4" ht="15.75" customHeight="1" x14ac:dyDescent="0.3">
      <c r="A54" s="2" t="s">
        <v>147</v>
      </c>
      <c r="B54" s="2" t="s">
        <v>148</v>
      </c>
      <c r="C54" s="2" t="s">
        <v>149</v>
      </c>
      <c r="D54" s="2" t="str">
        <f ca="1">IFERROR(__xludf.DUMMYFUNCTION("GOOGLETRANSLATE(C54,""id"",""en"")"),"The food is complete, the price is friendly to its strategic location in the Ancol area. My favorite is various kinds of complete shells.")</f>
        <v>The food is complete, the price is friendly to its strategic location in the Ancol area. My favorite is various kinds of complete shells.</v>
      </c>
    </row>
    <row r="55" spans="1:4" ht="15.75" customHeight="1" x14ac:dyDescent="0.3">
      <c r="A55" s="2" t="s">
        <v>150</v>
      </c>
      <c r="B55" s="2" t="s">
        <v>151</v>
      </c>
      <c r="C55" s="2" t="s">
        <v>152</v>
      </c>
      <c r="D55" s="2" t="str">
        <f ca="1">IFERROR(__xludf.DUMMYFUNCTION("GOOGLETRANSLATE(C55,""id"",""en"")"),"The atmosphere is fun ... Menu is ok and there is a daily discount price seafood ... exciting music entertainment..berhibur")</f>
        <v>The atmosphere is fun ... Menu is ok and there is a daily discount price seafood ... exciting music entertainment..berhibur</v>
      </c>
    </row>
    <row r="56" spans="1:4" ht="15.75" customHeight="1" x14ac:dyDescent="0.3">
      <c r="A56" s="2" t="s">
        <v>153</v>
      </c>
      <c r="B56" s="2" t="s">
        <v>154</v>
      </c>
      <c r="C56" s="2" t="s">
        <v>155</v>
      </c>
      <c r="D56" s="2" t="str">
        <f ca="1">IFERROR(__xludf.DUMMYFUNCTION("GOOGLETRANSLATE(C56,""id"",""en"")"),"Okay service, and the waitres are RMAH "", the food is fast, and the atmosphere is beautiful for spotfalls and the food is delicious""")</f>
        <v>Okay service, and the waitres are RMAH ", the food is fast, and the atmosphere is beautiful for spotfalls and the food is delicious"</v>
      </c>
    </row>
    <row r="57" spans="1:4" ht="15.75" customHeight="1" x14ac:dyDescent="0.3">
      <c r="A57" s="2" t="s">
        <v>156</v>
      </c>
      <c r="B57" s="2" t="s">
        <v>157</v>
      </c>
      <c r="C57" s="2" t="s">
        <v>158</v>
      </c>
      <c r="D57" s="2" t="str">
        <f ca="1">IFERROR(__xludf.DUMMYFUNCTION("GOOGLETRANSLATE(C57,""id"",""en"")"),"Cool view, the place is comfortable and the food is delicious with fresh ingredients always make it back here with family.")</f>
        <v>Cool view, the place is comfortable and the food is delicious with fresh ingredients always make it back here with family.</v>
      </c>
    </row>
    <row r="58" spans="1:4" ht="15.75" customHeight="1" x14ac:dyDescent="0.3">
      <c r="A58" s="2" t="s">
        <v>159</v>
      </c>
      <c r="B58" s="2" t="s">
        <v>160</v>
      </c>
      <c r="C58" s="2" t="s">
        <v>161</v>
      </c>
      <c r="D58" s="2" t="str">
        <f ca="1">IFERROR(__xludf.DUMMYFUNCTION("GOOGLETRANSLATE(C58,""id"",""en"")"),"Bandar is indeed muantappp the cooking there is a live music, the crab hau che sen cin ping, the service is really okay")</f>
        <v>Bandar is indeed muantappp the cooking there is a live music, the crab hau che sen cin ping, the service is really okay</v>
      </c>
    </row>
    <row r="59" spans="1:4" ht="15.75" customHeight="1" x14ac:dyDescent="0.3">
      <c r="A59" s="2" t="s">
        <v>162</v>
      </c>
      <c r="B59" s="2" t="s">
        <v>160</v>
      </c>
      <c r="C59" s="2" t="s">
        <v>163</v>
      </c>
      <c r="D59" s="2" t="str">
        <f ca="1">IFERROR(__xludf.DUMMYFUNCTION("GOOGLETRANSLATE(C59,""id"",""en"")"),"The food is delicious, the place is comfortable, the service is very good, the food dish is fast ... recommended ....")</f>
        <v>The food is delicious, the place is comfortable, the service is very good, the food dish is fast ... recommended ....</v>
      </c>
    </row>
    <row r="60" spans="1:4" ht="15.75" customHeight="1" x14ac:dyDescent="0.3">
      <c r="A60" s="2" t="s">
        <v>164</v>
      </c>
      <c r="B60" s="2" t="s">
        <v>165</v>
      </c>
      <c r="C60" s="2" t="s">
        <v>166</v>
      </c>
      <c r="D60" s="2" t="str">
        <f ca="1">IFERROR(__xludf.DUMMYFUNCTION("GOOGLETRANSLATE(C60,""id"",""en"")"),"For lovers of Sea Food Harua, try to come here, what else together with the family huh will definitely be more delicious, if you go to Ancol don't forget to try the complete yase.")</f>
        <v>For lovers of Sea Food Harua, try to come here, what else together with the family huh will definitely be more delicious, if you go to Ancol don't forget to try the complete yase.</v>
      </c>
    </row>
    <row r="61" spans="1:4" ht="15.75" customHeight="1" x14ac:dyDescent="0.3">
      <c r="A61" s="2" t="s">
        <v>167</v>
      </c>
      <c r="B61" s="2" t="s">
        <v>165</v>
      </c>
      <c r="C61" s="2" t="s">
        <v>168</v>
      </c>
      <c r="D61" s="2" t="str">
        <f ca="1">IFERROR(__xludf.DUMMYFUNCTION("GOOGLETRANSLATE(C61,""id"",""en"")"),"The food is delicious !! You have to try the Padang Sauce Sauce Shellfish. Savory sweet spicy Savory! Already many times here are not bored")</f>
        <v>The food is delicious !! You have to try the Padang Sauce Sauce Shellfish. Savory sweet spicy Savory! Already many times here are not bored</v>
      </c>
    </row>
    <row r="62" spans="1:4" ht="15.75" customHeight="1" x14ac:dyDescent="0.3">
      <c r="A62" s="2" t="s">
        <v>169</v>
      </c>
      <c r="B62" s="2" t="s">
        <v>170</v>
      </c>
      <c r="C62" s="2" t="s">
        <v>171</v>
      </c>
      <c r="D62" s="2" t="str">
        <f ca="1">IFERROR(__xludf.DUMMYFUNCTION("GOOGLETRANSLATE(C62,""id"",""en"")"),"The city grilled fish is great, the spices are really good, and the squid of the salted egg sauce is also delicious. Saute the complete bean sprouts")</f>
        <v>The city grilled fish is great, the spices are really good, and the squid of the salted egg sauce is also delicious. Saute the complete bean sprouts</v>
      </c>
    </row>
    <row r="63" spans="1:4" ht="15.75" customHeight="1" x14ac:dyDescent="0.3">
      <c r="A63" s="2" t="s">
        <v>172</v>
      </c>
      <c r="B63" s="2" t="s">
        <v>170</v>
      </c>
      <c r="C63" s="2" t="s">
        <v>173</v>
      </c>
      <c r="D63" s="2" t="str">
        <f ca="1">IFERROR(__xludf.DUMMYFUNCTION("GOOGLETRANSLATE(C63,""id"",""en"")"),"Overall to taste good, from all the restaurants in the ancol area that we have tried, this is the best, the place is also comfortable with the view that is instagramable really 😊😊")</f>
        <v>Overall to taste good, from all the restaurants in the ancol area that we have tried, this is the best, the place is also comfortable with the view that is instagramable really 😊😊</v>
      </c>
    </row>
    <row r="64" spans="1:4" ht="15.75" customHeight="1" x14ac:dyDescent="0.3">
      <c r="A64" s="2" t="s">
        <v>174</v>
      </c>
      <c r="B64" s="2" t="s">
        <v>170</v>
      </c>
      <c r="C64" s="2" t="s">
        <v>175</v>
      </c>
      <c r="D64" s="2" t="str">
        <f ca="1">IFERROR(__xludf.DUMMYFUNCTION("GOOGLETRANSLATE(C64,""id"",""en"")"),"Delicious, really recommended for gathering, the atmosphere is delicious, the staff is very good, the food is delicious ,,")</f>
        <v>Delicious, really recommended for gathering, the atmosphere is delicious, the staff is very good, the food is delicious ,,</v>
      </c>
    </row>
    <row r="65" spans="1:4" ht="15.75" customHeight="1" x14ac:dyDescent="0.3">
      <c r="A65" s="2" t="s">
        <v>176</v>
      </c>
      <c r="B65" s="2" t="s">
        <v>177</v>
      </c>
      <c r="C65" s="2" t="s">
        <v>178</v>
      </c>
      <c r="D65" s="2" t="str">
        <f ca="1">IFERROR(__xludf.DUMMYFUNCTION("GOOGLETRANSLATE(C65,""id"",""en"")"),"Shellfish Tofu Cook Ginger Sauce, Fish must be fried fried makyos flour, dried fried fire shrimp, mantuly garlic")</f>
        <v>Shellfish Tofu Cook Ginger Sauce, Fish must be fried fried makyos flour, dried fried fire shrimp, mantuly garlic</v>
      </c>
    </row>
    <row r="66" spans="1:4" ht="15.75" customHeight="1" x14ac:dyDescent="0.3">
      <c r="A66" s="2" t="s">
        <v>179</v>
      </c>
      <c r="B66" s="2" t="s">
        <v>177</v>
      </c>
      <c r="C66" s="2" t="s">
        <v>180</v>
      </c>
      <c r="D66" s="2" t="str">
        <f ca="1">IFERROR(__xludf.DUMMYFUNCTION("GOOGLETRANSLATE(C66,""id"",""en"")"),"Delicious food is recommended for friends. Suitable for family events or social gathering. Even more appearing if there is a disc for the food.")</f>
        <v>Delicious food is recommended for friends. Suitable for family events or social gathering. Even more appearing if there is a disc for the food.</v>
      </c>
    </row>
    <row r="67" spans="1:4" ht="15.75" customHeight="1" x14ac:dyDescent="0.3">
      <c r="A67" s="2" t="s">
        <v>181</v>
      </c>
      <c r="B67" s="2" t="s">
        <v>177</v>
      </c>
      <c r="C67" s="2" t="s">
        <v>182</v>
      </c>
      <c r="D67" s="2" t="str">
        <f ca="1">IFERROR(__xludf.DUMMYFUNCTION("GOOGLETRANSLATE(C67,""id"",""en"")"),"The service satisfies the food is quickly served, and the waitres are RMAH ""support the Pak Bakin when you")</f>
        <v>The service satisfies the food is quickly served, and the waitres are RMAH "support the Pak Bakin when you</v>
      </c>
    </row>
    <row r="68" spans="1:4" ht="15.75" customHeight="1" x14ac:dyDescent="0.3">
      <c r="A68" s="2" t="s">
        <v>183</v>
      </c>
      <c r="B68" s="2" t="s">
        <v>177</v>
      </c>
      <c r="C68" s="2" t="s">
        <v>184</v>
      </c>
      <c r="D68" s="2" t="str">
        <f ca="1">IFERROR(__xludf.DUMMYFUNCTION("GOOGLETRANSLATE(C68,""id"",""en"")"),"The place &amp; the atmosphere is okay, the taste of the food is good, the service is good fast when asked for help,")</f>
        <v>The place &amp; the atmosphere is okay, the taste of the food is good, the service is good fast when asked for help,</v>
      </c>
    </row>
    <row r="69" spans="1:4" ht="15.75" customHeight="1" x14ac:dyDescent="0.3">
      <c r="A69" s="2" t="s">
        <v>185</v>
      </c>
      <c r="B69" s="2" t="s">
        <v>177</v>
      </c>
      <c r="C69" s="2" t="s">
        <v>186</v>
      </c>
      <c r="D69" s="2" t="str">
        <f ca="1">IFERROR(__xludf.DUMMYFUNCTION("GOOGLETRANSLATE(C69,""id"",""en"")"),"Delicious food, cozy atmosphere. Perfect week with family. To Ancol, it's not complete if you buy it to the dealer")</f>
        <v>Delicious food, cozy atmosphere. Perfect week with family. To Ancol, it's not complete if you buy it to the dealer</v>
      </c>
    </row>
    <row r="70" spans="1:4" ht="15.75" customHeight="1" x14ac:dyDescent="0.3">
      <c r="A70" s="2" t="s">
        <v>187</v>
      </c>
      <c r="B70" s="2" t="s">
        <v>177</v>
      </c>
      <c r="C70" s="2" t="s">
        <v>188</v>
      </c>
      <c r="D70" s="2" t="str">
        <f ca="1">IFERROR(__xludf.DUMMYFUNCTION("GOOGLETRANSLATE(C70,""id"",""en"")"),"Foods are tasty ... placex is very pleasant and there is live music ... suitable for family and riping the anniversary")</f>
        <v>Foods are tasty ... placex is very pleasant and there is live music ... suitable for family and riping the anniversary</v>
      </c>
    </row>
    <row r="71" spans="1:4" ht="15.75" customHeight="1" x14ac:dyDescent="0.3">
      <c r="A71" s="2" t="s">
        <v>189</v>
      </c>
      <c r="B71" s="2" t="s">
        <v>177</v>
      </c>
      <c r="C71" s="2" t="s">
        <v>190</v>
      </c>
      <c r="D71" s="2" t="str">
        <f ca="1">IFERROR(__xludf.DUMMYFUNCTION("GOOGLETRANSLATE(C71,""id"",""en"")"),"The servant is quickly the atmosphere is beautiful, the food is quickly served, and the waitres are friendly ""very pleasant")</f>
        <v>The servant is quickly the atmosphere is beautiful, the food is quickly served, and the waitres are friendly "very pleasant</v>
      </c>
    </row>
    <row r="72" spans="1:4" ht="15.75" customHeight="1" x14ac:dyDescent="0.3">
      <c r="A72" s="2" t="s">
        <v>191</v>
      </c>
      <c r="B72" s="2" t="s">
        <v>177</v>
      </c>
      <c r="C72" s="2" t="s">
        <v>192</v>
      </c>
      <c r="D72" s="2" t="str">
        <f ca="1">IFERROR(__xludf.DUMMYFUNCTION("GOOGLETRANSLATE(C72,""id"",""en"")"),"Here the serving is fast, the food is delicious, and the place is quite comfortable for family and gathering friends")</f>
        <v>Here the serving is fast, the food is delicious, and the place is quite comfortable for family and gathering friends</v>
      </c>
    </row>
    <row r="73" spans="1:4" ht="15.75" customHeight="1" x14ac:dyDescent="0.3">
      <c r="A73" s="2" t="s">
        <v>193</v>
      </c>
      <c r="B73" s="2" t="s">
        <v>177</v>
      </c>
      <c r="C73" s="2" t="s">
        <v>194</v>
      </c>
      <c r="D73" s="2" t="str">
        <f ca="1">IFERROR(__xludf.DUMMYFUNCTION("GOOGLETRANSLATE(C73,""id"",""en"")"),"The food is good quality, the kuwe grilled fish is really delicious with the fried gurame is also very delicious")</f>
        <v>The food is good quality, the kuwe grilled fish is really delicious with the fried gurame is also very delicious</v>
      </c>
    </row>
    <row r="74" spans="1:4" ht="15.75" customHeight="1" x14ac:dyDescent="0.3">
      <c r="A74" s="2" t="s">
        <v>195</v>
      </c>
      <c r="B74" s="2" t="s">
        <v>177</v>
      </c>
      <c r="C74" s="2" t="s">
        <v>196</v>
      </c>
      <c r="D74" s="2" t="str">
        <f ca="1">IFERROR(__xludf.DUMMYFUNCTION("GOOGLETRANSLATE(C74,""id"",""en"")"),"The food is delicious, the place is fun, the service is quite satisfying, eating together becomes complete")</f>
        <v>The food is delicious, the place is fun, the service is quite satisfying, eating together becomes complete</v>
      </c>
    </row>
    <row r="75" spans="1:4" ht="15.75" customHeight="1" x14ac:dyDescent="0.3">
      <c r="A75" s="2" t="s">
        <v>197</v>
      </c>
      <c r="B75" s="2" t="s">
        <v>177</v>
      </c>
      <c r="C75" s="2" t="s">
        <v>198</v>
      </c>
      <c r="D75" s="2" t="str">
        <f ca="1">IFERROR(__xludf.DUMMYFUNCTION("GOOGLETRANSLATE(C75,""id"",""en"")"),"Delicious food, fast service, top markotop, will definitely be again, already subscribed here, never disappointed with the reconnaissance")</f>
        <v>Delicious food, fast service, top markotop, will definitely be again, already subscribed here, never disappointed with the reconnaissance</v>
      </c>
    </row>
    <row r="76" spans="1:4" ht="15.75" customHeight="1" x14ac:dyDescent="0.3">
      <c r="A76" s="2" t="s">
        <v>199</v>
      </c>
      <c r="B76" s="2" t="s">
        <v>177</v>
      </c>
      <c r="C76" s="2" t="s">
        <v>200</v>
      </c>
      <c r="D76" s="2" t="str">
        <f ca="1">IFERROR(__xludf.DUMMYFUNCTION("GOOGLETRANSLATE(C76,""id"",""en"")"),"The fish was immediately chosen, very fresh. The view is good because it fits next to Ancol Beach, quite crowded and comfortable")</f>
        <v>The fish was immediately chosen, very fresh. The view is good because it fits next to Ancol Beach, quite crowded and comfortable</v>
      </c>
    </row>
    <row r="77" spans="1:4" ht="15.75" customHeight="1" x14ac:dyDescent="0.3">
      <c r="A77" s="2" t="s">
        <v>201</v>
      </c>
      <c r="B77" s="2" t="s">
        <v>202</v>
      </c>
      <c r="C77" s="2" t="s">
        <v>203</v>
      </c>
      <c r="D77" s="2" t="str">
        <f ca="1">IFERROR(__xludf.DUMMYFUNCTION("GOOGLETRANSLATE(C77,""id"",""en"")"),"Nobody's salted egg shrimp beat. A place can be renovated a little beautiful ... Krajungan may be added portion, I never stay in the night")</f>
        <v>Nobody's salted egg shrimp beat. A place can be renovated a little beautiful ... Krajungan may be added portion, I never stay in the night</v>
      </c>
    </row>
    <row r="78" spans="1:4" ht="15.75" customHeight="1" x14ac:dyDescent="0.3">
      <c r="A78" s="2" t="s">
        <v>204</v>
      </c>
      <c r="B78" s="2" t="s">
        <v>202</v>
      </c>
      <c r="C78" s="2" t="s">
        <v>205</v>
      </c>
      <c r="D78" s="2" t="str">
        <f ca="1">IFERROR(__xludf.DUMMYFUNCTION("GOOGLETRANSLATE(C78,""id"",""en"")"),"Ease of reservations, friendly services from the marketing team to servant staff at the restaurant, varied and taste good menus. Recommended for Dinner in Ancol Area")</f>
        <v>Ease of reservations, friendly services from the marketing team to servant staff at the restaurant, varied and taste good menus. Recommended for Dinner in Ancol Area</v>
      </c>
    </row>
    <row r="79" spans="1:4" ht="15.75" customHeight="1" x14ac:dyDescent="0.3">
      <c r="A79" s="2" t="s">
        <v>206</v>
      </c>
      <c r="B79" s="2" t="s">
        <v>202</v>
      </c>
      <c r="C79" s="2" t="s">
        <v>207</v>
      </c>
      <c r="D79" s="2" t="str">
        <f ca="1">IFERROR(__xludf.DUMMYFUNCTION("GOOGLETRANSLATE(C79,""id"",""en"")"),"Fast presentation, okay place, spacious, okay, okay service ... know the seafood can be tried. ENAAKKKJJ")</f>
        <v>Fast presentation, okay place, spacious, okay, okay service ... know the seafood can be tried. ENAAKKKJJ</v>
      </c>
    </row>
    <row r="80" spans="1:4" ht="15.75" customHeight="1" x14ac:dyDescent="0.3">
      <c r="A80" s="2" t="s">
        <v>208</v>
      </c>
      <c r="B80" s="2" t="s">
        <v>202</v>
      </c>
      <c r="C80" s="2" t="s">
        <v>209</v>
      </c>
      <c r="D80" s="2" t="str">
        <f ca="1">IFERROR(__xludf.DUMMYFUNCTION("GOOGLETRANSLATE(C80,""id"",""en"")"),"Eating in Bandar Jakarta is really top recommended. It's all day to eat here paid off right. Thank you Bandar Jakarta")</f>
        <v>Eating in Bandar Jakarta is really top recommended. It's all day to eat here paid off right. Thank you Bandar Jakarta</v>
      </c>
    </row>
    <row r="81" spans="1:4" ht="15.75" customHeight="1" x14ac:dyDescent="0.3">
      <c r="A81" s="2" t="s">
        <v>210</v>
      </c>
      <c r="B81" s="2" t="s">
        <v>202</v>
      </c>
      <c r="C81" s="2" t="s">
        <v>211</v>
      </c>
      <c r="D81" s="2" t="str">
        <f ca="1">IFERROR(__xludf.DUMMYFUNCTION("GOOGLETRANSLATE(C81,""id"",""en"")"),"The food is delicious, the price is right, the atmosphere is cool. Every time I have a birthday, I will eat here. Will always come here again")</f>
        <v>The food is delicious, the price is right, the atmosphere is cool. Every time I have a birthday, I will eat here. Will always come here again</v>
      </c>
    </row>
    <row r="82" spans="1:4" ht="15.75" customHeight="1" x14ac:dyDescent="0.3">
      <c r="A82" s="2" t="s">
        <v>212</v>
      </c>
      <c r="B82" s="2" t="s">
        <v>202</v>
      </c>
      <c r="C82" s="2" t="s">
        <v>213</v>
      </c>
      <c r="D82" s="2" t="str">
        <f ca="1">IFERROR(__xludf.DUMMYFUNCTION("GOOGLETRANSLATE(C82,""id"",""en"")"),"the food is so good !!!!!!! Favorite in Bandar Jakarta Salted Egg Squid, the atmosphere is also comfortable. And can be for photos. Recommended Place to Eat with Familysel")</f>
        <v>the food is so good !!!!!!! Favorite in Bandar Jakarta Salted Egg Squid, the atmosphere is also comfortable. And can be for photos. Recommended Place to Eat with Familysel</v>
      </c>
    </row>
    <row r="83" spans="1:4" ht="15.75" customHeight="1" x14ac:dyDescent="0.3">
      <c r="A83" s="2" t="s">
        <v>214</v>
      </c>
      <c r="B83" s="2" t="s">
        <v>202</v>
      </c>
      <c r="C83" s="2" t="s">
        <v>215</v>
      </c>
      <c r="D83" s="2" t="str">
        <f ca="1">IFERROR(__xludf.DUMMYFUNCTION("GOOGLETRANSLATE(C83,""id"",""en"")"),"Bandjar Djakarta Ancol is the best seafood ... live and immediately eat. Recommendations for all ... more")</f>
        <v>Bandjar Djakarta Ancol is the best seafood ... live and immediately eat. Recommendations for all ... more</v>
      </c>
    </row>
    <row r="84" spans="1:4" ht="15.75" customHeight="1" x14ac:dyDescent="0.3">
      <c r="A84" s="2" t="s">
        <v>216</v>
      </c>
      <c r="B84" s="2" t="s">
        <v>217</v>
      </c>
      <c r="C84" s="2" t="s">
        <v>218</v>
      </c>
      <c r="D84" s="2" t="str">
        <f ca="1">IFERROR(__xludf.DUMMYFUNCTION("GOOGLETRANSLATE(C84,""id"",""en"")"),"Enakt the aroma of Seafood Muara Karang. But the food is quite fresh and not inferior to other seafood. Good Jobsel")</f>
        <v>Enakt the aroma of Seafood Muara Karang. But the food is quite fresh and not inferior to other seafood. Good Jobsel</v>
      </c>
    </row>
    <row r="85" spans="1:4" ht="15.75" customHeight="1" x14ac:dyDescent="0.3">
      <c r="A85" s="2" t="s">
        <v>219</v>
      </c>
      <c r="B85" s="2" t="s">
        <v>217</v>
      </c>
      <c r="C85" s="2" t="s">
        <v>220</v>
      </c>
      <c r="D85" s="2" t="str">
        <f ca="1">IFERROR(__xludf.DUMMYFUNCTION("GOOGLETRANSLATE(C85,""id"",""en"")"),"The place is good, even though it's crowded but still can get it. For food, I don't use it again, it will definitely be delicious and fresh .. :) More")</f>
        <v>The place is good, even though it's crowded but still can get it. For food, I don't use it again, it will definitely be delicious and fresh .. :) More</v>
      </c>
    </row>
    <row r="86" spans="1:4" ht="15.75" customHeight="1" x14ac:dyDescent="0.3">
      <c r="A86" s="2" t="s">
        <v>221</v>
      </c>
      <c r="B86" s="2" t="s">
        <v>217</v>
      </c>
      <c r="C86" s="2" t="s">
        <v>222</v>
      </c>
      <c r="D86" s="2" t="str">
        <f ca="1">IFERROR(__xludf.DUMMYFUNCTION("GOOGLETRANSLATE(C86,""id"",""en"")"),"Delicious cuisine, the place is okay, large, clean, service is okay, just because it is crowded so it must be reservated first and parking is rather difficult, sometimes it can be some distance from the restaurant, for the cleanliness of the toilet needs "&amp;"to be improved.")</f>
        <v>Delicious cuisine, the place is okay, large, clean, service is okay, just because it is crowded so it must be reservated first and parking is rather difficult, sometimes it can be some distance from the restaurant, for the cleanliness of the toilet needs to be improved.</v>
      </c>
    </row>
    <row r="87" spans="1:4" ht="15.75" customHeight="1" x14ac:dyDescent="0.3">
      <c r="A87" s="2" t="s">
        <v>223</v>
      </c>
      <c r="B87" s="2" t="s">
        <v>224</v>
      </c>
      <c r="C87" s="2" t="s">
        <v>225</v>
      </c>
      <c r="D87" s="2" t="str">
        <f ca="1">IFERROR(__xludf.DUMMYFUNCTION("GOOGLETRANSLATE(C87,""id"",""en"")"),"Cuisine in Bandar Djakarta, the most best for all the seafood, it's really fresh, the cooking is really good")</f>
        <v>Cuisine in Bandar Djakarta, the most best for all the seafood, it's really fresh, the cooking is really good</v>
      </c>
    </row>
    <row r="88" spans="1:4" ht="15.75" customHeight="1" x14ac:dyDescent="0.3">
      <c r="A88" s="2" t="s">
        <v>226</v>
      </c>
      <c r="B88" s="2" t="s">
        <v>224</v>
      </c>
      <c r="C88" s="2" t="s">
        <v>227</v>
      </c>
      <c r="D88" s="2" t="str">
        <f ca="1">IFERROR(__xludf.DUMMYFUNCTION("GOOGLETRANSLATE(C88,""id"",""en"")"),"Eat delicious ... once ... the place is okay .. often to snu .. smaa family okay ... the music is cool .. mantappp")</f>
        <v>Eat delicious ... once ... the place is okay .. often to snu .. smaa family okay ... the music is cool .. mantappp</v>
      </c>
    </row>
    <row r="89" spans="1:4" ht="15.75" customHeight="1" x14ac:dyDescent="0.3">
      <c r="A89" s="2" t="s">
        <v>228</v>
      </c>
      <c r="B89" s="2" t="s">
        <v>229</v>
      </c>
      <c r="C89" s="2" t="s">
        <v>230</v>
      </c>
      <c r="D89" s="2" t="str">
        <f ca="1">IFERROR(__xludf.DUMMYFUNCTION("GOOGLETRANSLATE(C89,""id"",""en"")"),"Bandar Jakarta remains a subscription to me and my family to eat seafood. The food is delicious is not expensive, the service is fast, helpful staff. The room is large and always full, however it is recommended to keep booking before. Need to Effort Kl ea"&amp;"ting in Ancol because it must be byr money in first ... More")</f>
        <v>Bandar Jakarta remains a subscription to me and my family to eat seafood. The food is delicious is not expensive, the service is fast, helpful staff. The room is large and always full, however it is recommended to keep booking before. Need to Effort Kl eating in Ancol because it must be byr money in first ... More</v>
      </c>
    </row>
    <row r="90" spans="1:4" ht="15.75" customHeight="1" x14ac:dyDescent="0.3">
      <c r="A90" s="2" t="s">
        <v>231</v>
      </c>
      <c r="B90" s="2" t="s">
        <v>229</v>
      </c>
      <c r="C90" s="2" t="s">
        <v>232</v>
      </c>
      <c r="D90" s="2" t="str">
        <f ca="1">IFERROR(__xludf.DUMMYFUNCTION("GOOGLETRANSLATE(C90,""id"",""en"")"),"Fresh seafood ... the food is delicious. The price is reasonable. Cozy place, comfortable for the family. 👍🏻 More")</f>
        <v>Fresh seafood ... the food is delicious. The price is reasonable. Cozy place, comfortable for the family. 👍🏻 More</v>
      </c>
    </row>
    <row r="91" spans="1:4" ht="15.75" customHeight="1" x14ac:dyDescent="0.3">
      <c r="A91" s="2" t="s">
        <v>233</v>
      </c>
      <c r="B91" s="2" t="s">
        <v>229</v>
      </c>
      <c r="C91" s="2" t="s">
        <v>234</v>
      </c>
      <c r="D91" s="2" t="str">
        <f ca="1">IFERROR(__xludf.DUMMYFUNCTION("GOOGLETRANSLATE(C91,""id"",""en"")"),"The service is good, so it is quickly presented, and the atmosphere is beautiful, good waiters, RMAG ""is suitable for MKN time anytime")</f>
        <v>The service is good, so it is quickly presented, and the atmosphere is beautiful, good waiters, RMAG "is suitable for MKN time anytime</v>
      </c>
    </row>
    <row r="92" spans="1:4" ht="15.75" customHeight="1" x14ac:dyDescent="0.3">
      <c r="A92" s="2" t="s">
        <v>235</v>
      </c>
      <c r="B92" s="2" t="s">
        <v>229</v>
      </c>
      <c r="C92" s="2" t="s">
        <v>236</v>
      </c>
      <c r="D92" s="2" t="str">
        <f ca="1">IFERROR(__xludf.DUMMYFUNCTION("GOOGLETRANSLATE(C92,""id"",""en"")"),"The seafood is definitely fresh. It's good to come here in the afternoon before night get the sunset. After that, I went on a boat. The most likes dry fried shrimp with the berbaksseli fish")</f>
        <v>The seafood is definitely fresh. It's good to come here in the afternoon before night get the sunset. After that, I went on a boat. The most likes dry fried shrimp with the berbaksseli fish</v>
      </c>
    </row>
    <row r="93" spans="1:4" ht="15.75" customHeight="1" x14ac:dyDescent="0.3">
      <c r="A93" s="2" t="s">
        <v>237</v>
      </c>
      <c r="B93" s="2" t="s">
        <v>229</v>
      </c>
      <c r="C93" s="2" t="s">
        <v>238</v>
      </c>
      <c r="D93" s="2" t="str">
        <f ca="1">IFERROR(__xludf.DUMMYFUNCTION("GOOGLETRANSLATE(C93,""id"",""en"")"),"Dinner at Ancol is certainly the fun of yourself, and the most appropriate choice is of course seafood, while enjoying the beach and hearing the waves and watching the lights and moonlight accompanied by stars in the sky especially when during the full mo"&amp;"on. Enjoy fresh seafood and ... more")</f>
        <v>Dinner at Ancol is certainly the fun of yourself, and the most appropriate choice is of course seafood, while enjoying the beach and hearing the waves and watching the lights and moonlight accompanied by stars in the sky especially when during the full moon. Enjoy fresh seafood and ... more</v>
      </c>
    </row>
    <row r="94" spans="1:4" ht="15.75" customHeight="1" x14ac:dyDescent="0.3">
      <c r="A94" s="2" t="s">
        <v>239</v>
      </c>
      <c r="B94" s="2" t="s">
        <v>229</v>
      </c>
      <c r="C94" s="2" t="s">
        <v>240</v>
      </c>
      <c r="D94" s="2" t="str">
        <f ca="1">IFERROR(__xludf.DUMMYFUNCTION("GOOGLETRANSLATE(C94,""id"",""en"")"),"This place is a delicious seafood center in Jakarta. The price is rather above average but the place is spacious and the table is a lot even though the fields still have to queue too. Recommended Seafood Restaurants in Jakarta.")</f>
        <v>This place is a delicious seafood center in Jakarta. The price is rather above average but the place is spacious and the table is a lot even though the fields still have to queue too. Recommended Seafood Restaurants in Jakarta.</v>
      </c>
    </row>
    <row r="95" spans="1:4" ht="15.75" customHeight="1" x14ac:dyDescent="0.3">
      <c r="A95" s="2" t="s">
        <v>241</v>
      </c>
      <c r="B95" s="2" t="s">
        <v>229</v>
      </c>
      <c r="C95" s="2" t="s">
        <v>242</v>
      </c>
      <c r="D95" s="2" t="str">
        <f ca="1">IFERROR(__xludf.DUMMYFUNCTION("GOOGLETRANSLATE(C95,""id"",""en"")"),"Here there are various fresh seafood, relatively complete, the price is relatively reasonable. suitable for eating with family")</f>
        <v>Here there are various fresh seafood, relatively complete, the price is relatively reasonable. suitable for eating with family</v>
      </c>
    </row>
    <row r="96" spans="1:4" ht="15.75" customHeight="1" x14ac:dyDescent="0.3">
      <c r="A96" s="2" t="s">
        <v>243</v>
      </c>
      <c r="B96" s="2" t="s">
        <v>229</v>
      </c>
      <c r="C96" s="2" t="s">
        <v>244</v>
      </c>
      <c r="D96" s="2" t="str">
        <f ca="1">IFERROR(__xludf.DUMMYFUNCTION("GOOGLETRANSLATE(C96,""id"",""en"")"),"All seafood that has freshhhhhhh ..... the spices are also delicious ... the price is ... middle and up to a little but still reasonable ... More")</f>
        <v>All seafood that has freshhhhhhh ..... the spices are also delicious ... the price is ... middle and up to a little but still reasonable ... More</v>
      </c>
    </row>
    <row r="97" spans="1:4" ht="15.75" customHeight="1" x14ac:dyDescent="0.3">
      <c r="A97" s="2" t="s">
        <v>245</v>
      </c>
      <c r="B97" s="2" t="s">
        <v>246</v>
      </c>
      <c r="C97" s="2" t="s">
        <v>247</v>
      </c>
      <c r="D97" s="2" t="str">
        <f ca="1">IFERROR(__xludf.DUMMYFUNCTION("GOOGLETRANSLATE(C97,""id"",""en"")"),"Bandar Djakarta is very good place and service is satisfying. Sea food is fresh. The food is delicious. There is also a team to celebrate my wife's birthday thanks to Bandara Bandara")</f>
        <v>Bandar Djakarta is very good place and service is satisfying. Sea food is fresh. The food is delicious. There is also a team to celebrate my wife's birthday thanks to Bandara Bandara</v>
      </c>
    </row>
    <row r="98" spans="1:4" ht="15.75" customHeight="1" x14ac:dyDescent="0.3">
      <c r="A98" s="2" t="s">
        <v>248</v>
      </c>
      <c r="B98" s="2" t="s">
        <v>246</v>
      </c>
      <c r="C98" s="2" t="s">
        <v>249</v>
      </c>
      <c r="D98" s="2" t="str">
        <f ca="1">IFERROR(__xludf.DUMMYFUNCTION("GOOGLETRANSLATE(C98,""id"",""en"")"),"The food is cool, the place is delicious, the price is great, the shrimp, the kane, the mineral water tastes prime, there is a live music")</f>
        <v>The food is cool, the place is delicious, the price is great, the shrimp, the kane, the mineral water tastes prime, there is a live music</v>
      </c>
    </row>
    <row r="99" spans="1:4" ht="15.75" customHeight="1" x14ac:dyDescent="0.3">
      <c r="A99" s="2" t="s">
        <v>250</v>
      </c>
      <c r="B99" s="2" t="s">
        <v>246</v>
      </c>
      <c r="C99" s="2" t="s">
        <v>251</v>
      </c>
      <c r="D99" s="2" t="str">
        <f ca="1">IFERROR(__xludf.DUMMYFUNCTION("GOOGLETRANSLATE(C99,""id"",""en"")"),"All the spices are great, fresh seafood, the most delicious seafood, the best hangout places, the best places are complete")</f>
        <v>All the spices are great, fresh seafood, the most delicious seafood, the best hangout places, the best places are complete</v>
      </c>
    </row>
    <row r="100" spans="1:4" ht="15.75" customHeight="1" x14ac:dyDescent="0.3">
      <c r="A100" s="2" t="s">
        <v>252</v>
      </c>
      <c r="B100" s="2" t="s">
        <v>246</v>
      </c>
      <c r="C100" s="2" t="s">
        <v>253</v>
      </c>
      <c r="D100" s="2" t="str">
        <f ca="1">IFERROR(__xludf.DUMMYFUNCTION("GOOGLETRANSLATE(C100,""id"",""en"")"),"Bandar Djakarta Ancol The Best Really Pokonya. Sea food is all fresh. It's good to eat the place is also very comfortable on the seafood, the view is good.")</f>
        <v>Bandar Djakarta Ancol The Best Really Pokonya. Sea food is all fresh. It's good to eat the place is also very comfortable on the seafood, the view is good.</v>
      </c>
    </row>
    <row r="101" spans="1:4" ht="15.75" customHeight="1" x14ac:dyDescent="0.3">
      <c r="A101" s="2" t="s">
        <v>254</v>
      </c>
      <c r="B101" s="2" t="s">
        <v>246</v>
      </c>
      <c r="C101" s="2" t="s">
        <v>255</v>
      </c>
      <c r="D101" s="2" t="str">
        <f ca="1">IFERROR(__xludf.DUMMYFUNCTION("GOOGLETRANSLATE(C101,""id"",""en"")"),"The Poko must come here, I won't regret getting a surprise gift that is unforgettable, his brother is friendly")</f>
        <v>The Poko must come here, I won't regret getting a surprise gift that is unforgettable, his brother is friendly</v>
      </c>
    </row>
    <row r="102" spans="1:4" ht="15.75" customHeight="1" x14ac:dyDescent="0.3">
      <c r="A102" s="2" t="s">
        <v>256</v>
      </c>
      <c r="B102" s="2" t="s">
        <v>246</v>
      </c>
      <c r="C102" s="2" t="s">
        <v>257</v>
      </c>
      <c r="D102" s="2" t="str">
        <f ca="1">IFERROR(__xludf.DUMMYFUNCTION("GOOGLETRANSLATE(C102,""id"",""en"")"),"Really good place, cozy, the food is also very good, the service is good, the waiter is friendly, thank you for the dealer :)")</f>
        <v>Really good place, cozy, the food is also very good, the service is good, the waiter is friendly, thank you for the dealer :)</v>
      </c>
    </row>
    <row r="103" spans="1:4" ht="15.75" customHeight="1" x14ac:dyDescent="0.3">
      <c r="A103" s="2" t="s">
        <v>258</v>
      </c>
      <c r="B103" s="2" t="s">
        <v>246</v>
      </c>
      <c r="C103" s="2" t="s">
        <v>259</v>
      </c>
      <c r="D103" s="2" t="str">
        <f ca="1">IFERROR(__xludf.DUMMYFUNCTION("GOOGLETRANSLATE(C103,""id"",""en"")"),"Very good! 🤍 The food is delicious, the atmosphere is also comfortable to be given gift for the birthday of the service is also very friendly, but it is only a bit of a little longer for the serving of the food, but overall is very satisfied to eat here,"&amp;" thank you, thank you, the Bandar Djakarta Ancol!")</f>
        <v>Very good! 🤍 The food is delicious, the atmosphere is also comfortable to be given gift for the birthday of the service is also very friendly, but it is only a bit of a little longer for the serving of the food, but overall is very satisfied to eat here, thank you, thank you, the Bandar Djakarta Ancol!</v>
      </c>
    </row>
    <row r="104" spans="1:4" ht="15.75" customHeight="1" x14ac:dyDescent="0.3">
      <c r="A104" s="2" t="s">
        <v>260</v>
      </c>
      <c r="B104" s="2" t="s">
        <v>261</v>
      </c>
      <c r="C104" s="2" t="s">
        <v>262</v>
      </c>
      <c r="D104" s="2" t="str">
        <f ca="1">IFERROR(__xludf.DUMMYFUNCTION("GOOGLETRANSLATE(C104,""id"",""en"")"),"Very delicious and the view is beautiful. It tastes right and the fish served immediately fresh from the ovensel complete")</f>
        <v>Very delicious and the view is beautiful. It tastes right and the fish served immediately fresh from the ovensel complete</v>
      </c>
    </row>
    <row r="105" spans="1:4" ht="15.75" customHeight="1" x14ac:dyDescent="0.3">
      <c r="A105" s="2" t="s">
        <v>263</v>
      </c>
      <c r="B105" s="2" t="s">
        <v>261</v>
      </c>
      <c r="C105" s="2" t="s">
        <v>264</v>
      </c>
      <c r="D105" s="2" t="str">
        <f ca="1">IFERROR(__xludf.DUMMYFUNCTION("GOOGLETRANSLATE(C105,""id"",""en"")"),"The food is delicious. Good atmosphere. The place is good for gathering in all atmosphere. Comfortable..kerenn..okee pnya")</f>
        <v>The food is delicious. Good atmosphere. The place is good for gathering in all atmosphere. Comfortable..kerenn..okee pnya</v>
      </c>
    </row>
    <row r="106" spans="1:4" ht="15.75" customHeight="1" x14ac:dyDescent="0.3">
      <c r="A106" s="2" t="s">
        <v>265</v>
      </c>
      <c r="B106" s="2" t="s">
        <v>261</v>
      </c>
      <c r="C106" s="2" t="s">
        <v>266</v>
      </c>
      <c r="D106" s="2" t="str">
        <f ca="1">IFERROR(__xludf.DUMMYFUNCTION("GOOGLETRANSLATE(C106,""id"",""en"")"),"Eat at Bandar Djakarta Ancol Top Dah, the atmosphere of Ancol Beach plus music is very suitable to strengthen the bonding team, sick ... More")</f>
        <v>Eat at Bandar Djakarta Ancol Top Dah, the atmosphere of Ancol Beach plus music is very suitable to strengthen the bonding team, sick ... More</v>
      </c>
    </row>
    <row r="107" spans="1:4" ht="15.75" customHeight="1" x14ac:dyDescent="0.3">
      <c r="A107" s="2" t="s">
        <v>267</v>
      </c>
      <c r="B107" s="2" t="s">
        <v>261</v>
      </c>
      <c r="C107" s="2" t="s">
        <v>268</v>
      </c>
      <c r="D107" s="2" t="str">
        <f ca="1">IFERROR(__xludf.DUMMYFUNCTION("GOOGLETRANSLATE(C107,""id"",""en"")"),"The place is clean, comfortable, the toilet is also clean, the food is delicious, the fruit is also fresh ...")</f>
        <v>The place is clean, comfortable, the toilet is also clean, the food is delicious, the fruit is also fresh ...</v>
      </c>
    </row>
    <row r="108" spans="1:4" ht="15.75" customHeight="1" x14ac:dyDescent="0.3">
      <c r="A108" s="2" t="s">
        <v>72</v>
      </c>
      <c r="B108" s="2" t="s">
        <v>261</v>
      </c>
      <c r="C108" s="2" t="s">
        <v>269</v>
      </c>
      <c r="D108" s="2" t="str">
        <f ca="1">IFERROR(__xludf.DUMMYFUNCTION("GOOGLETRANSLATE(C108,""id"",""en"")"),"Steady service, friendly waiter ... the food is also really delicious ... top ... the squid recommendations he he")</f>
        <v>Steady service, friendly waiter ... the food is also really delicious ... top ... the squid recommendations he he</v>
      </c>
    </row>
    <row r="109" spans="1:4" ht="15.75" customHeight="1" x14ac:dyDescent="0.3">
      <c r="A109" s="2" t="s">
        <v>270</v>
      </c>
      <c r="B109" s="2" t="s">
        <v>261</v>
      </c>
      <c r="C109" s="2" t="s">
        <v>271</v>
      </c>
      <c r="D109" s="2" t="str">
        <f ca="1">IFERROR(__xludf.DUMMYFUNCTION("GOOGLETRANSLATE(C109,""id"",""en"")"),"Mantab fish pomfret chili fish sauce, the sweet red snapper is also makyusss ..... new drinks are complete")</f>
        <v>Mantab fish pomfret chili fish sauce, the sweet red snapper is also makyusss ..... new drinks are complete</v>
      </c>
    </row>
    <row r="110" spans="1:4" ht="15.75" customHeight="1" x14ac:dyDescent="0.3">
      <c r="A110" s="2" t="s">
        <v>272</v>
      </c>
      <c r="B110" s="2" t="s">
        <v>273</v>
      </c>
      <c r="C110" s="2" t="s">
        <v>274</v>
      </c>
      <c r="D110" s="2" t="str">
        <f ca="1">IFERROR(__xludf.DUMMYFUNCTION("GOOGLETRANSLATE(C110,""id"",""en"")"),"Bandar Djkarta is good .. The place is comfortable, there is a live music and also melts the atmosphere, the food is also delicious, especially the fish are often recover")</f>
        <v>Bandar Djkarta is good .. The place is comfortable, there is a live music and also melts the atmosphere, the food is also delicious, especially the fish are often recover</v>
      </c>
    </row>
    <row r="111" spans="1:4" ht="15.75" customHeight="1" x14ac:dyDescent="0.3">
      <c r="A111" s="2" t="s">
        <v>275</v>
      </c>
      <c r="B111" s="2" t="s">
        <v>273</v>
      </c>
      <c r="C111" s="2" t="s">
        <v>276</v>
      </c>
      <c r="D111" s="2" t="str">
        <f ca="1">IFERROR(__xludf.DUMMYFUNCTION("GOOGLETRANSLATE(C111,""id"",""en"")"),"The food is really good, the place is comfortable and spacious. Very suitable for gathering with family or complete college")</f>
        <v>The food is really good, the place is comfortable and spacious. Very suitable for gathering with family or complete college</v>
      </c>
    </row>
    <row r="112" spans="1:4" ht="15.75" customHeight="1" x14ac:dyDescent="0.3">
      <c r="A112" s="2" t="s">
        <v>277</v>
      </c>
      <c r="B112" s="2" t="s">
        <v>273</v>
      </c>
      <c r="C112" s="2" t="s">
        <v>278</v>
      </c>
      <c r="D112" s="2" t="str">
        <f ca="1">IFERROR(__xludf.DUMMYFUNCTION("GOOGLETRANSLATE(C112,""id"",""en"")"),"Always come here to eat with a large family here. The fall is cheap with a taste that never disappoints it")</f>
        <v>Always come here to eat with a large family here. The fall is cheap with a taste that never disappoints it</v>
      </c>
    </row>
    <row r="113" spans="1:4" ht="15.75" customHeight="1" x14ac:dyDescent="0.3">
      <c r="A113" s="2" t="s">
        <v>279</v>
      </c>
      <c r="B113" s="2" t="s">
        <v>273</v>
      </c>
      <c r="C113" s="2" t="s">
        <v>280</v>
      </c>
      <c r="D113" s="2" t="str">
        <f ca="1">IFERROR(__xludf.DUMMYFUNCTION("GOOGLETRANSLATE(C113,""id"",""en"")"),"The food is tasty and comfortable, suitable for family gatherings or office events. Anyway, recommended")</f>
        <v>The food is tasty and comfortable, suitable for family gatherings or office events. Anyway, recommended</v>
      </c>
    </row>
    <row r="114" spans="1:4" ht="15.75" customHeight="1" x14ac:dyDescent="0.3">
      <c r="A114" s="2" t="s">
        <v>281</v>
      </c>
      <c r="B114" s="2" t="s">
        <v>273</v>
      </c>
      <c r="C114" s="2" t="s">
        <v>282</v>
      </c>
      <c r="D114" s="2" t="str">
        <f ca="1">IFERROR(__xludf.DUMMYFUNCTION("GOOGLETRANSLATE(C114,""id"",""en"")"),"The food is really good, suitable for the birthday. The menu varies and many seafood choices. Strategic location")</f>
        <v>The food is really good, suitable for the birthday. The menu varies and many seafood choices. Strategic location</v>
      </c>
    </row>
    <row r="115" spans="1:4" ht="15.75" customHeight="1" x14ac:dyDescent="0.3">
      <c r="A115" s="2" t="s">
        <v>283</v>
      </c>
      <c r="B115" s="2" t="s">
        <v>273</v>
      </c>
      <c r="C115" s="2" t="s">
        <v>284</v>
      </c>
      <c r="D115" s="2" t="str">
        <f ca="1">IFERROR(__xludf.DUMMYFUNCTION("GOOGLETRANSLATE(C115,""id"",""en"")"),"The food is delicious, you must try the fish kuwe grilled sambal matah and crab the black pepper sauce. Recommended👍🏻 The more")</f>
        <v>The food is delicious, you must try the fish kuwe grilled sambal matah and crab the black pepper sauce. Recommended👍🏻 The more</v>
      </c>
    </row>
    <row r="116" spans="1:4" ht="15.75" customHeight="1" x14ac:dyDescent="0.3">
      <c r="A116" s="2" t="s">
        <v>285</v>
      </c>
      <c r="B116" s="2" t="s">
        <v>273</v>
      </c>
      <c r="C116" s="2" t="s">
        <v>286</v>
      </c>
      <c r="D116" s="2" t="str">
        <f ca="1">IFERROR(__xludf.DUMMYFUNCTION("GOOGLETRANSLATE(C116,""id"",""en"")"),"A delicious family gathering place besides the delicious food, the atmosphere also supports if I have a complete thing")</f>
        <v>A delicious family gathering place besides the delicious food, the atmosphere also supports if I have a complete thing</v>
      </c>
    </row>
    <row r="117" spans="1:4" ht="15.75" customHeight="1" x14ac:dyDescent="0.3">
      <c r="A117" s="2" t="s">
        <v>287</v>
      </c>
      <c r="B117" s="2" t="s">
        <v>273</v>
      </c>
      <c r="C117" s="2" t="s">
        <v>288</v>
      </c>
      <c r="D117" s="2" t="str">
        <f ca="1">IFERROR(__xludf.DUMMYFUNCTION("GOOGLETRANSLATE(C117,""id"",""en"")"),"The place is spacious, good view, cool to gather with family. Delicious food, fast service. The recommendation is more")</f>
        <v>The place is spacious, good view, cool to gather with family. Delicious food, fast service. The recommendation is more</v>
      </c>
    </row>
    <row r="118" spans="1:4" ht="15.75" customHeight="1" x14ac:dyDescent="0.3">
      <c r="A118" s="2" t="s">
        <v>289</v>
      </c>
      <c r="B118" s="2" t="s">
        <v>273</v>
      </c>
      <c r="C118" s="2" t="s">
        <v>290</v>
      </c>
      <c r="D118" s="2" t="str">
        <f ca="1">IFERROR(__xludf.DUMMYFUNCTION("GOOGLETRANSLATE(C118,""id"",""en"")"),"Good service, the food is delicious, the atmosphere is comfortable to attract, fish and crab fresh. Recommended anyway")</f>
        <v>Good service, the food is delicious, the atmosphere is comfortable to attract, fish and crab fresh. Recommended anyway</v>
      </c>
    </row>
    <row r="119" spans="1:4" ht="15.75" customHeight="1" x14ac:dyDescent="0.3">
      <c r="A119" s="2" t="s">
        <v>291</v>
      </c>
      <c r="B119" s="2" t="s">
        <v>273</v>
      </c>
      <c r="C119" s="2" t="s">
        <v>292</v>
      </c>
      <c r="D119" s="2" t="str">
        <f ca="1">IFERROR(__xludf.DUMMYFUNCTION("GOOGLETRANSLATE(C119,""id"",""en"")"),"The food is delicious, the service is good. Amazing ... and for the good place and the service is good")</f>
        <v>The food is delicious, the service is good. Amazing ... and for the good place and the service is good</v>
      </c>
    </row>
    <row r="120" spans="1:4" ht="15.75" customHeight="1" x14ac:dyDescent="0.3">
      <c r="A120" s="2" t="s">
        <v>293</v>
      </c>
      <c r="B120" s="2" t="s">
        <v>294</v>
      </c>
      <c r="C120" s="2" t="s">
        <v>295</v>
      </c>
      <c r="D120" s="2" t="str">
        <f ca="1">IFERROR(__xludf.DUMMYFUNCTION("GOOGLETRANSLATE(C120,""id"",""en"")"),"Delicious food, fast service, spacious and comfortable places, suitable for big events with many people, recommended for those who are confused looking for restaurants in Ancol.")</f>
        <v>Delicious food, fast service, spacious and comfortable places, suitable for big events with many people, recommended for those who are confused looking for restaurants in Ancol.</v>
      </c>
    </row>
    <row r="121" spans="1:4" ht="15.75" customHeight="1" x14ac:dyDescent="0.3">
      <c r="A121" s="2" t="s">
        <v>296</v>
      </c>
      <c r="B121" s="2" t="s">
        <v>294</v>
      </c>
      <c r="C121" s="2" t="s">
        <v>297</v>
      </c>
      <c r="D121" s="2" t="str">
        <f ca="1">IFERROR(__xludf.DUMMYFUNCTION("GOOGLETRANSLATE(C121,""id"",""en"")"),"Strategic places, crowded, menu many choices. Just a bit hot, and there is a taste that is less fresh. Goodness")</f>
        <v>Strategic places, crowded, menu many choices. Just a bit hot, and there is a taste that is less fresh. Goodness</v>
      </c>
    </row>
    <row r="122" spans="1:4" ht="15.75" customHeight="1" x14ac:dyDescent="0.3">
      <c r="A122" s="2" t="s">
        <v>298</v>
      </c>
      <c r="B122" s="2" t="s">
        <v>294</v>
      </c>
      <c r="C122" s="2" t="s">
        <v>299</v>
      </c>
      <c r="D122" s="2" t="str">
        <f ca="1">IFERROR(__xludf.DUMMYFUNCTION("GOOGLETRANSLATE(C122,""id"",""en"")"),"Food here is delicious, the service is friendly and the location is good. Children like to take a boat from the restaurant. There is a live music too.")</f>
        <v>Food here is delicious, the service is friendly and the location is good. Children like to take a boat from the restaurant. There is a live music too.</v>
      </c>
    </row>
    <row r="123" spans="1:4" ht="15.75" customHeight="1" x14ac:dyDescent="0.3">
      <c r="A123" s="2" t="s">
        <v>300</v>
      </c>
      <c r="B123" s="2" t="s">
        <v>294</v>
      </c>
      <c r="C123" s="2" t="s">
        <v>301</v>
      </c>
      <c r="D123" s="2" t="str">
        <f ca="1">IFERROR(__xludf.DUMMYFUNCTION("GOOGLETRANSLATE(C123,""id"",""en"")"),"Fast service, delicious food, comfortable place, spacious and beautiful views, affordable priceselesels")</f>
        <v>Fast service, delicious food, comfortable place, spacious and beautiful views, affordable priceselesels</v>
      </c>
    </row>
    <row r="124" spans="1:4" ht="15.75" customHeight="1" x14ac:dyDescent="0.3">
      <c r="A124" s="2" t="s">
        <v>302</v>
      </c>
      <c r="B124" s="2" t="s">
        <v>294</v>
      </c>
      <c r="C124" s="2" t="s">
        <v>303</v>
      </c>
      <c r="D124" s="2" t="str">
        <f ca="1">IFERROR(__xludf.DUMMYFUNCTION("GOOGLETRANSLATE(C124,""id"",""en"")"),"The food here is fast ordering and many choices of seafood and accompanied by delicious music ... Operall Good Experience.")</f>
        <v>The food here is fast ordering and many choices of seafood and accompanied by delicious music ... Operall Good Experience.</v>
      </c>
    </row>
    <row r="125" spans="1:4" ht="15.75" customHeight="1" x14ac:dyDescent="0.3">
      <c r="A125" s="2" t="s">
        <v>304</v>
      </c>
      <c r="B125" s="2" t="s">
        <v>294</v>
      </c>
      <c r="C125" s="2" t="s">
        <v>305</v>
      </c>
      <c r="D125" s="2" t="str">
        <f ca="1">IFERROR(__xludf.DUMMYFUNCTION("GOOGLETRANSLATE(C125,""id"",""en"")"),"The location is good, the taste of the food is delicious and the choice of seafood menu is very diverse. The service is friendly and doesn't need to wait for too long food.")</f>
        <v>The location is good, the taste of the food is delicious and the choice of seafood menu is very diverse. The service is friendly and doesn't need to wait for too long food.</v>
      </c>
    </row>
    <row r="126" spans="1:4" ht="15.75" customHeight="1" x14ac:dyDescent="0.3">
      <c r="A126" s="2" t="s">
        <v>306</v>
      </c>
      <c r="B126" s="2" t="s">
        <v>294</v>
      </c>
      <c r="C126" s="2" t="s">
        <v>307</v>
      </c>
      <c r="D126" s="2" t="str">
        <f ca="1">IFERROR(__xludf.DUMMYFUNCTION("GOOGLETRANSLATE(C126,""id"",""en"")"),"Complete food menu, delicious food, comfortable places, wide parking, friendly service, entertainment okay, more")</f>
        <v>Complete food menu, delicious food, comfortable places, wide parking, friendly service, entertainment okay, more</v>
      </c>
    </row>
    <row r="127" spans="1:4" ht="15.75" customHeight="1" x14ac:dyDescent="0.3">
      <c r="A127" s="2" t="s">
        <v>308</v>
      </c>
      <c r="B127" s="2" t="s">
        <v>294</v>
      </c>
      <c r="C127" s="2" t="s">
        <v>309</v>
      </c>
      <c r="D127" s="2" t="str">
        <f ca="1">IFERROR(__xludf.DUMMYFUNCTION("GOOGLETRANSLATE(C127,""id"",""en"")"),"The food is great ... the place is okay ... it is delicious ... cock for the family ... Pelayaanan is mantapp ... okay the next time")</f>
        <v>The food is great ... the place is okay ... it is delicious ... cock for the family ... Pelayaanan is mantapp ... okay the next time</v>
      </c>
    </row>
    <row r="128" spans="1:4" ht="15.75" customHeight="1" x14ac:dyDescent="0.3">
      <c r="A128" s="2" t="s">
        <v>310</v>
      </c>
      <c r="B128" s="2" t="s">
        <v>294</v>
      </c>
      <c r="C128" s="2" t="s">
        <v>311</v>
      </c>
      <c r="D128" s="2" t="str">
        <f ca="1">IFERROR(__xludf.DUMMYFUNCTION("GOOGLETRANSLATE(C128,""id"",""en"")"),"For all delicious food, okay service, all fresh seafood especially the fish steam is mantappp.")</f>
        <v>For all delicious food, okay service, all fresh seafood especially the fish steam is mantappp.</v>
      </c>
    </row>
    <row r="129" spans="1:4" ht="15.75" customHeight="1" x14ac:dyDescent="0.3">
      <c r="A129" s="2" t="s">
        <v>312</v>
      </c>
      <c r="B129" s="2" t="s">
        <v>294</v>
      </c>
      <c r="C129" s="2" t="s">
        <v>313</v>
      </c>
      <c r="D129" s="2" t="str">
        <f ca="1">IFERROR(__xludf.DUMMYFUNCTION("GOOGLETRANSLATE(C129,""id"",""en"")"),"The food on Djakarta is very delicious, the service is also very good, the waiter is friendly, the pokonya about the taste of the food is the bast😍😍")</f>
        <v>The food on Djakarta is very delicious, the service is also very good, the waiter is friendly, the pokonya about the taste of the food is the bast😍😍</v>
      </c>
    </row>
    <row r="130" spans="1:4" ht="15.75" customHeight="1" x14ac:dyDescent="0.3">
      <c r="A130" s="2" t="s">
        <v>314</v>
      </c>
      <c r="B130" s="2" t="s">
        <v>315</v>
      </c>
      <c r="C130" s="2" t="s">
        <v>316</v>
      </c>
      <c r="D130" s="2" t="str">
        <f ca="1">IFERROR(__xludf.DUMMYFUNCTION("GOOGLETRANSLATE(C130,""id"",""en"")"),"The food is delicious and the price is affordable, the shrimp is delicious, the fish is fresh, the rice can be refined, the same as the paint")</f>
        <v>The food is delicious and the price is affordable, the shrimp is delicious, the fish is fresh, the rice can be refined, the same as the paint</v>
      </c>
    </row>
    <row r="131" spans="1:4" ht="15.75" customHeight="1" x14ac:dyDescent="0.3">
      <c r="A131" s="2" t="s">
        <v>317</v>
      </c>
      <c r="B131" s="2" t="s">
        <v>315</v>
      </c>
      <c r="C131" s="2" t="s">
        <v>318</v>
      </c>
      <c r="D131" s="2" t="str">
        <f ca="1">IFERROR(__xludf.DUMMYFUNCTION("GOOGLETRANSLATE(C131,""id"",""en"")"),"Recipe pisan eta pour tonguerasin shrimp, meuni ngeunah dahar.pokona endolsiah hayang deui hayangdeuiiiiii")</f>
        <v>Recipe pisan eta pour tonguerasin shrimp, meuni ngeunah dahar.pokona endolsiah hayang deui hayangdeuiiiiii</v>
      </c>
    </row>
    <row r="132" spans="1:4" ht="15.75" customHeight="1" x14ac:dyDescent="0.3">
      <c r="A132" s="2" t="s">
        <v>319</v>
      </c>
      <c r="B132" s="2" t="s">
        <v>315</v>
      </c>
      <c r="C132" s="2" t="s">
        <v>320</v>
      </c>
      <c r="D132" s="2" t="str">
        <f ca="1">IFERROR(__xludf.DUMMYFUNCTION("GOOGLETRANSLATE(C132,""id"",""en"")"),"Food enaaaakkk, good service, comfortable, clean, neat, comfortable places ... Suitable for family gatherings ..")</f>
        <v>Food enaaaakkk, good service, comfortable, clean, neat, comfortable places ... Suitable for family gatherings ..</v>
      </c>
    </row>
    <row r="133" spans="1:4" ht="15.75" customHeight="1" x14ac:dyDescent="0.3">
      <c r="A133" s="2" t="s">
        <v>321</v>
      </c>
      <c r="B133" s="2" t="s">
        <v>315</v>
      </c>
      <c r="C133" s="2" t="s">
        <v>322</v>
      </c>
      <c r="D133" s="2" t="str">
        <f ca="1">IFERROR(__xludf.DUMMYFUNCTION("GOOGLETRANSLATE(C133,""id"",""en"")"),"The menu is complete and tasty, affordable prices, all types of fish, shrimp and shellfish exist, can be cooked according to the complete selerals")</f>
        <v>The menu is complete and tasty, affordable prices, all types of fish, shrimp and shellfish exist, can be cooked according to the complete selerals</v>
      </c>
    </row>
    <row r="134" spans="1:4" ht="15.75" customHeight="1" x14ac:dyDescent="0.3">
      <c r="A134" s="2" t="s">
        <v>323</v>
      </c>
      <c r="B134" s="2" t="s">
        <v>315</v>
      </c>
      <c r="C134" s="2" t="s">
        <v>324</v>
      </c>
      <c r="D134" s="2" t="str">
        <f ca="1">IFERROR(__xludf.DUMMYFUNCTION("GOOGLETRANSLATE(C134,""id"",""en"")"),"The place to eat is comfortable, the food is delicious, to get together with a comfortable family, the recommendation is a place to spend time together")</f>
        <v>The place to eat is comfortable, the food is delicious, to get together with a comfortable family, the recommendation is a place to spend time together</v>
      </c>
    </row>
    <row r="135" spans="1:4" ht="15.75" customHeight="1" x14ac:dyDescent="0.3">
      <c r="A135" s="2" t="s">
        <v>325</v>
      </c>
      <c r="B135" s="2" t="s">
        <v>315</v>
      </c>
      <c r="C135" s="2" t="s">
        <v>326</v>
      </c>
      <c r="D135" s="2" t="str">
        <f ca="1">IFERROR(__xludf.DUMMYFUNCTION("GOOGLETRANSLATE(C135,""id"",""en"")"),"The servant is fast, the rasan is delicious and delicious waitres rmahh ""the atmosphere is beautiful and suitable for the first time, but it is with the family.")</f>
        <v>The servant is fast, the rasan is delicious and delicious waitres rmahh "the atmosphere is beautiful and suitable for the first time, but it is with the family.</v>
      </c>
    </row>
    <row r="136" spans="1:4" ht="15.75" customHeight="1" x14ac:dyDescent="0.3">
      <c r="A136" s="2" t="s">
        <v>327</v>
      </c>
      <c r="B136" s="2" t="s">
        <v>315</v>
      </c>
      <c r="C136" s="2" t="s">
        <v>328</v>
      </c>
      <c r="D136" s="2" t="str">
        <f ca="1">IFERROR(__xludf.DUMMYFUNCTION("GOOGLETRANSLATE(C136,""id"",""en"")"),"The servant is good, the atmosphere is comfortable, beautiful, and the eating is delicious, the waitress is suitable for the mkn kpnpunn, especially with the relatives of his family")</f>
        <v>The servant is good, the atmosphere is comfortable, beautiful, and the eating is delicious, the waitress is suitable for the mkn kpnpunn, especially with the relatives of his family</v>
      </c>
    </row>
    <row r="137" spans="1:4" ht="15.75" customHeight="1" x14ac:dyDescent="0.3">
      <c r="A137" s="2" t="s">
        <v>329</v>
      </c>
      <c r="B137" s="2" t="s">
        <v>315</v>
      </c>
      <c r="C137" s="2" t="s">
        <v>330</v>
      </c>
      <c r="D137" s="2" t="str">
        <f ca="1">IFERROR(__xludf.DUMMYFUNCTION("GOOGLETRANSLATE(C137,""id"",""en"")"),"The place is comfortable, just suitable for family activities, for office celebrations is also very suitable. Anyway, recommended and not going to regret it")</f>
        <v>The place is comfortable, just suitable for family activities, for office celebrations is also very suitable. Anyway, recommended and not going to regret it</v>
      </c>
    </row>
    <row r="138" spans="1:4" ht="15.75" customHeight="1" x14ac:dyDescent="0.3">
      <c r="A138" s="2" t="s">
        <v>331</v>
      </c>
      <c r="B138" s="2" t="s">
        <v>315</v>
      </c>
      <c r="C138" s="2" t="s">
        <v>332</v>
      </c>
      <c r="D138" s="2" t="str">
        <f ca="1">IFERROR(__xludf.DUMMYFUNCTION("GOOGLETRANSLATE(C138,""id"",""en"")"),"Very satisfying and the service is fast, and waiters are very rmahh the atmosphere is beautiful and suitable for MKN KPN too")</f>
        <v>Very satisfying and the service is fast, and waiters are very rmahh the atmosphere is beautiful and suitable for MKN KPN too</v>
      </c>
    </row>
    <row r="139" spans="1:4" ht="15.75" customHeight="1" x14ac:dyDescent="0.3">
      <c r="A139" s="2" t="s">
        <v>333</v>
      </c>
      <c r="B139" s="2" t="s">
        <v>315</v>
      </c>
      <c r="C139" s="2" t="s">
        <v>334</v>
      </c>
      <c r="D139" s="2" t="str">
        <f ca="1">IFERROR(__xludf.DUMMYFUNCTION("GOOGLETRANSLATE(C139,""id"",""en"")"),"Its fun to be here😊! Recommended Restaurants The Most Syrik in Jakarta. With friends or family, especially girlfriends for the atmosphere here more fun.")</f>
        <v>Its fun to be here😊! Recommended Restaurants The Most Syrik in Jakarta. With friends or family, especially girlfriends for the atmosphere here more fun.</v>
      </c>
    </row>
    <row r="140" spans="1:4" ht="15.75" customHeight="1" x14ac:dyDescent="0.3">
      <c r="A140" s="2" t="s">
        <v>335</v>
      </c>
      <c r="B140" s="2" t="s">
        <v>315</v>
      </c>
      <c r="C140" s="2" t="s">
        <v>336</v>
      </c>
      <c r="D140" s="2" t="str">
        <f ca="1">IFERROR(__xludf.DUMMYFUNCTION("GOOGLETRANSLATE(C140,""id"",""en"")"),"satisfying sabgat service, very comfortable place, good view, clean place, complete facilities.")</f>
        <v>satisfying sabgat service, very comfortable place, good view, clean place, complete facilities.</v>
      </c>
    </row>
    <row r="141" spans="1:4" ht="15.75" customHeight="1" x14ac:dyDescent="0.3">
      <c r="A141" s="2" t="s">
        <v>337</v>
      </c>
      <c r="B141" s="2" t="s">
        <v>315</v>
      </c>
      <c r="C141" s="2" t="s">
        <v>338</v>
      </c>
      <c r="D141" s="2" t="str">
        <f ca="1">IFERROR(__xludf.DUMMYFUNCTION("GOOGLETRANSLATE(C141,""id"",""en"")"),"The atmosphere is delicious. The place is delicious. Clean and the other main recommendations are the dealers of the dealer")</f>
        <v>The atmosphere is delicious. The place is delicious. Clean and the other main recommendations are the dealers of the dealer</v>
      </c>
    </row>
    <row r="142" spans="1:4" ht="15.75" customHeight="1" x14ac:dyDescent="0.3">
      <c r="A142" s="2" t="s">
        <v>339</v>
      </c>
      <c r="B142" s="2" t="s">
        <v>315</v>
      </c>
      <c r="C142" s="2" t="s">
        <v>340</v>
      </c>
      <c r="D142" s="2" t="str">
        <f ca="1">IFERROR(__xludf.DUMMYFUNCTION("GOOGLETRANSLATE(C142,""id"",""en"")"),"It's fun to eat at Bandar Jakarta .... Affordable ... Passs for your pockets ... OC ... guarantee you don't regret ... More")</f>
        <v>It's fun to eat at Bandar Jakarta .... Affordable ... Passs for your pockets ... OC ... guarantee you don't regret ... More</v>
      </c>
    </row>
    <row r="143" spans="1:4" ht="15.75" customHeight="1" x14ac:dyDescent="0.3">
      <c r="A143" s="2" t="s">
        <v>341</v>
      </c>
      <c r="B143" s="2" t="s">
        <v>315</v>
      </c>
      <c r="C143" s="2" t="s">
        <v>342</v>
      </c>
      <c r="D143" s="2" t="str">
        <f ca="1">IFERROR(__xludf.DUMMYFUNCTION("GOOGLETRANSLATE(C143,""id"",""en"")"),"Wow, the atmosphere is really cool for a gathering event with friends and relatives can be karokean while selfi together")</f>
        <v>Wow, the atmosphere is really cool for a gathering event with friends and relatives can be karokean while selfi together</v>
      </c>
    </row>
    <row r="144" spans="1:4" ht="15.75" customHeight="1" x14ac:dyDescent="0.3">
      <c r="A144" s="2" t="s">
        <v>343</v>
      </c>
      <c r="B144" s="2" t="s">
        <v>315</v>
      </c>
      <c r="C144" s="2" t="s">
        <v>344</v>
      </c>
      <c r="D144" s="2" t="str">
        <f ca="1">IFERROR(__xludf.DUMMYFUNCTION("GOOGLETRANSLATE(C144,""id"",""en"")"),"The atmosphere is fun. The place is very clean and suitable for family events/ events and from the office. Anyway, the top is complete")</f>
        <v>The atmosphere is fun. The place is very clean and suitable for family events/ events and from the office. Anyway, the top is complete</v>
      </c>
    </row>
    <row r="145" spans="1:4" ht="15.75" customHeight="1" x14ac:dyDescent="0.3">
      <c r="A145" s="2" t="s">
        <v>345</v>
      </c>
      <c r="B145" s="2" t="s">
        <v>315</v>
      </c>
      <c r="C145" s="2" t="s">
        <v>346</v>
      </c>
      <c r="D145" s="2" t="str">
        <f ca="1">IFERROR(__xludf.DUMMYFUNCTION("GOOGLETRANSLATE(C145,""id"",""en"")"),"Thank you Bandar Jakarta Ancol ... our ceremony went smoothly and lively ... the food was delicious and the service was ok ...")</f>
        <v>Thank you Bandar Jakarta Ancol ... our ceremony went smoothly and lively ... the food was delicious and the service was ok ...</v>
      </c>
    </row>
    <row r="146" spans="1:4" ht="15.75" customHeight="1" x14ac:dyDescent="0.3">
      <c r="A146" s="2" t="s">
        <v>347</v>
      </c>
      <c r="B146" s="2" t="s">
        <v>315</v>
      </c>
      <c r="C146" s="2" t="s">
        <v>348</v>
      </c>
      <c r="D146" s="2" t="str">
        <f ca="1">IFERROR(__xludf.DUMMYFUNCTION("GOOGLETRANSLATE(C146,""id"",""en"")"),"The atmosphere in Bandar Jakarta is cool and the food is very uuuenak ... discounts are every day on various menus, alternately ....")</f>
        <v>The atmosphere in Bandar Jakarta is cool and the food is very uuuenak ... discounts are every day on various menus, alternately ....</v>
      </c>
    </row>
    <row r="147" spans="1:4" ht="15.75" customHeight="1" x14ac:dyDescent="0.3">
      <c r="A147" s="2" t="s">
        <v>349</v>
      </c>
      <c r="B147" s="2" t="s">
        <v>315</v>
      </c>
      <c r="C147" s="2" t="s">
        <v>350</v>
      </c>
      <c r="D147" s="2" t="str">
        <f ca="1">IFERROR(__xludf.DUMMYFUNCTION("GOOGLETRANSLATE(C147,""id"",""en"")"),"I'm confused about what to eat, eh my friend invited to eat here ... even though he just ate here recently ... finally eating here ... and satisfied + very full 😊😊☺️☺️")</f>
        <v>I'm confused about what to eat, eh my friend invited to eat here ... even though he just ate here recently ... finally eating here ... and satisfied + very full 😊😊☺️☺️</v>
      </c>
    </row>
    <row r="148" spans="1:4" ht="15.75" customHeight="1" x14ac:dyDescent="0.3">
      <c r="A148" s="2" t="s">
        <v>351</v>
      </c>
      <c r="B148" s="2" t="s">
        <v>315</v>
      </c>
      <c r="C148" s="2" t="s">
        <v>352</v>
      </c>
      <c r="D148" s="2" t="str">
        <f ca="1">IFERROR(__xludf.DUMMYFUNCTION("GOOGLETRANSLATE(C148,""id"",""en"")"),"The place is really okay for an official event or exclamation with friends. Full of memories for us to be more complete")</f>
        <v>The place is really okay for an official event or exclamation with friends. Full of memories for us to be more complete</v>
      </c>
    </row>
    <row r="149" spans="1:4" ht="15.75" customHeight="1" x14ac:dyDescent="0.3">
      <c r="A149" s="2" t="s">
        <v>353</v>
      </c>
      <c r="B149" s="2" t="s">
        <v>354</v>
      </c>
      <c r="C149" s="2" t="s">
        <v>355</v>
      </c>
      <c r="D149" s="2" t="str">
        <f ca="1">IFERROR(__xludf.DUMMYFUNCTION("GOOGLETRANSLATE(C149,""id"",""en"")"),"The most cool and comfortable place is the best BT Bandar Djkarta ... the multipliance must come to the most cuco BT guide")</f>
        <v>The most cool and comfortable place is the best BT Bandar Djkarta ... the multipliance must come to the most cuco BT guide</v>
      </c>
    </row>
    <row r="150" spans="1:4" ht="15.75" customHeight="1" x14ac:dyDescent="0.3">
      <c r="A150" s="2" t="s">
        <v>356</v>
      </c>
      <c r="B150" s="2" t="s">
        <v>354</v>
      </c>
      <c r="C150" s="2" t="s">
        <v>357</v>
      </c>
      <c r="D150" s="2" t="str">
        <f ca="1">IFERROR(__xludf.DUMMYFUNCTION("GOOGLETRANSLATE(C150,""id"",""en"")"),"Every time I go to Ancol, you will eat here, a good taste, a comfortable place for friendly friends. Makasi Bandar Djakarta Maintain .... more")</f>
        <v>Every time I go to Ancol, you will eat here, a good taste, a comfortable place for friendly friends. Makasi Bandar Djakarta Maintain .... more</v>
      </c>
    </row>
    <row r="151" spans="1:4" ht="15.75" customHeight="1" x14ac:dyDescent="0.3">
      <c r="A151" s="2" t="s">
        <v>358</v>
      </c>
      <c r="B151" s="2" t="s">
        <v>354</v>
      </c>
      <c r="C151" s="2" t="s">
        <v>359</v>
      </c>
      <c r="D151" s="2" t="str">
        <f ca="1">IFERROR(__xludf.DUMMYFUNCTION("GOOGLETRANSLATE(C151,""id"",""en"")"),"The place is delicious. The food is also delicious ""and the price is ok. But when choosing a table is usually served, well this time ignored it around"" looking for your own table. And Ma'am who served well. Service is easy to find and be called upon")</f>
        <v>The place is delicious. The food is also delicious "and the price is ok. But when choosing a table is usually served, well this time ignored it around" looking for your own table. And Ma'am who served well. Service is easy to find and be called upon</v>
      </c>
    </row>
    <row r="152" spans="1:4" ht="15.75" customHeight="1" x14ac:dyDescent="0.3">
      <c r="A152" s="2" t="s">
        <v>360</v>
      </c>
      <c r="B152" s="2" t="s">
        <v>354</v>
      </c>
      <c r="C152" s="2" t="s">
        <v>361</v>
      </c>
      <c r="D152" s="2" t="str">
        <f ca="1">IFERROR(__xludf.DUMMYFUNCTION("GOOGLETRANSLATE(C152,""id"",""en"")"),"The food is always delicious and the best service. The seafood is always fresh and can choose yourself. Always comeback for seafood!")</f>
        <v>The food is always delicious and the best service. The seafood is always fresh and can choose yourself. Always comeback for seafood!</v>
      </c>
    </row>
    <row r="153" spans="1:4" ht="15.75" customHeight="1" x14ac:dyDescent="0.3">
      <c r="A153" s="2" t="s">
        <v>362</v>
      </c>
      <c r="B153" s="2" t="s">
        <v>354</v>
      </c>
      <c r="C153" s="2" t="s">
        <v>363</v>
      </c>
      <c r="D153" s="2" t="str">
        <f ca="1">IFERROR(__xludf.DUMMYFUNCTION("GOOGLETRANSLATE(C153,""id"",""en"")"),"fast serving, delicious food, beautiful scenery, good and friendly service, steady pokonya must come to hereee.")</f>
        <v>fast serving, delicious food, beautiful scenery, good and friendly service, steady pokonya must come to hereee.</v>
      </c>
    </row>
    <row r="154" spans="1:4" ht="15.75" customHeight="1" x14ac:dyDescent="0.3">
      <c r="A154" s="2" t="s">
        <v>364</v>
      </c>
      <c r="B154" s="2" t="s">
        <v>354</v>
      </c>
      <c r="C154" s="2" t="s">
        <v>365</v>
      </c>
      <c r="D154" s="2" t="str">
        <f ca="1">IFERROR(__xludf.DUMMYFUNCTION("GOOGLETRANSLATE(C154,""id"",""en"")"),"Already often Bandar Djakarta is my place to celebrate events, starting from birthdays, farewells or other events, both family and friends &amp; business. The atmosphere and eating are delicious to make addictive to come here again. Thanks Bandar Djakarta! Go"&amp;"od luck!")</f>
        <v>Already often Bandar Djakarta is my place to celebrate events, starting from birthdays, farewells or other events, both family and friends &amp; business. The atmosphere and eating are delicious to make addictive to come here again. Thanks Bandar Djakarta! Good luck!</v>
      </c>
    </row>
    <row r="155" spans="1:4" ht="15.75" customHeight="1" x14ac:dyDescent="0.3">
      <c r="A155" s="2" t="s">
        <v>366</v>
      </c>
      <c r="B155" s="2" t="s">
        <v>354</v>
      </c>
      <c r="C155" s="2" t="s">
        <v>367</v>
      </c>
      <c r="D155" s="2" t="str">
        <f ca="1">IFERROR(__xludf.DUMMYFUNCTION("GOOGLETRANSLATE(C155,""id"",""en"")"),"CUE BURNAH FISH, Steam Medan Grouper I value gold, the atmosphere and the view are good, next time I want to invite the family as well as ahsel.")</f>
        <v>CUE BURNAH FISH, Steam Medan Grouper I value gold, the atmosphere and the view are good, next time I want to invite the family as well as ahsel.</v>
      </c>
    </row>
    <row r="156" spans="1:4" ht="15.75" customHeight="1" x14ac:dyDescent="0.3">
      <c r="A156" s="2" t="s">
        <v>368</v>
      </c>
      <c r="B156" s="2" t="s">
        <v>354</v>
      </c>
      <c r="C156" s="2" t="s">
        <v>369</v>
      </c>
      <c r="D156" s="2" t="str">
        <f ca="1">IFERROR(__xludf.DUMMYFUNCTION("GOOGLETRANSLATE(C156,""id"",""en"")"),"Eat satisfied, the price is right ... view ajib is good to invite friends or family, the most okay fish cakes in the city")</f>
        <v>Eat satisfied, the price is right ... view ajib is good to invite friends or family, the most okay fish cakes in the city</v>
      </c>
    </row>
    <row r="157" spans="1:4" ht="15.75" customHeight="1" x14ac:dyDescent="0.3">
      <c r="A157" s="2" t="s">
        <v>370</v>
      </c>
      <c r="B157" s="2" t="s">
        <v>354</v>
      </c>
      <c r="C157" s="2" t="s">
        <v>371</v>
      </c>
      <c r="D157" s="2" t="str">
        <f ca="1">IFERROR(__xludf.DUMMYFUNCTION("GOOGLETRANSLATE(C157,""id"",""en"")"),"Yuummyy !! Lunch is satisfied and very delicious. If you eat at Bandar Djakarta, a must -try menu is ‘Nyonya Grouper Grouper, Salted Egg Shrimp and of course Cemilin also Fried Squid Flour ... Recommended bgt for eating with family, friends and relatives."&amp;" The place is spacious, the waiter ... More")</f>
        <v>Yuummyy !! Lunch is satisfied and very delicious. If you eat at Bandar Djakarta, a must -try menu is ‘Nyonya Grouper Grouper, Salted Egg Shrimp and of course Cemilin also Fried Squid Flour ... Recommended bgt for eating with family, friends and relatives. The place is spacious, the waiter ... More</v>
      </c>
    </row>
    <row r="158" spans="1:4" ht="15.75" customHeight="1" x14ac:dyDescent="0.3">
      <c r="A158" s="2" t="s">
        <v>372</v>
      </c>
      <c r="B158" s="2" t="s">
        <v>354</v>
      </c>
      <c r="C158" s="2" t="s">
        <v>373</v>
      </c>
      <c r="D158" s="2" t="str">
        <f ca="1">IFERROR(__xludf.DUMMYFUNCTION("GOOGLETRANSLATE(C158,""id"",""en"")"),"Eat in Bandar Jakarta with a beach view, cool water accompanied by the atmosphere of the tickle, making a meal full of pleasure with the mainstay menu that I like is complete")</f>
        <v>Eat in Bandar Jakarta with a beach view, cool water accompanied by the atmosphere of the tickle, making a meal full of pleasure with the mainstay menu that I like is complete</v>
      </c>
    </row>
    <row r="159" spans="1:4" ht="15.75" customHeight="1" x14ac:dyDescent="0.3">
      <c r="A159" s="2" t="s">
        <v>374</v>
      </c>
      <c r="B159" s="2" t="s">
        <v>354</v>
      </c>
      <c r="C159" s="2" t="s">
        <v>375</v>
      </c>
      <c r="D159" s="2" t="str">
        <f ca="1">IFERROR(__xludf.DUMMYFUNCTION("GOOGLETRANSLATE(C159,""id"",""en"")"),"The seat is arranged neatly, so the view can go to the beach. In addition, there is live music, so the atmosphere is more relaxed. The atmosphere is increasingly relaxed. Over all good for the atmosphere.")</f>
        <v>The seat is arranged neatly, so the view can go to the beach. In addition, there is live music, so the atmosphere is more relaxed. The atmosphere is increasingly relaxed. Over all good for the atmosphere.</v>
      </c>
    </row>
    <row r="160" spans="1:4" ht="15.75" customHeight="1" x14ac:dyDescent="0.3">
      <c r="A160" s="2" t="s">
        <v>376</v>
      </c>
      <c r="B160" s="2" t="s">
        <v>354</v>
      </c>
      <c r="C160" s="2" t="s">
        <v>377</v>
      </c>
      <c r="D160" s="2" t="str">
        <f ca="1">IFERROR(__xludf.DUMMYFUNCTION("GOOGLETRANSLATE(C160,""id"",""en"")"),"The food is delicious, the seafood is always fresh and fit. The view also supports, every time here is always Pili")</f>
        <v>The food is delicious, the seafood is always fresh and fit. The view also supports, every time here is always Pili</v>
      </c>
    </row>
    <row r="161" spans="1:4" ht="15.75" customHeight="1" x14ac:dyDescent="0.3">
      <c r="A161" s="2" t="s">
        <v>378</v>
      </c>
      <c r="B161" s="2" t="s">
        <v>379</v>
      </c>
      <c r="C161" s="2" t="s">
        <v>380</v>
      </c>
      <c r="D161" s="2" t="str">
        <f ca="1">IFERROR(__xludf.DUMMYFUNCTION("GOOGLETRANSLATE(C161,""id"",""en"")"),"All the food is delicious, the atmosphere is good too! Really recommended. Thank you Bandar Jakarta Ancol !!!")</f>
        <v>All the food is delicious, the atmosphere is good too! Really recommended. Thank you Bandar Jakarta Ancol !!!</v>
      </c>
    </row>
    <row r="162" spans="1:4" ht="15.75" customHeight="1" x14ac:dyDescent="0.3">
      <c r="A162" s="2" t="s">
        <v>381</v>
      </c>
      <c r="B162" s="2" t="s">
        <v>379</v>
      </c>
      <c r="C162" s="2" t="s">
        <v>382</v>
      </c>
      <c r="D162" s="2" t="str">
        <f ca="1">IFERROR(__xludf.DUMMYFUNCTION("GOOGLETRANSLATE(C162,""id"",""en"")"),"For the atmosphere and service is very satisfying and the price is also not too heavy in the bag, the taste of food is also guaranteed to be good")</f>
        <v>For the atmosphere and service is very satisfying and the price is also not too heavy in the bag, the taste of food is also guaranteed to be good</v>
      </c>
    </row>
    <row r="163" spans="1:4" ht="15.75" customHeight="1" x14ac:dyDescent="0.3">
      <c r="A163" s="2" t="s">
        <v>383</v>
      </c>
      <c r="B163" s="2" t="s">
        <v>379</v>
      </c>
      <c r="C163" s="2" t="s">
        <v>384</v>
      </c>
      <c r="D163" s="2" t="str">
        <f ca="1">IFERROR(__xludf.DUMMYFUNCTION("GOOGLETRANSLATE(C163,""id"",""en"")"),"Eat well, the service is fast, the place is clean, the waiter is also friendly ... Thank you very much")</f>
        <v>Eat well, the service is fast, the place is clean, the waiter is also friendly ... Thank you very much</v>
      </c>
    </row>
    <row r="164" spans="1:4" ht="15.75" customHeight="1" x14ac:dyDescent="0.3">
      <c r="A164" s="2" t="s">
        <v>385</v>
      </c>
      <c r="B164" s="2" t="s">
        <v>379</v>
      </c>
      <c r="C164" s="2" t="s">
        <v>386</v>
      </c>
      <c r="D164" s="2" t="str">
        <f ca="1">IFERROR(__xludf.DUMMYFUNCTION("GOOGLETRANSLATE(C164,""id"",""en"")"),"The food is pretty good, OK service plus a good view and there is live music. Hopefully the Bandar Djakarta will be more solid.")</f>
        <v>The food is pretty good, OK service plus a good view and there is live music. Hopefully the Bandar Djakarta will be more solid.</v>
      </c>
    </row>
    <row r="165" spans="1:4" ht="15.75" customHeight="1" x14ac:dyDescent="0.3">
      <c r="A165" s="2" t="s">
        <v>387</v>
      </c>
      <c r="B165" s="2" t="s">
        <v>379</v>
      </c>
      <c r="C165" s="2" t="s">
        <v>388</v>
      </c>
      <c r="D165" s="2" t="str">
        <f ca="1">IFERROR(__xludf.DUMMYFUNCTION("GOOGLETRANSLATE(C165,""id"",""en"")"),"The food here is delicious and ad entertainment ... like the mango sauce ... addicted when eating here ... delicious ...")</f>
        <v>The food here is delicious and ad entertainment ... like the mango sauce ... addicted when eating here ... delicious ...</v>
      </c>
    </row>
    <row r="166" spans="1:4" ht="15.75" customHeight="1" x14ac:dyDescent="0.3">
      <c r="A166" s="2" t="s">
        <v>389</v>
      </c>
      <c r="B166" s="2" t="s">
        <v>379</v>
      </c>
      <c r="C166" s="2" t="s">
        <v>390</v>
      </c>
      <c r="D166" s="2" t="str">
        <f ca="1">IFERROR(__xludf.DUMMYFUNCTION("GOOGLETRANSLATE(C166,""id"",""en"")"),"the food is delicious and great.")</f>
        <v>the food is delicious and great.</v>
      </c>
    </row>
    <row r="167" spans="1:4" ht="15.75" customHeight="1" x14ac:dyDescent="0.3">
      <c r="A167" s="2" t="s">
        <v>391</v>
      </c>
      <c r="B167" s="2" t="s">
        <v>379</v>
      </c>
      <c r="C167" s="2" t="s">
        <v>392</v>
      </c>
      <c r="D167" s="2" t="str">
        <f ca="1">IFERROR(__xludf.DUMMYFUNCTION("GOOGLETRANSLATE(C167,""id"",""en"")"),"Great, the service is very good, the place is comfortable, the wipe is very friendly, the shrimp is delicious, delicious")</f>
        <v>Great, the service is very good, the place is comfortable, the wipe is very friendly, the shrimp is delicious, delicious</v>
      </c>
    </row>
    <row r="168" spans="1:4" ht="15.75" customHeight="1" x14ac:dyDescent="0.3">
      <c r="A168" s="2" t="s">
        <v>393</v>
      </c>
      <c r="B168" s="2" t="s">
        <v>379</v>
      </c>
      <c r="C168" s="2" t="s">
        <v>394</v>
      </c>
      <c r="D168" s="2" t="str">
        <f ca="1">IFERROR(__xludf.DUMMYFUNCTION("GOOGLETRANSLATE(C168,""id"",""en"")"),"Alhamdulillah, almost a week, eating here, hopefully always healthy and broad, Aamiin🤗🤗🤗 Super Pacet Shrimp Menu is boiled, Padang sauce and salted eggs.")</f>
        <v>Alhamdulillah, almost a week, eating here, hopefully always healthy and broad, Aamiin🤗🤗🤗 Super Pacet Shrimp Menu is boiled, Padang sauce and salted eggs.</v>
      </c>
    </row>
    <row r="169" spans="1:4" ht="15.75" customHeight="1" x14ac:dyDescent="0.3">
      <c r="A169" s="2" t="s">
        <v>395</v>
      </c>
      <c r="B169" s="2" t="s">
        <v>396</v>
      </c>
      <c r="C169" s="2" t="s">
        <v>397</v>
      </c>
      <c r="D169" s="2" t="str">
        <f ca="1">IFERROR(__xludf.DUMMYFUNCTION("GOOGLETRANSLATE(C169,""id"",""en"")"),"Delicious Padang Sauce Shrimp Cuisine, Top Sambal Matah Sambal Fish, Top Seasoning Squid Really Top, where is it okay for gathering,")</f>
        <v>Delicious Padang Sauce Shrimp Cuisine, Top Sambal Matah Sambal Fish, Top Seasoning Squid Really Top, where is it okay for gathering,</v>
      </c>
    </row>
    <row r="170" spans="1:4" ht="15.75" customHeight="1" x14ac:dyDescent="0.3">
      <c r="A170" s="2" t="s">
        <v>398</v>
      </c>
      <c r="B170" s="2" t="s">
        <v>396</v>
      </c>
      <c r="C170" s="2" t="s">
        <v>399</v>
      </c>
      <c r="D170" s="2" t="str">
        <f ca="1">IFERROR(__xludf.DUMMYFUNCTION("GOOGLETRANSLATE(C170,""id"",""en"")"),"The food is delicious, the fish is fresh ""really, its really gutt, and also the place is really good, then the service is very good and very good")</f>
        <v>The food is delicious, the fish is fresh "really, its really gutt, and also the place is really good, then the service is very good and very good</v>
      </c>
    </row>
    <row r="171" spans="1:4" ht="15.75" customHeight="1" x14ac:dyDescent="0.3">
      <c r="A171" s="2" t="s">
        <v>400</v>
      </c>
      <c r="B171" s="2" t="s">
        <v>396</v>
      </c>
      <c r="C171" s="2" t="s">
        <v>401</v>
      </c>
      <c r="D171" s="2" t="str">
        <f ca="1">IFERROR(__xludf.DUMMYFUNCTION("GOOGLETRANSLATE(C171,""id"",""en"")"),"It's good to satisfy the atmosphere is also exciting while enjoying the song on the edge of the beach, The Best deh pkonya")</f>
        <v>It's good to satisfy the atmosphere is also exciting while enjoying the song on the edge of the beach, The Best deh pkonya</v>
      </c>
    </row>
    <row r="172" spans="1:4" ht="15.75" customHeight="1" x14ac:dyDescent="0.3">
      <c r="A172" s="2" t="s">
        <v>402</v>
      </c>
      <c r="B172" s="2" t="s">
        <v>396</v>
      </c>
      <c r="C172" s="2" t="s">
        <v>403</v>
      </c>
      <c r="D172" s="2" t="str">
        <f ca="1">IFERROR(__xludf.DUMMYFUNCTION("GOOGLETRANSLATE(C172,""id"",""en"")"),"All the menus are really ok, the taste is not origin, the cost is still ok too, the place is also cozy so it is suitable for a gathering place with friends and family")</f>
        <v>All the menus are really ok, the taste is not origin, the cost is still ok too, the place is also cozy so it is suitable for a gathering place with friends and family</v>
      </c>
    </row>
    <row r="173" spans="1:4" ht="15.75" customHeight="1" x14ac:dyDescent="0.3">
      <c r="A173" s="2" t="s">
        <v>404</v>
      </c>
      <c r="B173" s="2" t="s">
        <v>396</v>
      </c>
      <c r="C173" s="2" t="s">
        <v>405</v>
      </c>
      <c r="D173" s="2" t="str">
        <f ca="1">IFERROR(__xludf.DUMMYFUNCTION("GOOGLETRANSLATE(C173,""id"",""en"")"),"The food is delicious, the menu is complete, the price is ok, the ASIIKKK n is cool, the service is also ok ... cool ...")</f>
        <v>The food is delicious, the menu is complete, the price is ok, the ASIIKKK n is cool, the service is also ok ... cool ...</v>
      </c>
    </row>
    <row r="174" spans="1:4" ht="15.75" customHeight="1" x14ac:dyDescent="0.3">
      <c r="A174" s="2" t="s">
        <v>406</v>
      </c>
      <c r="B174" s="2" t="s">
        <v>407</v>
      </c>
      <c r="C174" s="2" t="s">
        <v>408</v>
      </c>
      <c r="D174" s="2" t="str">
        <f ca="1">IFERROR(__xludf.DUMMYFUNCTION("GOOGLETRANSLATE(C174,""id"",""en"")"),"The food is good, the waiter is good polite ... the flour squid is great for party events, ok banged. Best Place ....")</f>
        <v>The food is good, the waiter is good polite ... the flour squid is great for party events, ok banged. Best Place ....</v>
      </c>
    </row>
    <row r="175" spans="1:4" ht="15.75" customHeight="1" x14ac:dyDescent="0.3">
      <c r="A175" s="2" t="s">
        <v>409</v>
      </c>
      <c r="B175" s="2" t="s">
        <v>407</v>
      </c>
      <c r="C175" s="2" t="s">
        <v>410</v>
      </c>
      <c r="D175" s="2" t="str">
        <f ca="1">IFERROR(__xludf.DUMMYFUNCTION("GOOGLETRANSLATE(C175,""id"",""en"")"),"The service is fast, friendly, and there is a promo per day;) The mosque is also now much better than before;)")</f>
        <v>The service is fast, friendly, and there is a promo per day;) The mosque is also now much better than before;)</v>
      </c>
    </row>
    <row r="176" spans="1:4" ht="15.75" customHeight="1" x14ac:dyDescent="0.3">
      <c r="A176" s="2" t="s">
        <v>411</v>
      </c>
      <c r="B176" s="2" t="s">
        <v>407</v>
      </c>
      <c r="C176" s="2" t="s">
        <v>412</v>
      </c>
      <c r="D176" s="2" t="str">
        <f ca="1">IFERROR(__xludf.DUMMYFUNCTION("GOOGLETRANSLATE(C176,""id"",""en"")"),"The food is delicious, the service is fast, just okay, the sea food is really okay, the atmosphere is directly the beach")</f>
        <v>The food is delicious, the service is fast, just okay, the sea food is really okay, the atmosphere is directly the beach</v>
      </c>
    </row>
    <row r="177" spans="1:4" ht="15.75" customHeight="1" x14ac:dyDescent="0.3">
      <c r="A177" s="2" t="s">
        <v>413</v>
      </c>
      <c r="B177" s="2" t="s">
        <v>407</v>
      </c>
      <c r="C177" s="2" t="s">
        <v>414</v>
      </c>
      <c r="D177" s="2" t="str">
        <f ca="1">IFERROR(__xludf.DUMMYFUNCTION("GOOGLETRANSLATE(C177,""id"",""en"")"),"The place is cool, spacious, there is live music, the menu offered is also delicious and varied, the view of the ancol beach, and the wind is gentle")</f>
        <v>The place is cool, spacious, there is live music, the menu offered is also delicious and varied, the view of the ancol beach, and the wind is gentle</v>
      </c>
    </row>
    <row r="178" spans="1:4" ht="15.75" customHeight="1" x14ac:dyDescent="0.3">
      <c r="A178" s="2" t="s">
        <v>415</v>
      </c>
      <c r="B178" s="2" t="s">
        <v>407</v>
      </c>
      <c r="C178" s="2" t="s">
        <v>416</v>
      </c>
      <c r="D178" s="2" t="str">
        <f ca="1">IFERROR(__xludf.DUMMYFUNCTION("GOOGLETRANSLATE(C178,""id"",""en"")"),"Recommended place to eat seafood strategic locations, with a variety of Ancol beach view menus, there is a live music too.")</f>
        <v>Recommended place to eat seafood strategic locations, with a variety of Ancol beach view menus, there is a live music too.</v>
      </c>
    </row>
    <row r="179" spans="1:4" ht="15.75" customHeight="1" x14ac:dyDescent="0.3">
      <c r="A179" s="2" t="s">
        <v>417</v>
      </c>
      <c r="B179" s="2" t="s">
        <v>407</v>
      </c>
      <c r="C179" s="2" t="s">
        <v>418</v>
      </c>
      <c r="D179" s="2" t="str">
        <f ca="1">IFERROR(__xludf.DUMMYFUNCTION("GOOGLETRANSLATE(C179,""id"",""en"")"),"Always like the Bandar Djakarta. The tmil is good. And good. The food tastes good, the service is friendly. It's just that you can. For guests who eat at Bandar Djakarta. Trying to get free for incoming money. Because it will be very expensive if only to "&amp;"eat at ... more")</f>
        <v>Always like the Bandar Djakarta. The tmil is good. And good. The food tastes good, the service is friendly. It's just that you can. For guests who eat at Bandar Djakarta. Trying to get free for incoming money. Because it will be very expensive if only to eat at ... more</v>
      </c>
    </row>
    <row r="180" spans="1:4" ht="15.75" customHeight="1" x14ac:dyDescent="0.3">
      <c r="A180" s="2" t="s">
        <v>419</v>
      </c>
      <c r="B180" s="2" t="s">
        <v>420</v>
      </c>
      <c r="C180" s="2" t="s">
        <v>421</v>
      </c>
      <c r="D180" s="2" t="str">
        <f ca="1">IFERROR(__xludf.DUMMYFUNCTION("GOOGLETRANSLATE(C180,""id"",""en"")"),"My favorite n favorite is flour fried squid, it's so crispy and the taste of UEENAKKK Teoungny ... More")</f>
        <v>My favorite n favorite is flour fried squid, it's so crispy and the taste of UEENAKKK Teoungny ... More</v>
      </c>
    </row>
    <row r="181" spans="1:4" ht="15.75" customHeight="1" x14ac:dyDescent="0.3">
      <c r="A181" s="2" t="s">
        <v>422</v>
      </c>
      <c r="B181" s="2" t="s">
        <v>420</v>
      </c>
      <c r="C181" s="2" t="s">
        <v>423</v>
      </c>
      <c r="D181" s="2" t="str">
        <f ca="1">IFERROR(__xludf.DUMMYFUNCTION("GOOGLETRANSLATE(C181,""id"",""en"")"),"We have come several times to Bandar Djakarta Ancol, and it still feels the same and keeps nagging the more")</f>
        <v>We have come several times to Bandar Djakarta Ancol, and it still feels the same and keeps nagging the more</v>
      </c>
    </row>
    <row r="182" spans="1:4" ht="15.75" customHeight="1" x14ac:dyDescent="0.3">
      <c r="A182" s="2" t="s">
        <v>424</v>
      </c>
      <c r="B182" s="2" t="s">
        <v>420</v>
      </c>
      <c r="C182" s="2" t="s">
        <v>425</v>
      </c>
      <c r="D182" s="2" t="str">
        <f ca="1">IFERROR(__xludf.DUMMYFUNCTION("GOOGLETRANSLATE(C182,""id"",""en"")"),"Delicious food, spacious places, live music, complete menu squid, fish, shells, crabs, shrimp et al ...")</f>
        <v>Delicious food, spacious places, live music, complete menu squid, fish, shells, crabs, shrimp et al ...</v>
      </c>
    </row>
    <row r="183" spans="1:4" ht="15.75" customHeight="1" x14ac:dyDescent="0.3">
      <c r="A183" s="2" t="s">
        <v>426</v>
      </c>
      <c r="B183" s="2" t="s">
        <v>427</v>
      </c>
      <c r="C183" s="2" t="s">
        <v>428</v>
      </c>
      <c r="D183" s="2" t="str">
        <f ca="1">IFERROR(__xludf.DUMMYFUNCTION("GOOGLETRANSLATE(C183,""id"",""en"")"),"Delicious food, crowded and fun atmosphere. Friendly service, exciting, good view, just mandatory come.")</f>
        <v>Delicious food, crowded and fun atmosphere. Friendly service, exciting, good view, just mandatory come.</v>
      </c>
    </row>
    <row r="184" spans="1:4" ht="15.75" customHeight="1" x14ac:dyDescent="0.3">
      <c r="A184" s="2" t="s">
        <v>429</v>
      </c>
      <c r="B184" s="2" t="s">
        <v>427</v>
      </c>
      <c r="C184" s="2" t="s">
        <v>430</v>
      </c>
      <c r="D184" s="2" t="str">
        <f ca="1">IFERROR(__xludf.DUMMYFUNCTION("GOOGLETRANSLATE(C184,""id"",""en"")"),"The food is delicious, the view is to the sea and it is also wide. Really ok for lunch while looking at the view.")</f>
        <v>The food is delicious, the view is to the sea and it is also wide. Really ok for lunch while looking at the view.</v>
      </c>
    </row>
    <row r="185" spans="1:4" ht="15.75" customHeight="1" x14ac:dyDescent="0.3">
      <c r="A185" s="2" t="s">
        <v>431</v>
      </c>
      <c r="B185" s="2" t="s">
        <v>432</v>
      </c>
      <c r="C185" s="2" t="s">
        <v>433</v>
      </c>
      <c r="D185" s="2" t="str">
        <f ca="1">IFERROR(__xludf.DUMMYFUNCTION("GOOGLETRANSLATE(C185,""id"",""en"")"),"The place is good, the food is delicious, the choice of the menu is a lot and varied, the place is spacious and comfortable")</f>
        <v>The place is good, the food is delicious, the choice of the menu is a lot and varied, the place is spacious and comfortable</v>
      </c>
    </row>
    <row r="186" spans="1:4" ht="15.75" customHeight="1" x14ac:dyDescent="0.3">
      <c r="A186" s="2" t="s">
        <v>434</v>
      </c>
      <c r="B186" s="2" t="s">
        <v>432</v>
      </c>
      <c r="C186" s="2" t="s">
        <v>435</v>
      </c>
      <c r="D186" s="2" t="str">
        <f ca="1">IFERROR(__xludf.DUMMYFUNCTION("GOOGLETRANSLATE(C186,""id"",""en"")"),"The seasoning feels from the outside to all types of dishes ... friendly service ... it's the best principal.")</f>
        <v>The seasoning feels from the outside to all types of dishes ... friendly service ... it's the best principal.</v>
      </c>
    </row>
    <row r="187" spans="1:4" ht="15.75" customHeight="1" x14ac:dyDescent="0.3">
      <c r="A187" s="2" t="s">
        <v>436</v>
      </c>
      <c r="B187" s="2" t="s">
        <v>437</v>
      </c>
      <c r="C187" s="2" t="s">
        <v>438</v>
      </c>
      <c r="D187" s="2" t="str">
        <f ca="1">IFERROR(__xludf.DUMMYFUNCTION("GOOGLETRANSLATE(C187,""id"",""en"")"),"Thank you to the Bandar Djakarta for making my party special thanks to my partner who made me senag like")</f>
        <v>Thank you to the Bandar Djakarta for making my party special thanks to my partner who made me senag like</v>
      </c>
    </row>
    <row r="188" spans="1:4" ht="15.75" customHeight="1" x14ac:dyDescent="0.3">
      <c r="A188" s="2" t="s">
        <v>439</v>
      </c>
      <c r="B188" s="2" t="s">
        <v>437</v>
      </c>
      <c r="C188" s="2" t="s">
        <v>440</v>
      </c>
      <c r="D188" s="2" t="str">
        <f ca="1">IFERROR(__xludf.DUMMYFUNCTION("GOOGLETRANSLATE(C188,""id"",""en"")"),"Best Place for Family. Processed fresh sea. must be visited. There is live music. and many menu choices.")</f>
        <v>Best Place for Family. Processed fresh sea. must be visited. There is live music. and many menu choices.</v>
      </c>
    </row>
    <row r="189" spans="1:4" ht="15.75" customHeight="1" x14ac:dyDescent="0.3">
      <c r="A189" s="2" t="s">
        <v>441</v>
      </c>
      <c r="B189" s="2" t="s">
        <v>437</v>
      </c>
      <c r="C189" s="2" t="s">
        <v>442</v>
      </c>
      <c r="D189" s="2" t="str">
        <f ca="1">IFERROR(__xludf.DUMMYFUNCTION("GOOGLETRANSLATE(C189,""id"",""en"")"),"The food is delicious. with views of the sea. It is suitable for gatgering events. birthday event. wedding. reception. etc.")</f>
        <v>The food is delicious. with views of the sea. It is suitable for gatgering events. birthday event. wedding. reception. etc.</v>
      </c>
    </row>
    <row r="190" spans="1:4" ht="15.75" customHeight="1" x14ac:dyDescent="0.3">
      <c r="A190" s="2" t="s">
        <v>443</v>
      </c>
      <c r="B190" s="2" t="s">
        <v>437</v>
      </c>
      <c r="C190" s="2" t="s">
        <v>444</v>
      </c>
      <c r="D190" s="2" t="str">
        <f ca="1">IFERROR(__xludf.DUMMYFUNCTION("GOOGLETRANSLATE(C190,""id"",""en"")"),"Bandar Jakarta a good place to eat alongside the beach accompanied by gusts of waves and fish that swim the services are also friendly")</f>
        <v>Bandar Jakarta a good place to eat alongside the beach accompanied by gusts of waves and fish that swim the services are also friendly</v>
      </c>
    </row>
    <row r="191" spans="1:4" ht="15.75" customHeight="1" x14ac:dyDescent="0.3">
      <c r="A191" s="2" t="s">
        <v>445</v>
      </c>
      <c r="B191" s="2" t="s">
        <v>437</v>
      </c>
      <c r="C191" s="2" t="s">
        <v>446</v>
      </c>
      <c r="D191" s="2" t="str">
        <f ca="1">IFERROR(__xludf.DUMMYFUNCTION("GOOGLETRANSLATE(C191,""id"",""en"")"),"The menu served is very interesting and tasty. The choice is a lot of variety. The atmosphere is delicious and comfortable")</f>
        <v>The menu served is very interesting and tasty. The choice is a lot of variety. The atmosphere is delicious and comfortable</v>
      </c>
    </row>
    <row r="192" spans="1:4" ht="15.75" customHeight="1" x14ac:dyDescent="0.3">
      <c r="A192" s="2" t="s">
        <v>447</v>
      </c>
      <c r="B192" s="2" t="s">
        <v>437</v>
      </c>
      <c r="C192" s="2" t="s">
        <v>448</v>
      </c>
      <c r="D192" s="2" t="str">
        <f ca="1">IFERROR(__xludf.DUMMYFUNCTION("GOOGLETRANSLATE(C192,""id"",""en"")"),"I really eat a lot here, the crutches here and most importantly close to the beach hehehesell")</f>
        <v>I really eat a lot here, the crutches here and most importantly close to the beach hehehesell</v>
      </c>
    </row>
    <row r="193" spans="1:4" ht="15.75" customHeight="1" x14ac:dyDescent="0.3">
      <c r="A193" s="2" t="s">
        <v>449</v>
      </c>
      <c r="B193" s="2" t="s">
        <v>437</v>
      </c>
      <c r="C193" s="2" t="s">
        <v>450</v>
      </c>
      <c r="D193" s="2" t="str">
        <f ca="1">IFERROR(__xludf.DUMMYFUNCTION("GOOGLETRANSLATE(C193,""id"",""en"")"),"The food is delicious all 😍😍, especially the paintya. 😍😍. The place is also good for the view of the Ancolsel Beach")</f>
        <v>The food is delicious all 😍😍, especially the paintya. 😍😍. The place is also good for the view of the Ancolsel Beach</v>
      </c>
    </row>
    <row r="194" spans="1:4" ht="15.75" customHeight="1" x14ac:dyDescent="0.3">
      <c r="A194" s="2" t="s">
        <v>451</v>
      </c>
      <c r="B194" s="2" t="s">
        <v>452</v>
      </c>
      <c r="C194" s="2" t="s">
        <v>453</v>
      </c>
      <c r="D194" s="2" t="str">
        <f ca="1">IFERROR(__xludf.DUMMYFUNCTION("GOOGLETRANSLATE(C194,""id"",""en"")"),"From the dating era .. until the child 1 subscription here ... and ... the spring rolls are really superr .. great")</f>
        <v>From the dating era .. until the child 1 subscription here ... and ... the spring rolls are really superr .. great</v>
      </c>
    </row>
    <row r="195" spans="1:4" ht="15.75" customHeight="1" x14ac:dyDescent="0.3">
      <c r="A195" s="2" t="s">
        <v>454</v>
      </c>
      <c r="B195" s="2" t="s">
        <v>455</v>
      </c>
      <c r="C195" s="2" t="s">
        <v>456</v>
      </c>
      <c r="D195" s="2" t="str">
        <f ca="1">IFERROR(__xludf.DUMMYFUNCTION("GOOGLETRANSLATE(C195,""id"",""en"")"),"The food is delicious, the seafood is also fresh, the service is also okay, likes to eat at Bandar Djakarta Ancol.")</f>
        <v>The food is delicious, the seafood is also fresh, the service is also okay, likes to eat at Bandar Djakarta Ancol.</v>
      </c>
    </row>
    <row r="196" spans="1:4" ht="15.75" customHeight="1" x14ac:dyDescent="0.3">
      <c r="A196" s="2" t="s">
        <v>457</v>
      </c>
      <c r="B196" s="2" t="s">
        <v>458</v>
      </c>
      <c r="C196" s="2" t="s">
        <v>459</v>
      </c>
      <c r="D196" s="2" t="str">
        <f ca="1">IFERROR(__xludf.DUMMYFUNCTION("GOOGLETRANSLATE(C196,""id"",""en"")"),"The food is tasty, the view of the beach is really ok. Mantap.ok for the gathering event.")</f>
        <v>The food is tasty, the view of the beach is really ok. Mantap.ok for the gathering event.</v>
      </c>
    </row>
    <row r="197" spans="1:4" ht="15.75" customHeight="1" x14ac:dyDescent="0.3">
      <c r="A197" s="2" t="s">
        <v>460</v>
      </c>
      <c r="B197" s="2" t="s">
        <v>461</v>
      </c>
      <c r="C197" s="2" t="s">
        <v>462</v>
      </c>
      <c r="D197" s="2" t="str">
        <f ca="1">IFERROR(__xludf.DUMMYFUNCTION("GOOGLETRANSLATE(C197,""id"",""en"")"),"The seafood food tastes good. The service is friendly, the atmosphere to relax with friends 2. The price is quite affordable.")</f>
        <v>The seafood food tastes good. The service is friendly, the atmosphere to relax with friends 2. The price is quite affordable.</v>
      </c>
    </row>
    <row r="198" spans="1:4" ht="15.75" customHeight="1" x14ac:dyDescent="0.3">
      <c r="A198" s="2" t="s">
        <v>463</v>
      </c>
      <c r="B198" s="2" t="s">
        <v>461</v>
      </c>
      <c r="C198" s="2" t="s">
        <v>464</v>
      </c>
      <c r="D198" s="2" t="str">
        <f ca="1">IFERROR(__xludf.DUMMYFUNCTION("GOOGLETRANSLATE(C198,""id"",""en"")"),"Delicious food, large &amp; comfortable place ☺ will definitely come back here again. I Love Bandar Djakarta .... Kiss Kisssel is complete")</f>
        <v>Delicious food, large &amp; comfortable place ☺ will definitely come back here again. I Love Bandar Djakarta .... Kiss Kisssel is complete</v>
      </c>
    </row>
    <row r="199" spans="1:4" ht="15.75" customHeight="1" x14ac:dyDescent="0.3">
      <c r="A199" s="2" t="s">
        <v>465</v>
      </c>
      <c r="B199" s="2" t="s">
        <v>461</v>
      </c>
      <c r="C199" s="2" t="s">
        <v>466</v>
      </c>
      <c r="D199" s="2" t="str">
        <f ca="1">IFERROR(__xludf.DUMMYFUNCTION("GOOGLETRANSLATE(C199,""id"",""en"")"),"Foods are all good average, good service, place is comfortable with the view of Lake Ancol ... overall satisfactory! More")</f>
        <v>Foods are all good average, good service, place is comfortable with the view of Lake Ancol ... overall satisfactory! More</v>
      </c>
    </row>
    <row r="200" spans="1:4" ht="15.75" customHeight="1" x14ac:dyDescent="0.3">
      <c r="A200" s="2" t="s">
        <v>467</v>
      </c>
      <c r="B200" s="2" t="s">
        <v>461</v>
      </c>
      <c r="C200" s="2" t="s">
        <v>468</v>
      </c>
      <c r="D200" s="2" t="str">
        <f ca="1">IFERROR(__xludf.DUMMYFUNCTION("GOOGLETRANSLATE(C200,""id"",""en"")"),"The best live seafood in Jakarta is large and comfortable and the seafood is fresh because of live seafood and we can immediately choose the seafood that we want 👍 successful always the dealer is a complete dealer")</f>
        <v>The best live seafood in Jakarta is large and comfortable and the seafood is fresh because of live seafood and we can immediately choose the seafood that we want 👍 successful always the dealer is a complete dealer</v>
      </c>
    </row>
    <row r="201" spans="1:4" ht="15.75" customHeight="1" x14ac:dyDescent="0.3">
      <c r="A201" s="2" t="s">
        <v>469</v>
      </c>
      <c r="B201" s="2" t="s">
        <v>461</v>
      </c>
      <c r="C201" s="2" t="s">
        <v>470</v>
      </c>
      <c r="D201" s="2" t="str">
        <f ca="1">IFERROR(__xludf.DUMMYFUNCTION("GOOGLETRANSLATE(C201,""id"",""en"")"),"The food is delicious, the serving is clean, the atmosphere is comfortable, the service is friendly, there is also entertainment, eating on the beach")</f>
        <v>The food is delicious, the serving is clean, the atmosphere is comfortable, the service is friendly, there is also entertainment, eating on the beach</v>
      </c>
    </row>
    <row r="202" spans="1:4" ht="15.75" customHeight="1" x14ac:dyDescent="0.3">
      <c r="A202" s="2" t="s">
        <v>471</v>
      </c>
      <c r="B202" s="2" t="s">
        <v>461</v>
      </c>
      <c r="C202" s="2" t="s">
        <v>472</v>
      </c>
      <c r="D202" s="2" t="str">
        <f ca="1">IFERROR(__xludf.DUMMYFUNCTION("GOOGLETRANSLATE(C202,""id"",""en"")"),"The food is good, what else is good on the beach, you can immediately see the boat ...... Titanic service is also friendly ...")</f>
        <v>The food is good, what else is good on the beach, you can immediately see the boat ...... Titanic service is also friendly ...</v>
      </c>
    </row>
    <row r="203" spans="1:4" ht="15.75" customHeight="1" x14ac:dyDescent="0.3">
      <c r="A203" s="2" t="s">
        <v>473</v>
      </c>
      <c r="B203" s="2" t="s">
        <v>461</v>
      </c>
      <c r="C203" s="2" t="s">
        <v>474</v>
      </c>
      <c r="D203" s="2" t="str">
        <f ca="1">IFERROR(__xludf.DUMMYFUNCTION("GOOGLETRANSLATE(C203,""id"",""en"")"),"One that I like the toilet is clean. If the food is delicious. According to the price. Variations in food/cooking are many. For the taste suitable for all tribes. The service of the waiter is also ok.")</f>
        <v>One that I like the toilet is clean. If the food is delicious. According to the price. Variations in food/cooking are many. For the taste suitable for all tribes. The service of the waiter is also ok.</v>
      </c>
    </row>
    <row r="204" spans="1:4" ht="15.75" customHeight="1" x14ac:dyDescent="0.3">
      <c r="A204" s="2" t="s">
        <v>475</v>
      </c>
      <c r="B204" s="2" t="s">
        <v>461</v>
      </c>
      <c r="C204" s="2" t="s">
        <v>476</v>
      </c>
      <c r="D204" s="2" t="str">
        <f ca="1">IFERROR(__xludf.DUMMYFUNCTION("GOOGLETRANSLATE(C204,""id"",""en"")"),"I was the first time I came here ... Menu OkAY OK Service OK Favorite Bakar Fanny")</f>
        <v>I was the first time I came here ... Menu OkAY OK Service OK Favorite Bakar Fanny</v>
      </c>
    </row>
    <row r="205" spans="1:4" ht="15.75" customHeight="1" x14ac:dyDescent="0.3">
      <c r="A205" s="2" t="s">
        <v>477</v>
      </c>
      <c r="B205" s="2" t="s">
        <v>461</v>
      </c>
      <c r="C205" s="2" t="s">
        <v>478</v>
      </c>
      <c r="D205" s="2" t="str">
        <f ca="1">IFERROR(__xludf.DUMMYFUNCTION("GOOGLETRANSLATE(C205,""id"",""en"")"),"The menu varies and all is delicious .... Champion for the service ... Thanks Bandar Jakarta. Recommended for crab and pomfret bintabg .... more")</f>
        <v>The menu varies and all is delicious .... Champion for the service ... Thanks Bandar Jakarta. Recommended for crab and pomfret bintabg .... more</v>
      </c>
    </row>
    <row r="206" spans="1:4" ht="15.75" customHeight="1" x14ac:dyDescent="0.3">
      <c r="A206" s="2" t="s">
        <v>479</v>
      </c>
      <c r="B206" s="2" t="s">
        <v>480</v>
      </c>
      <c r="C206" s="2" t="s">
        <v>481</v>
      </c>
      <c r="D206" s="2" t="str">
        <f ca="1">IFERROR(__xludf.DUMMYFUNCTION("GOOGLETRANSLATE(C206,""id"",""en"")"),"Delicious food and affordable prices, the atmosphere of the restaurant is very comfortable because it is close to the Ancol Sea ☺️☺️")</f>
        <v>Delicious food and affordable prices, the atmosphere of the restaurant is very comfortable because it is close to the Ancol Sea ☺️☺️</v>
      </c>
    </row>
    <row r="207" spans="1:4" ht="15.75" customHeight="1" x14ac:dyDescent="0.3">
      <c r="A207" s="2" t="s">
        <v>482</v>
      </c>
      <c r="B207" s="2" t="s">
        <v>483</v>
      </c>
      <c r="C207" s="2" t="s">
        <v>484</v>
      </c>
      <c r="D207" s="2" t="str">
        <f ca="1">IFERROR(__xludf.DUMMYFUNCTION("GOOGLETRANSLATE(C207,""id"",""en"")"),"Every time you eat to Bandar Djakarta Ancol. Always satisfied with the cuisine, the service is also good")</f>
        <v>Every time you eat to Bandar Djakarta Ancol. Always satisfied with the cuisine, the service is also good</v>
      </c>
    </row>
    <row r="208" spans="1:4" ht="15.75" customHeight="1" x14ac:dyDescent="0.3">
      <c r="A208" s="2" t="s">
        <v>485</v>
      </c>
      <c r="B208" s="2" t="s">
        <v>483</v>
      </c>
      <c r="C208" s="2" t="s">
        <v>486</v>
      </c>
      <c r="D208" s="2" t="str">
        <f ca="1">IFERROR(__xludf.DUMMYFUNCTION("GOOGLETRANSLATE(C208,""id"",""en"")"),"The food is really good, bring a very happy family event. Padang sauce crab mantulll ... More")</f>
        <v>The food is really good, bring a very happy family event. Padang sauce crab mantulll ... More</v>
      </c>
    </row>
    <row r="209" spans="1:4" ht="15.75" customHeight="1" x14ac:dyDescent="0.3">
      <c r="A209" s="2" t="s">
        <v>487</v>
      </c>
      <c r="B209" s="2" t="s">
        <v>483</v>
      </c>
      <c r="C209" s="2" t="s">
        <v>488</v>
      </c>
      <c r="D209" s="2" t="str">
        <f ca="1">IFERROR(__xludf.DUMMYFUNCTION("GOOGLETRANSLATE(C209,""id"",""en"")"),"A very recommended place for eating together and also the best place in my opinion, success always gives the best")</f>
        <v>A very recommended place for eating together and also the best place in my opinion, success always gives the best</v>
      </c>
    </row>
    <row r="210" spans="1:4" ht="15.75" customHeight="1" x14ac:dyDescent="0.3">
      <c r="A210" s="2" t="s">
        <v>489</v>
      </c>
      <c r="B210" s="2" t="s">
        <v>483</v>
      </c>
      <c r="C210" s="2" t="s">
        <v>490</v>
      </c>
      <c r="D210" s="2" t="str">
        <f ca="1">IFERROR(__xludf.DUMMYFUNCTION("GOOGLETRANSLATE(C210,""id"",""en"")"),"Sangata enjoying a meal event at Bandar Djakarta Success always gives the best and always maintains the comfort of its complete costumers")</f>
        <v>Sangata enjoying a meal event at Bandar Djakarta Success always gives the best and always maintains the comfort of its complete costumers</v>
      </c>
    </row>
    <row r="211" spans="1:4" ht="15.75" customHeight="1" x14ac:dyDescent="0.3">
      <c r="A211" s="2" t="s">
        <v>491</v>
      </c>
      <c r="B211" s="2" t="s">
        <v>483</v>
      </c>
      <c r="C211" s="2" t="s">
        <v>492</v>
      </c>
      <c r="D211" s="2" t="str">
        <f ca="1">IFERROR(__xludf.DUMMYFUNCTION("GOOGLETRANSLATE(C211,""id"",""en"")"),"A good place for family close to the beach can invite children to play. Friendly service. Operall Okeselel")</f>
        <v>A good place for family close to the beach can invite children to play. Friendly service. Operall Okeselel</v>
      </c>
    </row>
    <row r="212" spans="1:4" ht="15.75" customHeight="1" x14ac:dyDescent="0.3">
      <c r="A212" s="2" t="s">
        <v>493</v>
      </c>
      <c r="B212" s="2" t="s">
        <v>483</v>
      </c>
      <c r="C212" s="2" t="s">
        <v>494</v>
      </c>
      <c r="D212" s="2" t="str">
        <f ca="1">IFERROR(__xludf.DUMMYFUNCTION("GOOGLETRANSLATE(C212,""id"",""en"")"),"The service is ok the standard price for place means that it is still lacking because there are many enthusiasts. For reservations, you should be able to call the telephone.")</f>
        <v>The service is ok the standard price for place means that it is still lacking because there are many enthusiasts. For reservations, you should be able to call the telephone.</v>
      </c>
    </row>
    <row r="213" spans="1:4" ht="15.75" customHeight="1" x14ac:dyDescent="0.3">
      <c r="A213" s="2" t="s">
        <v>495</v>
      </c>
      <c r="B213" s="2" t="s">
        <v>496</v>
      </c>
      <c r="C213" s="2" t="s">
        <v>497</v>
      </c>
      <c r="D213" s="2" t="str">
        <f ca="1">IFERROR(__xludf.DUMMYFUNCTION("GOOGLETRANSLATE(C213,""id"",""en"")"),"The cooking is delicious, especially the shrimp and shellfish. Anyway, it's delicious 😋 so I want to come here again hehe .... More")</f>
        <v>The cooking is delicious, especially the shrimp and shellfish. Anyway, it's delicious 😋 so I want to come here again hehe .... More</v>
      </c>
    </row>
    <row r="214" spans="1:4" ht="15.75" customHeight="1" x14ac:dyDescent="0.3">
      <c r="A214" s="2" t="s">
        <v>498</v>
      </c>
      <c r="B214" s="2" t="s">
        <v>496</v>
      </c>
      <c r="C214" s="2" t="s">
        <v>499</v>
      </c>
      <c r="D214" s="2" t="str">
        <f ca="1">IFERROR(__xludf.DUMMYFUNCTION("GOOGLETRANSLATE(C214,""id"",""en"")"),"For the menu and service the waiter is very satisfying ... for the food is very good ... TMKS.")</f>
        <v>For the menu and service the waiter is very satisfying ... for the food is very good ... TMKS.</v>
      </c>
    </row>
    <row r="215" spans="1:4" ht="15.75" customHeight="1" x14ac:dyDescent="0.3">
      <c r="A215" s="2" t="s">
        <v>500</v>
      </c>
      <c r="B215" s="2" t="s">
        <v>496</v>
      </c>
      <c r="C215" s="2" t="s">
        <v>501</v>
      </c>
      <c r="D215" s="2" t="str">
        <f ca="1">IFERROR(__xludf.DUMMYFUNCTION("GOOGLETRANSLATE(C215,""id"",""en"")"),"The eating is delicious ... the fish are delicious ... saute the spinach is delicious ... very comfortable atmosphere ... suitable for bringing family.")</f>
        <v>The eating is delicious ... the fish are delicious ... saute the spinach is delicious ... very comfortable atmosphere ... suitable for bringing family.</v>
      </c>
    </row>
    <row r="216" spans="1:4" ht="15.75" customHeight="1" x14ac:dyDescent="0.3">
      <c r="A216" s="2" t="s">
        <v>502</v>
      </c>
      <c r="B216" s="2" t="s">
        <v>496</v>
      </c>
      <c r="C216" s="2" t="s">
        <v>503</v>
      </c>
      <c r="D216" s="2" t="str">
        <f ca="1">IFERROR(__xludf.DUMMYFUNCTION("GOOGLETRANSLATE(C216,""id"",""en"")"),"Eat delicious, the fish broke the fried skin is good ... the atmosphere is delicious and clean ... comfortable for children too.")</f>
        <v>Eat delicious, the fish broke the fried skin is good ... the atmosphere is delicious and clean ... comfortable for children too.</v>
      </c>
    </row>
    <row r="217" spans="1:4" ht="15.75" customHeight="1" x14ac:dyDescent="0.3">
      <c r="A217" s="2" t="s">
        <v>504</v>
      </c>
      <c r="B217" s="2" t="s">
        <v>505</v>
      </c>
      <c r="C217" s="2" t="s">
        <v>506</v>
      </c>
      <c r="D217" s="2" t="str">
        <f ca="1">IFERROR(__xludf.DUMMYFUNCTION("GOOGLETRANSLATE(C217,""id"",""en"")"),"the officer is friendly ... the food is uenakk ... the atmosphere is cool ... the mosque is clean and there are many mukena available for women .... more")</f>
        <v>the officer is friendly ... the food is uenakk ... the atmosphere is cool ... the mosque is clean and there are many mukena available for women .... more</v>
      </c>
    </row>
    <row r="218" spans="1:4" ht="15.75" customHeight="1" x14ac:dyDescent="0.3">
      <c r="A218" s="2" t="s">
        <v>507</v>
      </c>
      <c r="B218" s="2" t="s">
        <v>505</v>
      </c>
      <c r="C218" s="2" t="s">
        <v>508</v>
      </c>
      <c r="D218" s="2" t="str">
        <f ca="1">IFERROR(__xludf.DUMMYFUNCTION("GOOGLETRANSLATE(C218,""id"",""en"")"),"Muantaaaaapppppp pooolll musolla cool, cool. Eat delicious, fresh parking lots. Many promos. A lot of pleasure")</f>
        <v>Muantaaaaapppppp pooolll musolla cool, cool. Eat delicious, fresh parking lots. Many promos. A lot of pleasure</v>
      </c>
    </row>
    <row r="219" spans="1:4" ht="15.75" customHeight="1" x14ac:dyDescent="0.3">
      <c r="A219" s="2" t="s">
        <v>509</v>
      </c>
      <c r="B219" s="2" t="s">
        <v>510</v>
      </c>
      <c r="C219" s="2" t="s">
        <v>511</v>
      </c>
      <c r="D219" s="2" t="str">
        <f ca="1">IFERROR(__xludf.DUMMYFUNCTION("GOOGLETRANSLATE(C219,""id"",""en"")"),"The food is all ... the price is affordable and the choice of a lot of taste. Recommended for eating seafood d jakarta.")</f>
        <v>The food is all ... the price is affordable and the choice of a lot of taste. Recommended for eating seafood d jakarta.</v>
      </c>
    </row>
    <row r="220" spans="1:4" ht="15.75" customHeight="1" x14ac:dyDescent="0.3">
      <c r="A220" s="2" t="s">
        <v>512</v>
      </c>
      <c r="B220" s="2" t="s">
        <v>510</v>
      </c>
      <c r="C220" s="2" t="s">
        <v>513</v>
      </c>
      <c r="D220" s="2" t="str">
        <f ca="1">IFERROR(__xludf.DUMMYFUNCTION("GOOGLETRANSLATE(C220,""id"",""en"")"),"The service is good satisfying and the food is right in the tongue of Indonesian people. The cleanliness of the location is good.")</f>
        <v>The service is good satisfying and the food is right in the tongue of Indonesian people. The cleanliness of the location is good.</v>
      </c>
    </row>
    <row r="221" spans="1:4" ht="15.75" customHeight="1" x14ac:dyDescent="0.3">
      <c r="A221" s="2" t="s">
        <v>514</v>
      </c>
      <c r="B221" s="2" t="s">
        <v>510</v>
      </c>
      <c r="C221" s="2" t="s">
        <v>515</v>
      </c>
      <c r="D221" s="2" t="str">
        <f ca="1">IFERROR(__xludf.DUMMYFUNCTION("GOOGLETRANSLATE(C221,""id"",""en"")"),"The atmosphere is very ok, the food uploads tastes, the place is strategic, the service is very friendly")</f>
        <v>The atmosphere is very ok, the food uploads tastes, the place is strategic, the service is very friendly</v>
      </c>
    </row>
    <row r="222" spans="1:4" ht="15.75" customHeight="1" x14ac:dyDescent="0.3">
      <c r="A222" s="2" t="s">
        <v>516</v>
      </c>
      <c r="B222" s="2" t="s">
        <v>517</v>
      </c>
      <c r="C222" s="2" t="s">
        <v>518</v>
      </c>
      <c r="D222" s="2" t="str">
        <f ca="1">IFERROR(__xludf.DUMMYFUNCTION("GOOGLETRANSLATE(C222,""id"",""en"")"),"The food is delicious fruit that is still fresh and fresh, the place is comfortable, the place is also shrill. The waiter is friendly.")</f>
        <v>The food is delicious fruit that is still fresh and fresh, the place is comfortable, the place is also shrill. The waiter is friendly.</v>
      </c>
    </row>
    <row r="223" spans="1:4" ht="15.75" customHeight="1" x14ac:dyDescent="0.3">
      <c r="A223" s="2" t="s">
        <v>519</v>
      </c>
      <c r="B223" s="2" t="s">
        <v>517</v>
      </c>
      <c r="C223" s="2" t="s">
        <v>520</v>
      </c>
      <c r="D223" s="2" t="str">
        <f ca="1">IFERROR(__xludf.DUMMYFUNCTION("GOOGLETRANSLATE(C223,""id"",""en"")"),"The mood is delicious ... delicious ... the place is ok bmgett .. often to snii .. moan fried squid flour ... mantapp okee..the more")</f>
        <v>The mood is delicious ... delicious ... the place is ok bmgett .. often to snii .. moan fried squid flour ... mantapp okee..the more</v>
      </c>
    </row>
    <row r="224" spans="1:4" ht="15.75" customHeight="1" x14ac:dyDescent="0.3">
      <c r="A224" s="2" t="s">
        <v>521</v>
      </c>
      <c r="B224" s="2" t="s">
        <v>517</v>
      </c>
      <c r="C224" s="2" t="s">
        <v>522</v>
      </c>
      <c r="D224" s="2" t="str">
        <f ca="1">IFERROR(__xludf.DUMMYFUNCTION("GOOGLETRANSLATE(C224,""id"",""en"")"),"The food is really good, what else is the shrimp ... the servant is friendly, fast and responsive ... there is a live music too")</f>
        <v>The food is really good, what else is the shrimp ... the servant is friendly, fast and responsive ... there is a live music too</v>
      </c>
    </row>
    <row r="225" spans="1:4" ht="15.75" customHeight="1" x14ac:dyDescent="0.3">
      <c r="A225" s="2" t="s">
        <v>523</v>
      </c>
      <c r="B225" s="2" t="s">
        <v>524</v>
      </c>
      <c r="C225" s="2" t="s">
        <v>525</v>
      </c>
      <c r="D225" s="2" t="str">
        <f ca="1">IFERROR(__xludf.DUMMYFUNCTION("GOOGLETRANSLATE(C225,""id"",""en"")"),"The problem of the taste of the city of Jakarta, the king, is it really right for our parents to have a birthday, and his employees can prepare a surprise and extraordinary🥳 ,,,,,")</f>
        <v>The problem of the taste of the city of Jakarta, the king, is it really right for our parents to have a birthday, and his employees can prepare a surprise and extraordinary🥳 ,,,,,</v>
      </c>
    </row>
    <row r="226" spans="1:4" ht="15.75" customHeight="1" x14ac:dyDescent="0.3">
      <c r="A226" s="2" t="s">
        <v>526</v>
      </c>
      <c r="B226" s="2" t="s">
        <v>524</v>
      </c>
      <c r="C226" s="2" t="s">
        <v>527</v>
      </c>
      <c r="D226" s="2" t="str">
        <f ca="1">IFERROR(__xludf.DUMMYFUNCTION("GOOGLETRANSLATE(C226,""id"",""en"")"),"Great really exciting, the place is also comfortable right for dinner with family. Recommended Place Bgt PokonyaaaAsel Merchase")</f>
        <v>Great really exciting, the place is also comfortable right for dinner with family. Recommended Place Bgt PokonyaaaAsel Merchase</v>
      </c>
    </row>
    <row r="227" spans="1:4" ht="15.75" customHeight="1" x14ac:dyDescent="0.3">
      <c r="A227" s="2" t="s">
        <v>528</v>
      </c>
      <c r="B227" s="2" t="s">
        <v>524</v>
      </c>
      <c r="C227" s="2" t="s">
        <v>529</v>
      </c>
      <c r="D227" s="2" t="str">
        <f ca="1">IFERROR(__xludf.DUMMYFUNCTION("GOOGLETRANSLATE(C227,""id"",""en"")"),"Good service, food is right, for the service is also quite good. live music is also pleasant to hear.")</f>
        <v>Good service, food is right, for the service is also quite good. live music is also pleasant to hear.</v>
      </c>
    </row>
    <row r="228" spans="1:4" ht="15.75" customHeight="1" x14ac:dyDescent="0.3">
      <c r="A228" s="2" t="s">
        <v>530</v>
      </c>
      <c r="B228" s="2" t="s">
        <v>524</v>
      </c>
      <c r="C228" s="2" t="s">
        <v>531</v>
      </c>
      <c r="D228" s="2" t="str">
        <f ca="1">IFERROR(__xludf.DUMMYFUNCTION("GOOGLETRANSLATE(C228,""id"",""en"")"),"places bag us fun service, the food is delicious food, the most like fish pepes ,,,, and tiramsel sauce crab")</f>
        <v>places bag us fun service, the food is delicious food, the most like fish pepes ,,,, and tiramsel sauce crab</v>
      </c>
    </row>
    <row r="229" spans="1:4" ht="15.75" customHeight="1" x14ac:dyDescent="0.3">
      <c r="A229" s="2" t="s">
        <v>532</v>
      </c>
      <c r="B229" s="2" t="s">
        <v>524</v>
      </c>
      <c r="C229" s="2" t="s">
        <v>533</v>
      </c>
      <c r="D229" s="2" t="str">
        <f ca="1">IFERROR(__xludf.DUMMYFUNCTION("GOOGLETRANSLATE(C229,""id"",""en"")"),"The food is delicious, the servant is friendly and the view is also good suitable for gathering family gatherings ... Thank you, the dealer is a complete dealer")</f>
        <v>The food is delicious, the servant is friendly and the view is also good suitable for gathering family gatherings ... Thank you, the dealer is a complete dealer</v>
      </c>
    </row>
    <row r="230" spans="1:4" ht="15.75" customHeight="1" x14ac:dyDescent="0.3">
      <c r="A230" s="2" t="s">
        <v>534</v>
      </c>
      <c r="B230" s="2" t="s">
        <v>524</v>
      </c>
      <c r="C230" s="2" t="s">
        <v>535</v>
      </c>
      <c r="D230" s="2" t="str">
        <f ca="1">IFERROR(__xludf.DUMMYFUNCTION("GOOGLETRANSLATE(C230,""id"",""en"")"),"OK. The taste is great all food. Chilli fish pomfret fish is great. The atmosphere is delicious and cozy ..... Read more")</f>
        <v>OK. The taste is great all food. Chilli fish pomfret fish is great. The atmosphere is delicious and cozy ..... Read more</v>
      </c>
    </row>
    <row r="231" spans="1:4" ht="15.75" customHeight="1" x14ac:dyDescent="0.3">
      <c r="A231" s="2" t="s">
        <v>536</v>
      </c>
      <c r="B231" s="2" t="s">
        <v>524</v>
      </c>
      <c r="C231" s="2" t="s">
        <v>537</v>
      </c>
      <c r="D231" s="2" t="str">
        <f ca="1">IFERROR(__xludf.DUMMYFUNCTION("GOOGLETRANSLATE(C231,""id"",""en"")"),"The food is delicious, the taste is right, the spices are a while, the place is very cozy, the view is the baguus until the photo ...")</f>
        <v>The food is delicious, the taste is right, the spices are a while, the place is very cozy, the view is the baguus until the photo ...</v>
      </c>
    </row>
    <row r="232" spans="1:4" ht="15.75" customHeight="1" x14ac:dyDescent="0.3">
      <c r="A232" s="2" t="s">
        <v>538</v>
      </c>
      <c r="B232" s="2" t="s">
        <v>524</v>
      </c>
      <c r="C232" s="2" t="s">
        <v>539</v>
      </c>
      <c r="D232" s="2" t="str">
        <f ca="1">IFERROR(__xludf.DUMMYFUNCTION("GOOGLETRANSLATE(C232,""id"",""en"")"),"The menu is very diverse, the price is suitable for a group, view ok, the family atmosphere is getting warmer and very intense")</f>
        <v>The menu is very diverse, the price is suitable for a group, view ok, the family atmosphere is getting warmer and very intense</v>
      </c>
    </row>
    <row r="233" spans="1:4" ht="15.75" customHeight="1" x14ac:dyDescent="0.3">
      <c r="A233" s="2" t="s">
        <v>540</v>
      </c>
      <c r="B233" s="2" t="s">
        <v>524</v>
      </c>
      <c r="C233" s="2" t="s">
        <v>541</v>
      </c>
      <c r="D233" s="2" t="str">
        <f ca="1">IFERROR(__xludf.DUMMYFUNCTION("GOOGLETRANSLATE(C233,""id"",""en"")"),"The food is really good, outside of all the food with a view of the beach. And the service is fast.")</f>
        <v>The food is really good, outside of all the food with a view of the beach. And the service is fast.</v>
      </c>
    </row>
    <row r="234" spans="1:4" ht="15.75" customHeight="1" x14ac:dyDescent="0.3">
      <c r="A234" s="2" t="s">
        <v>542</v>
      </c>
      <c r="B234" s="2" t="s">
        <v>524</v>
      </c>
      <c r="C234" s="2" t="s">
        <v>543</v>
      </c>
      <c r="D234" s="2" t="str">
        <f ca="1">IFERROR(__xludf.DUMMYFUNCTION("GOOGLETRANSLATE(C234,""id"",""en"")"),"The food is delicious, the place is fun for gathering and hanging out with friends, very satisfied, can be karokean too")</f>
        <v>The food is delicious, the place is fun for gathering and hanging out with friends, very satisfied, can be karokean too</v>
      </c>
    </row>
    <row r="235" spans="1:4" ht="15.75" customHeight="1" x14ac:dyDescent="0.3">
      <c r="A235" s="2" t="s">
        <v>544</v>
      </c>
      <c r="B235" s="2" t="s">
        <v>545</v>
      </c>
      <c r="C235" s="2" t="s">
        <v>546</v>
      </c>
      <c r="D235" s="2" t="str">
        <f ca="1">IFERROR(__xludf.DUMMYFUNCTION("GOOGLETRANSLATE(C235,""id"",""en"")"),"Favorite restaurant every time to Ancol is great, it is suitable. The most favorite menu of black pepper seasoning crab.")</f>
        <v>Favorite restaurant every time to Ancol is great, it is suitable. The most favorite menu of black pepper seasoning crab.</v>
      </c>
    </row>
    <row r="236" spans="1:4" ht="15.75" customHeight="1" x14ac:dyDescent="0.3">
      <c r="A236" s="2" t="s">
        <v>547</v>
      </c>
      <c r="B236" s="2" t="s">
        <v>545</v>
      </c>
      <c r="C236" s="2" t="s">
        <v>548</v>
      </c>
      <c r="D236" s="2" t="str">
        <f ca="1">IFERROR(__xludf.DUMMYFUNCTION("GOOGLETRANSLATE(C236,""id"",""en"")"),"Delicious Foods ... A comfortable place to view good ... Recommended food spices jali pepper crab black shells of padangsel sauce")</f>
        <v>Delicious Foods ... A comfortable place to view good ... Recommended food spices jali pepper crab black shells of padangsel sauce</v>
      </c>
    </row>
    <row r="237" spans="1:4" ht="15.75" customHeight="1" x14ac:dyDescent="0.3">
      <c r="A237" s="2" t="s">
        <v>549</v>
      </c>
      <c r="B237" s="2" t="s">
        <v>550</v>
      </c>
      <c r="C237" s="2" t="s">
        <v>551</v>
      </c>
      <c r="D237" s="2" t="str">
        <f ca="1">IFERROR(__xludf.DUMMYFUNCTION("GOOGLETRANSLATE(C237,""id"",""en"")"),"Mknyosss's singapure sauce crab, the atmosphere is also comfortable for family events. Moreover, there is a complete live music")</f>
        <v>Mknyosss's singapure sauce crab, the atmosphere is also comfortable for family events. Moreover, there is a complete live music</v>
      </c>
    </row>
    <row r="238" spans="1:4" ht="15.75" customHeight="1" x14ac:dyDescent="0.3">
      <c r="A238" s="2" t="s">
        <v>552</v>
      </c>
      <c r="B238" s="2" t="s">
        <v>550</v>
      </c>
      <c r="C238" s="2" t="s">
        <v>553</v>
      </c>
      <c r="D238" s="2" t="str">
        <f ca="1">IFERROR(__xludf.DUMMYFUNCTION("GOOGLETRANSLATE(C238,""id"",""en"")"),"The cuisine is delicious, the shrimp is fresh, it fits the appetite for high school ...")</f>
        <v>The cuisine is delicious, the shrimp is fresh, it fits the appetite for high school ...</v>
      </c>
    </row>
    <row r="239" spans="1:4" ht="15.75" customHeight="1" x14ac:dyDescent="0.3">
      <c r="A239" s="2" t="s">
        <v>554</v>
      </c>
      <c r="B239" s="2" t="s">
        <v>550</v>
      </c>
      <c r="C239" s="2" t="s">
        <v>555</v>
      </c>
      <c r="D239" s="2" t="str">
        <f ca="1">IFERROR(__xludf.DUMMYFUNCTION("GOOGLETRANSLATE(C239,""id"",""en"")"),"A comfortable and fitting place for a big eating together with a large family to spend WAKU together ...")</f>
        <v>A comfortable and fitting place for a big eating together with a large family to spend WAKU together ...</v>
      </c>
    </row>
    <row r="240" spans="1:4" ht="15.75" customHeight="1" x14ac:dyDescent="0.3">
      <c r="A240" s="2" t="s">
        <v>556</v>
      </c>
      <c r="B240" s="2" t="s">
        <v>550</v>
      </c>
      <c r="C240" s="2" t="s">
        <v>557</v>
      </c>
      <c r="D240" s="2" t="str">
        <f ca="1">IFERROR(__xludf.DUMMYFUNCTION("GOOGLETRANSLATE(C240,""id"",""en"")"),"Night food is very tasty and fit for a large family gathering dinner here .. thanks ...")</f>
        <v>Night food is very tasty and fit for a large family gathering dinner here .. thanks ...</v>
      </c>
    </row>
    <row r="241" spans="1:4" ht="15.75" customHeight="1" x14ac:dyDescent="0.3">
      <c r="A241" s="2" t="s">
        <v>558</v>
      </c>
      <c r="B241" s="2" t="s">
        <v>550</v>
      </c>
      <c r="C241" s="2" t="s">
        <v>559</v>
      </c>
      <c r="D241" s="2" t="str">
        <f ca="1">IFERROR(__xludf.DUMMYFUNCTION("GOOGLETRANSLATE(C241,""id"",""en"")"),"The food varies. The atmosphere is also cool near Ancol, favorite food is grilled fish. So good")</f>
        <v>The food varies. The atmosphere is also cool near Ancol, favorite food is grilled fish. So good</v>
      </c>
    </row>
    <row r="242" spans="1:4" ht="15.75" customHeight="1" x14ac:dyDescent="0.3">
      <c r="A242" s="2"/>
      <c r="B242" s="2"/>
      <c r="C242" s="2"/>
      <c r="D242" s="2"/>
    </row>
    <row r="243" spans="1:4" ht="15.75" customHeight="1" x14ac:dyDescent="0.3">
      <c r="A243" s="2"/>
      <c r="B243" s="2"/>
      <c r="C243" s="2"/>
      <c r="D243" s="2"/>
    </row>
    <row r="244" spans="1:4" ht="15.75" customHeight="1" x14ac:dyDescent="0.3">
      <c r="A244" s="2"/>
      <c r="B244" s="2"/>
      <c r="C244" s="2"/>
      <c r="D244" s="2"/>
    </row>
    <row r="245" spans="1:4" ht="15.75" customHeight="1" x14ac:dyDescent="0.3">
      <c r="A245" s="2"/>
      <c r="B245" s="2"/>
      <c r="C245" s="2"/>
      <c r="D245" s="2"/>
    </row>
    <row r="246" spans="1:4" ht="15.75" customHeight="1" x14ac:dyDescent="0.3">
      <c r="A246" s="2"/>
      <c r="B246" s="2"/>
      <c r="C246" s="2"/>
      <c r="D246" s="2"/>
    </row>
    <row r="247" spans="1:4" ht="15.75" customHeight="1" x14ac:dyDescent="0.3">
      <c r="A247" s="2"/>
      <c r="B247" s="2"/>
      <c r="C247" s="2"/>
      <c r="D247" s="2"/>
    </row>
    <row r="248" spans="1:4" ht="15.75" customHeight="1" x14ac:dyDescent="0.3">
      <c r="A248" s="2"/>
      <c r="B248" s="2"/>
      <c r="C248" s="2"/>
      <c r="D248" s="2"/>
    </row>
    <row r="249" spans="1:4" ht="15.75" customHeight="1" x14ac:dyDescent="0.3">
      <c r="A249" s="2"/>
      <c r="B249" s="2"/>
      <c r="C249" s="2"/>
      <c r="D249" s="2"/>
    </row>
    <row r="250" spans="1:4" ht="15.75" customHeight="1" x14ac:dyDescent="0.3">
      <c r="A250" s="2"/>
      <c r="B250" s="2"/>
      <c r="C250" s="2"/>
      <c r="D250" s="2"/>
    </row>
    <row r="251" spans="1:4" ht="15.75" customHeight="1" x14ac:dyDescent="0.3">
      <c r="A251" s="2"/>
      <c r="B251" s="2"/>
      <c r="C251" s="2"/>
      <c r="D251" s="2"/>
    </row>
    <row r="252" spans="1:4" ht="15.75" customHeight="1" x14ac:dyDescent="0.3">
      <c r="A252" s="2"/>
      <c r="B252" s="2"/>
      <c r="C252" s="2"/>
      <c r="D252" s="2"/>
    </row>
    <row r="253" spans="1:4" ht="15.75" customHeight="1" x14ac:dyDescent="0.3">
      <c r="A253" s="2"/>
      <c r="B253" s="2"/>
      <c r="C253" s="2"/>
      <c r="D253" s="2"/>
    </row>
    <row r="254" spans="1:4" ht="15.75" customHeight="1" x14ac:dyDescent="0.3">
      <c r="A254" s="2"/>
      <c r="B254" s="2"/>
      <c r="C254" s="2"/>
      <c r="D254" s="2"/>
    </row>
    <row r="255" spans="1:4" ht="15.75" customHeight="1" x14ac:dyDescent="0.3">
      <c r="A255" s="2"/>
      <c r="B255" s="2"/>
      <c r="C255" s="2"/>
      <c r="D255" s="2"/>
    </row>
    <row r="256" spans="1:4" ht="15.75" customHeight="1" x14ac:dyDescent="0.3">
      <c r="A256" s="2"/>
      <c r="B256" s="2"/>
      <c r="C256" s="2"/>
      <c r="D256" s="2"/>
    </row>
    <row r="257" spans="1:4" ht="15.75" customHeight="1" x14ac:dyDescent="0.3">
      <c r="A257" s="2"/>
      <c r="B257" s="2"/>
      <c r="C257" s="2"/>
      <c r="D257" s="2"/>
    </row>
    <row r="258" spans="1:4" ht="15.75" customHeight="1" x14ac:dyDescent="0.3">
      <c r="A258" s="2"/>
      <c r="B258" s="2"/>
      <c r="C258" s="2"/>
      <c r="D258" s="2"/>
    </row>
    <row r="259" spans="1:4" ht="15.75" customHeight="1" x14ac:dyDescent="0.3">
      <c r="A259" s="2"/>
      <c r="B259" s="2"/>
      <c r="C259" s="2"/>
      <c r="D259" s="2"/>
    </row>
    <row r="260" spans="1:4" ht="15.75" customHeight="1" x14ac:dyDescent="0.3">
      <c r="A260" s="2"/>
      <c r="B260" s="2"/>
      <c r="C260" s="2"/>
      <c r="D260" s="2"/>
    </row>
    <row r="261" spans="1:4" ht="15.75" customHeight="1" x14ac:dyDescent="0.3">
      <c r="A261" s="2"/>
      <c r="B261" s="2"/>
      <c r="C261" s="2"/>
      <c r="D261" s="2"/>
    </row>
    <row r="262" spans="1:4" ht="15.75" customHeight="1" x14ac:dyDescent="0.3">
      <c r="A262" s="2"/>
      <c r="B262" s="2"/>
      <c r="C262" s="2"/>
      <c r="D262" s="2"/>
    </row>
    <row r="263" spans="1:4" ht="15.75" customHeight="1" x14ac:dyDescent="0.3">
      <c r="A263" s="2"/>
      <c r="B263" s="2"/>
      <c r="C263" s="2"/>
      <c r="D263" s="2"/>
    </row>
    <row r="264" spans="1:4" ht="15.75" customHeight="1" x14ac:dyDescent="0.3">
      <c r="A264" s="2"/>
      <c r="B264" s="2"/>
      <c r="C264" s="2"/>
      <c r="D264" s="2"/>
    </row>
    <row r="265" spans="1:4" ht="15.75" customHeight="1" x14ac:dyDescent="0.3">
      <c r="A265" s="2"/>
      <c r="B265" s="2"/>
      <c r="C265" s="2"/>
      <c r="D265" s="2"/>
    </row>
    <row r="266" spans="1:4" ht="15.75" customHeight="1" x14ac:dyDescent="0.3">
      <c r="A266" s="2"/>
      <c r="B266" s="2"/>
      <c r="C266" s="2"/>
      <c r="D266" s="2"/>
    </row>
    <row r="267" spans="1:4" ht="15.75" customHeight="1" x14ac:dyDescent="0.3">
      <c r="A267" s="2"/>
      <c r="B267" s="2"/>
      <c r="C267" s="2"/>
      <c r="D267" s="2"/>
    </row>
    <row r="268" spans="1:4" ht="15.75" customHeight="1" x14ac:dyDescent="0.3">
      <c r="A268" s="2"/>
      <c r="B268" s="2"/>
      <c r="C268" s="2"/>
      <c r="D268" s="2"/>
    </row>
    <row r="269" spans="1:4" ht="15.75" customHeight="1" x14ac:dyDescent="0.3">
      <c r="A269" s="2"/>
      <c r="B269" s="2"/>
      <c r="C269" s="2"/>
      <c r="D269" s="2"/>
    </row>
    <row r="270" spans="1:4" ht="15.75" customHeight="1" x14ac:dyDescent="0.3">
      <c r="A270" s="2"/>
      <c r="B270" s="2"/>
      <c r="C270" s="2"/>
      <c r="D270" s="2"/>
    </row>
    <row r="271" spans="1:4" ht="15.75" customHeight="1" x14ac:dyDescent="0.3">
      <c r="A271" s="2"/>
      <c r="B271" s="2"/>
      <c r="C271" s="2"/>
      <c r="D271" s="2"/>
    </row>
    <row r="272" spans="1:4" ht="15.75" customHeight="1" x14ac:dyDescent="0.3">
      <c r="A272" s="2"/>
      <c r="B272" s="2"/>
      <c r="C272" s="2"/>
      <c r="D272" s="2"/>
    </row>
    <row r="273" spans="1:4" ht="15.75" customHeight="1" x14ac:dyDescent="0.3">
      <c r="A273" s="2"/>
      <c r="B273" s="2"/>
      <c r="C273" s="2"/>
      <c r="D273" s="2"/>
    </row>
    <row r="274" spans="1:4" ht="15.75" customHeight="1" x14ac:dyDescent="0.3">
      <c r="A274" s="2"/>
      <c r="B274" s="2"/>
      <c r="C274" s="2"/>
      <c r="D274" s="2"/>
    </row>
    <row r="275" spans="1:4" ht="15.75" customHeight="1" x14ac:dyDescent="0.3">
      <c r="A275" s="2"/>
      <c r="B275" s="2"/>
      <c r="C275" s="2"/>
      <c r="D275" s="2"/>
    </row>
    <row r="276" spans="1:4" ht="15.75" customHeight="1" x14ac:dyDescent="0.3">
      <c r="A276" s="2"/>
      <c r="B276" s="2"/>
      <c r="C276" s="2"/>
      <c r="D276" s="2"/>
    </row>
    <row r="277" spans="1:4" ht="15.75" customHeight="1" x14ac:dyDescent="0.3">
      <c r="A277" s="2"/>
      <c r="B277" s="2"/>
      <c r="C277" s="2"/>
      <c r="D277" s="2"/>
    </row>
    <row r="278" spans="1:4" ht="15.75" customHeight="1" x14ac:dyDescent="0.3">
      <c r="A278" s="2"/>
      <c r="B278" s="2"/>
      <c r="C278" s="2"/>
      <c r="D278" s="2"/>
    </row>
    <row r="279" spans="1:4" ht="15.75" customHeight="1" x14ac:dyDescent="0.3">
      <c r="A279" s="2"/>
      <c r="B279" s="2"/>
      <c r="C279" s="2"/>
      <c r="D279" s="2"/>
    </row>
    <row r="280" spans="1:4" ht="15.75" customHeight="1" x14ac:dyDescent="0.3">
      <c r="A280" s="2"/>
      <c r="B280" s="2"/>
      <c r="C280" s="2"/>
      <c r="D280" s="2"/>
    </row>
    <row r="281" spans="1:4" ht="15.75" customHeight="1" x14ac:dyDescent="0.3">
      <c r="A281" s="2"/>
      <c r="B281" s="2"/>
      <c r="C281" s="2"/>
      <c r="D281" s="2"/>
    </row>
    <row r="282" spans="1:4" ht="15.75" customHeight="1" x14ac:dyDescent="0.3">
      <c r="A282" s="2"/>
      <c r="B282" s="2"/>
      <c r="C282" s="2"/>
      <c r="D282" s="2"/>
    </row>
    <row r="283" spans="1:4" ht="15.75" customHeight="1" x14ac:dyDescent="0.3">
      <c r="A283" s="2"/>
      <c r="B283" s="2"/>
      <c r="C283" s="2"/>
      <c r="D283" s="2"/>
    </row>
    <row r="284" spans="1:4" ht="15.75" customHeight="1" x14ac:dyDescent="0.3">
      <c r="A284" s="2"/>
      <c r="B284" s="2"/>
      <c r="C284" s="2"/>
      <c r="D284" s="2"/>
    </row>
    <row r="285" spans="1:4" ht="15.75" customHeight="1" x14ac:dyDescent="0.3">
      <c r="A285" s="2"/>
      <c r="B285" s="2"/>
      <c r="C285" s="2"/>
      <c r="D285" s="2"/>
    </row>
    <row r="286" spans="1:4" ht="15.75" customHeight="1" x14ac:dyDescent="0.3">
      <c r="A286" s="2"/>
      <c r="B286" s="2"/>
      <c r="C286" s="2"/>
      <c r="D286" s="2"/>
    </row>
    <row r="287" spans="1:4" ht="15.75" customHeight="1" x14ac:dyDescent="0.3">
      <c r="A287" s="2"/>
      <c r="B287" s="2"/>
      <c r="C287" s="2"/>
      <c r="D287" s="2"/>
    </row>
    <row r="288" spans="1:4" ht="15.75" customHeight="1" x14ac:dyDescent="0.3">
      <c r="A288" s="2"/>
      <c r="B288" s="2"/>
      <c r="C288" s="2"/>
      <c r="D288" s="2"/>
    </row>
    <row r="289" spans="1:4" ht="15.75" customHeight="1" x14ac:dyDescent="0.3">
      <c r="A289" s="2"/>
      <c r="B289" s="2"/>
      <c r="C289" s="2"/>
      <c r="D289" s="2"/>
    </row>
    <row r="290" spans="1:4" ht="15.75" customHeight="1" x14ac:dyDescent="0.3">
      <c r="A290" s="2"/>
      <c r="B290" s="2"/>
      <c r="C290" s="2"/>
      <c r="D290" s="2"/>
    </row>
    <row r="291" spans="1:4" ht="15.75" customHeight="1" x14ac:dyDescent="0.3">
      <c r="A291" s="2"/>
      <c r="B291" s="2"/>
      <c r="C291" s="2"/>
      <c r="D291" s="2"/>
    </row>
    <row r="292" spans="1:4" ht="15.75" customHeight="1" x14ac:dyDescent="0.3">
      <c r="A292" s="2"/>
      <c r="B292" s="2"/>
      <c r="C292" s="2"/>
      <c r="D292" s="2"/>
    </row>
    <row r="293" spans="1:4" ht="15.75" customHeight="1" x14ac:dyDescent="0.3">
      <c r="A293" s="2"/>
      <c r="B293" s="2"/>
      <c r="C293" s="2"/>
      <c r="D293" s="2"/>
    </row>
    <row r="294" spans="1:4" ht="15.75" customHeight="1" x14ac:dyDescent="0.3">
      <c r="A294" s="2"/>
      <c r="B294" s="2"/>
      <c r="C294" s="2"/>
      <c r="D294" s="2"/>
    </row>
    <row r="295" spans="1:4" ht="15.75" customHeight="1" x14ac:dyDescent="0.3">
      <c r="A295" s="2"/>
      <c r="B295" s="2"/>
      <c r="C295" s="2"/>
      <c r="D295" s="2"/>
    </row>
    <row r="296" spans="1:4" ht="15.75" customHeight="1" x14ac:dyDescent="0.3">
      <c r="A296" s="2"/>
      <c r="B296" s="2"/>
      <c r="C296" s="2"/>
      <c r="D296" s="2"/>
    </row>
    <row r="297" spans="1:4" ht="15.75" customHeight="1" x14ac:dyDescent="0.3">
      <c r="A297" s="2"/>
      <c r="B297" s="2"/>
      <c r="C297" s="2"/>
      <c r="D297" s="2"/>
    </row>
    <row r="298" spans="1:4" ht="15.75" customHeight="1" x14ac:dyDescent="0.3">
      <c r="A298" s="2"/>
      <c r="B298" s="2"/>
      <c r="C298" s="2"/>
      <c r="D298" s="2"/>
    </row>
    <row r="299" spans="1:4" ht="15.75" customHeight="1" x14ac:dyDescent="0.3">
      <c r="A299" s="2"/>
      <c r="B299" s="2"/>
      <c r="C299" s="2"/>
      <c r="D299" s="2"/>
    </row>
    <row r="300" spans="1:4" ht="15.75" customHeight="1" x14ac:dyDescent="0.3">
      <c r="A300" s="2"/>
      <c r="B300" s="2"/>
      <c r="C300" s="2"/>
      <c r="D300" s="2"/>
    </row>
    <row r="301" spans="1:4" ht="15.75" customHeight="1" x14ac:dyDescent="0.3">
      <c r="A301" s="2"/>
      <c r="B301" s="2"/>
      <c r="C301" s="2"/>
      <c r="D301" s="2"/>
    </row>
    <row r="302" spans="1:4" ht="15.75" customHeight="1" x14ac:dyDescent="0.3">
      <c r="A302" s="2"/>
      <c r="B302" s="2"/>
      <c r="C302" s="2"/>
      <c r="D302" s="2"/>
    </row>
    <row r="303" spans="1:4" ht="15.75" customHeight="1" x14ac:dyDescent="0.3">
      <c r="A303" s="2"/>
      <c r="B303" s="2"/>
      <c r="C303" s="2"/>
      <c r="D303" s="2"/>
    </row>
    <row r="304" spans="1:4" ht="15.75" customHeight="1" x14ac:dyDescent="0.3">
      <c r="A304" s="2"/>
      <c r="B304" s="2"/>
      <c r="C304" s="2"/>
      <c r="D304" s="2"/>
    </row>
    <row r="305" spans="1:4" ht="15.75" customHeight="1" x14ac:dyDescent="0.3">
      <c r="A305" s="2"/>
      <c r="B305" s="2"/>
      <c r="C305" s="2"/>
      <c r="D305" s="2"/>
    </row>
    <row r="306" spans="1:4" ht="15.75" customHeight="1" x14ac:dyDescent="0.3">
      <c r="A306" s="2"/>
      <c r="B306" s="2"/>
      <c r="C306" s="2"/>
      <c r="D306" s="2"/>
    </row>
    <row r="307" spans="1:4" ht="15.75" customHeight="1" x14ac:dyDescent="0.3">
      <c r="A307" s="2"/>
      <c r="B307" s="2"/>
      <c r="C307" s="2"/>
      <c r="D307" s="2"/>
    </row>
    <row r="308" spans="1:4" ht="15.75" customHeight="1" x14ac:dyDescent="0.3">
      <c r="A308" s="2"/>
      <c r="B308" s="2"/>
      <c r="C308" s="2"/>
      <c r="D308" s="2"/>
    </row>
    <row r="309" spans="1:4" ht="15.75" customHeight="1" x14ac:dyDescent="0.3">
      <c r="A309" s="2"/>
      <c r="B309" s="2"/>
      <c r="C309" s="2"/>
      <c r="D309" s="2"/>
    </row>
    <row r="310" spans="1:4" ht="15.75" customHeight="1" x14ac:dyDescent="0.3">
      <c r="A310" s="2"/>
      <c r="B310" s="2"/>
      <c r="C310" s="2"/>
      <c r="D310" s="2"/>
    </row>
    <row r="311" spans="1:4" ht="15.75" customHeight="1" x14ac:dyDescent="0.3">
      <c r="A311" s="2"/>
      <c r="B311" s="2"/>
      <c r="C311" s="2"/>
      <c r="D311" s="2"/>
    </row>
    <row r="312" spans="1:4" ht="15.75" customHeight="1" x14ac:dyDescent="0.3">
      <c r="A312" s="2"/>
      <c r="B312" s="2"/>
      <c r="C312" s="2"/>
      <c r="D312" s="2"/>
    </row>
    <row r="313" spans="1:4" ht="15.75" customHeight="1" x14ac:dyDescent="0.3">
      <c r="A313" s="2"/>
      <c r="B313" s="2"/>
      <c r="C313" s="2"/>
      <c r="D313" s="2"/>
    </row>
    <row r="314" spans="1:4" ht="15.75" customHeight="1" x14ac:dyDescent="0.3">
      <c r="A314" s="2"/>
      <c r="B314" s="2"/>
      <c r="C314" s="2"/>
      <c r="D314" s="2"/>
    </row>
    <row r="315" spans="1:4" ht="15.75" customHeight="1" x14ac:dyDescent="0.3">
      <c r="A315" s="2"/>
      <c r="B315" s="2"/>
      <c r="C315" s="2"/>
      <c r="D315" s="2"/>
    </row>
    <row r="316" spans="1:4" ht="15.75" customHeight="1" x14ac:dyDescent="0.3">
      <c r="A316" s="2"/>
      <c r="B316" s="2"/>
      <c r="C316" s="2"/>
      <c r="D316" s="2"/>
    </row>
    <row r="317" spans="1:4" ht="15.75" customHeight="1" x14ac:dyDescent="0.3">
      <c r="A317" s="2"/>
      <c r="B317" s="2"/>
      <c r="C317" s="2"/>
      <c r="D317" s="2"/>
    </row>
    <row r="318" spans="1:4" ht="15.75" customHeight="1" x14ac:dyDescent="0.3">
      <c r="A318" s="2"/>
      <c r="B318" s="2"/>
      <c r="C318" s="2"/>
      <c r="D318" s="2"/>
    </row>
    <row r="319" spans="1:4" ht="15.75" customHeight="1" x14ac:dyDescent="0.3">
      <c r="A319" s="2"/>
      <c r="B319" s="2"/>
      <c r="C319" s="2"/>
      <c r="D319" s="2"/>
    </row>
    <row r="320" spans="1:4" ht="15.75" customHeight="1" x14ac:dyDescent="0.3">
      <c r="A320" s="2"/>
      <c r="B320" s="2"/>
      <c r="C320" s="2"/>
      <c r="D320" s="2"/>
    </row>
    <row r="321" spans="1:4" ht="15.75" customHeight="1" x14ac:dyDescent="0.3">
      <c r="A321" s="2"/>
      <c r="B321" s="2"/>
      <c r="C321" s="2"/>
      <c r="D321" s="2"/>
    </row>
    <row r="322" spans="1:4" ht="15.75" customHeight="1" x14ac:dyDescent="0.3">
      <c r="A322" s="2"/>
      <c r="B322" s="2"/>
      <c r="C322" s="2"/>
      <c r="D322" s="2"/>
    </row>
    <row r="323" spans="1:4" ht="15.75" customHeight="1" x14ac:dyDescent="0.3">
      <c r="A323" s="2"/>
      <c r="B323" s="2"/>
      <c r="C323" s="2"/>
      <c r="D323" s="2"/>
    </row>
    <row r="324" spans="1:4" ht="15.75" customHeight="1" x14ac:dyDescent="0.3">
      <c r="A324" s="2"/>
      <c r="B324" s="2"/>
      <c r="C324" s="2"/>
      <c r="D324" s="2"/>
    </row>
    <row r="325" spans="1:4" ht="15.75" customHeight="1" x14ac:dyDescent="0.3">
      <c r="A325" s="2"/>
      <c r="B325" s="2"/>
      <c r="C325" s="2"/>
      <c r="D325" s="2"/>
    </row>
    <row r="326" spans="1:4" ht="15.75" customHeight="1" x14ac:dyDescent="0.3">
      <c r="A326" s="2"/>
      <c r="B326" s="2"/>
      <c r="C326" s="2"/>
      <c r="D326" s="2"/>
    </row>
    <row r="327" spans="1:4" ht="15.75" customHeight="1" x14ac:dyDescent="0.3">
      <c r="A327" s="2"/>
      <c r="B327" s="2"/>
      <c r="C327" s="2"/>
      <c r="D327" s="2"/>
    </row>
    <row r="328" spans="1:4" ht="15.75" customHeight="1" x14ac:dyDescent="0.3">
      <c r="A328" s="2"/>
      <c r="B328" s="2"/>
      <c r="C328" s="2"/>
      <c r="D328" s="2"/>
    </row>
    <row r="329" spans="1:4" ht="15.75" customHeight="1" x14ac:dyDescent="0.3">
      <c r="A329" s="2"/>
      <c r="B329" s="2"/>
      <c r="C329" s="2"/>
      <c r="D329" s="2"/>
    </row>
    <row r="330" spans="1:4" ht="15.75" customHeight="1" x14ac:dyDescent="0.3">
      <c r="A330" s="2"/>
      <c r="B330" s="2"/>
      <c r="C330" s="2"/>
      <c r="D330" s="2"/>
    </row>
    <row r="331" spans="1:4" ht="15.75" customHeight="1" x14ac:dyDescent="0.3">
      <c r="A331" s="2"/>
      <c r="B331" s="2"/>
      <c r="C331" s="2"/>
      <c r="D331" s="2"/>
    </row>
    <row r="332" spans="1:4" ht="15.75" customHeight="1" x14ac:dyDescent="0.3">
      <c r="A332" s="2"/>
      <c r="B332" s="2"/>
      <c r="C332" s="2"/>
      <c r="D332" s="2"/>
    </row>
    <row r="333" spans="1:4" ht="15.75" customHeight="1" x14ac:dyDescent="0.3">
      <c r="A333" s="2"/>
      <c r="B333" s="2"/>
      <c r="C333" s="2"/>
      <c r="D333" s="2"/>
    </row>
    <row r="334" spans="1:4" ht="15.75" customHeight="1" x14ac:dyDescent="0.3">
      <c r="A334" s="2"/>
      <c r="B334" s="2"/>
      <c r="C334" s="2"/>
      <c r="D334" s="2"/>
    </row>
    <row r="335" spans="1:4" ht="15.75" customHeight="1" x14ac:dyDescent="0.3">
      <c r="A335" s="2"/>
      <c r="B335" s="2"/>
      <c r="C335" s="2"/>
      <c r="D335" s="2"/>
    </row>
    <row r="336" spans="1:4" ht="15.75" customHeight="1" x14ac:dyDescent="0.3">
      <c r="A336" s="2"/>
      <c r="B336" s="2"/>
      <c r="C336" s="2"/>
      <c r="D336" s="2"/>
    </row>
    <row r="337" spans="1:4" ht="15.75" customHeight="1" x14ac:dyDescent="0.3">
      <c r="A337" s="2"/>
      <c r="B337" s="2"/>
      <c r="C337" s="2"/>
      <c r="D337" s="2"/>
    </row>
    <row r="338" spans="1:4" ht="15.75" customHeight="1" x14ac:dyDescent="0.3">
      <c r="A338" s="2"/>
      <c r="B338" s="2"/>
      <c r="C338" s="2"/>
      <c r="D338" s="2"/>
    </row>
    <row r="339" spans="1:4" ht="15.75" customHeight="1" x14ac:dyDescent="0.3">
      <c r="A339" s="2"/>
      <c r="B339" s="2"/>
      <c r="C339" s="2"/>
      <c r="D339" s="2"/>
    </row>
    <row r="340" spans="1:4" ht="15.75" customHeight="1" x14ac:dyDescent="0.3">
      <c r="A340" s="2"/>
      <c r="B340" s="2"/>
      <c r="C340" s="2"/>
      <c r="D340" s="2"/>
    </row>
    <row r="341" spans="1:4" ht="15.75" customHeight="1" x14ac:dyDescent="0.3">
      <c r="A341" s="2"/>
      <c r="B341" s="2"/>
      <c r="C341" s="2"/>
      <c r="D341" s="2"/>
    </row>
    <row r="342" spans="1:4" ht="15.75" customHeight="1" x14ac:dyDescent="0.3">
      <c r="A342" s="2"/>
      <c r="B342" s="2"/>
      <c r="C342" s="2"/>
      <c r="D342" s="2"/>
    </row>
    <row r="343" spans="1:4" ht="15.75" customHeight="1" x14ac:dyDescent="0.3">
      <c r="A343" s="2"/>
      <c r="B343" s="2"/>
      <c r="C343" s="2"/>
      <c r="D343" s="2"/>
    </row>
    <row r="344" spans="1:4" ht="15.75" customHeight="1" x14ac:dyDescent="0.3">
      <c r="A344" s="2"/>
      <c r="B344" s="2"/>
      <c r="C344" s="2"/>
      <c r="D344" s="2"/>
    </row>
    <row r="345" spans="1:4" ht="15.75" customHeight="1" x14ac:dyDescent="0.3">
      <c r="A345" s="2"/>
      <c r="B345" s="2"/>
      <c r="C345" s="2"/>
      <c r="D345" s="2"/>
    </row>
    <row r="346" spans="1:4" ht="15.75" customHeight="1" x14ac:dyDescent="0.3">
      <c r="A346" s="2"/>
      <c r="B346" s="2"/>
      <c r="C346" s="2"/>
      <c r="D346" s="2"/>
    </row>
    <row r="347" spans="1:4" ht="15.75" customHeight="1" x14ac:dyDescent="0.3">
      <c r="A347" s="2"/>
      <c r="B347" s="2"/>
      <c r="C347" s="2"/>
      <c r="D347" s="2"/>
    </row>
    <row r="348" spans="1:4" ht="15.75" customHeight="1" x14ac:dyDescent="0.3">
      <c r="A348" s="2"/>
      <c r="B348" s="2"/>
      <c r="C348" s="2"/>
      <c r="D348" s="2"/>
    </row>
    <row r="349" spans="1:4" ht="15.75" customHeight="1" x14ac:dyDescent="0.3">
      <c r="A349" s="2"/>
      <c r="B349" s="2"/>
      <c r="C349" s="2"/>
      <c r="D349" s="2"/>
    </row>
    <row r="350" spans="1:4" ht="15.75" customHeight="1" x14ac:dyDescent="0.3">
      <c r="A350" s="2"/>
      <c r="B350" s="2"/>
      <c r="C350" s="2"/>
      <c r="D350" s="2"/>
    </row>
    <row r="351" spans="1:4" ht="15.75" customHeight="1" x14ac:dyDescent="0.3">
      <c r="A351" s="2"/>
      <c r="B351" s="2"/>
      <c r="C351" s="2"/>
      <c r="D351" s="2"/>
    </row>
    <row r="352" spans="1:4" ht="15.75" customHeight="1" x14ac:dyDescent="0.3">
      <c r="A352" s="2"/>
      <c r="B352" s="2"/>
      <c r="C352" s="2"/>
      <c r="D352" s="2"/>
    </row>
    <row r="353" spans="1:4" ht="15.75" customHeight="1" x14ac:dyDescent="0.3">
      <c r="A353" s="2"/>
      <c r="B353" s="2"/>
      <c r="C353" s="2"/>
      <c r="D353" s="2"/>
    </row>
    <row r="354" spans="1:4" ht="15.75" customHeight="1" x14ac:dyDescent="0.3">
      <c r="A354" s="2"/>
      <c r="B354" s="2"/>
      <c r="C354" s="2"/>
      <c r="D354" s="2"/>
    </row>
    <row r="355" spans="1:4" ht="15.75" customHeight="1" x14ac:dyDescent="0.3">
      <c r="A355" s="2"/>
      <c r="B355" s="2"/>
      <c r="C355" s="2"/>
      <c r="D355" s="2"/>
    </row>
    <row r="356" spans="1:4" ht="15.75" customHeight="1" x14ac:dyDescent="0.3">
      <c r="A356" s="2"/>
      <c r="B356" s="2"/>
      <c r="C356" s="2"/>
      <c r="D356" s="2"/>
    </row>
    <row r="357" spans="1:4" ht="15.75" customHeight="1" x14ac:dyDescent="0.3">
      <c r="A357" s="2"/>
      <c r="B357" s="2"/>
      <c r="C357" s="2"/>
      <c r="D357" s="2"/>
    </row>
    <row r="358" spans="1:4" ht="15.75" customHeight="1" x14ac:dyDescent="0.3">
      <c r="A358" s="2"/>
      <c r="B358" s="2"/>
      <c r="C358" s="2"/>
      <c r="D358" s="2"/>
    </row>
    <row r="359" spans="1:4" ht="15.75" customHeight="1" x14ac:dyDescent="0.3">
      <c r="A359" s="2"/>
      <c r="B359" s="2"/>
      <c r="C359" s="2"/>
      <c r="D359" s="2"/>
    </row>
    <row r="360" spans="1:4" ht="15.75" customHeight="1" x14ac:dyDescent="0.3">
      <c r="A360" s="2"/>
      <c r="B360" s="2"/>
      <c r="C360" s="2"/>
      <c r="D360" s="2"/>
    </row>
    <row r="361" spans="1:4" ht="15.75" customHeight="1" x14ac:dyDescent="0.3">
      <c r="A361" s="2"/>
      <c r="B361" s="2"/>
      <c r="C361" s="2"/>
      <c r="D361" s="2"/>
    </row>
    <row r="362" spans="1:4" ht="15.75" customHeight="1" x14ac:dyDescent="0.3">
      <c r="A362" s="2"/>
      <c r="B362" s="2"/>
      <c r="C362" s="2"/>
      <c r="D362" s="2"/>
    </row>
    <row r="363" spans="1:4" ht="15.75" customHeight="1" x14ac:dyDescent="0.3">
      <c r="A363" s="2"/>
      <c r="B363" s="2"/>
      <c r="C363" s="2"/>
      <c r="D363" s="2"/>
    </row>
    <row r="364" spans="1:4" ht="15.75" customHeight="1" x14ac:dyDescent="0.3">
      <c r="A364" s="2"/>
      <c r="B364" s="2"/>
      <c r="C364" s="2"/>
      <c r="D364" s="2"/>
    </row>
    <row r="365" spans="1:4" ht="15.75" customHeight="1" x14ac:dyDescent="0.3">
      <c r="A365" s="2"/>
      <c r="B365" s="2"/>
      <c r="C365" s="2"/>
      <c r="D365" s="2"/>
    </row>
    <row r="366" spans="1:4" ht="15.75" customHeight="1" x14ac:dyDescent="0.3">
      <c r="A366" s="2"/>
      <c r="B366" s="2"/>
      <c r="C366" s="2"/>
      <c r="D366" s="2"/>
    </row>
    <row r="367" spans="1:4" ht="15.75" customHeight="1" x14ac:dyDescent="0.3">
      <c r="A367" s="2"/>
      <c r="B367" s="2"/>
      <c r="C367" s="2"/>
      <c r="D367" s="2"/>
    </row>
    <row r="368" spans="1:4" ht="15.75" customHeight="1" x14ac:dyDescent="0.3">
      <c r="A368" s="2"/>
      <c r="B368" s="2"/>
      <c r="C368" s="2"/>
      <c r="D368" s="2"/>
    </row>
    <row r="369" spans="1:4" ht="15.75" customHeight="1" x14ac:dyDescent="0.3">
      <c r="A369" s="2"/>
      <c r="B369" s="2"/>
      <c r="C369" s="2"/>
      <c r="D369" s="2"/>
    </row>
    <row r="370" spans="1:4" ht="15.75" customHeight="1" x14ac:dyDescent="0.3">
      <c r="A370" s="2"/>
      <c r="B370" s="2"/>
      <c r="C370" s="2"/>
      <c r="D370" s="2"/>
    </row>
    <row r="371" spans="1:4" ht="15.75" customHeight="1" x14ac:dyDescent="0.3">
      <c r="A371" s="2"/>
      <c r="B371" s="2"/>
      <c r="C371" s="2"/>
      <c r="D371" s="2"/>
    </row>
    <row r="372" spans="1:4" ht="15.75" customHeight="1" x14ac:dyDescent="0.3">
      <c r="A372" s="2"/>
      <c r="B372" s="2"/>
      <c r="C372" s="2"/>
      <c r="D372" s="2"/>
    </row>
    <row r="373" spans="1:4" ht="15.75" customHeight="1" x14ac:dyDescent="0.3">
      <c r="A373" s="2"/>
      <c r="B373" s="2"/>
      <c r="C373" s="2"/>
      <c r="D373" s="2"/>
    </row>
    <row r="374" spans="1:4" ht="15.75" customHeight="1" x14ac:dyDescent="0.3">
      <c r="A374" s="2"/>
      <c r="B374" s="2"/>
      <c r="C374" s="2"/>
      <c r="D374" s="2"/>
    </row>
    <row r="375" spans="1:4" ht="15.75" customHeight="1" x14ac:dyDescent="0.3">
      <c r="A375" s="2"/>
      <c r="B375" s="2"/>
      <c r="C375" s="2"/>
      <c r="D375" s="2"/>
    </row>
    <row r="376" spans="1:4" ht="15.75" customHeight="1" x14ac:dyDescent="0.3">
      <c r="A376" s="2"/>
      <c r="B376" s="2"/>
      <c r="C376" s="2"/>
      <c r="D376" s="2"/>
    </row>
    <row r="377" spans="1:4" ht="15.75" customHeight="1" x14ac:dyDescent="0.3">
      <c r="A377" s="2"/>
      <c r="B377" s="2"/>
      <c r="C377" s="2"/>
      <c r="D377" s="2"/>
    </row>
    <row r="378" spans="1:4" ht="15.75" customHeight="1" x14ac:dyDescent="0.3">
      <c r="A378" s="2"/>
      <c r="B378" s="2"/>
      <c r="C378" s="2"/>
      <c r="D378" s="2"/>
    </row>
    <row r="379" spans="1:4" ht="15.75" customHeight="1" x14ac:dyDescent="0.3">
      <c r="A379" s="2"/>
      <c r="B379" s="2"/>
      <c r="C379" s="2"/>
      <c r="D379" s="2"/>
    </row>
    <row r="380" spans="1:4" ht="15.75" customHeight="1" x14ac:dyDescent="0.3">
      <c r="A380" s="2"/>
      <c r="B380" s="2"/>
      <c r="C380" s="2"/>
      <c r="D380" s="2"/>
    </row>
    <row r="381" spans="1:4" ht="15.75" customHeight="1" x14ac:dyDescent="0.3">
      <c r="A381" s="2"/>
      <c r="B381" s="2"/>
      <c r="C381" s="2"/>
      <c r="D381" s="2"/>
    </row>
    <row r="382" spans="1:4" ht="15.75" customHeight="1" x14ac:dyDescent="0.3">
      <c r="A382" s="2"/>
      <c r="B382" s="2"/>
      <c r="C382" s="2"/>
      <c r="D382" s="2"/>
    </row>
    <row r="383" spans="1:4" ht="15.75" customHeight="1" x14ac:dyDescent="0.3">
      <c r="A383" s="2"/>
      <c r="B383" s="2"/>
      <c r="C383" s="2"/>
      <c r="D383" s="2"/>
    </row>
    <row r="384" spans="1:4" ht="15.75" customHeight="1" x14ac:dyDescent="0.3">
      <c r="A384" s="2"/>
      <c r="B384" s="2"/>
      <c r="C384" s="2"/>
      <c r="D384" s="2"/>
    </row>
    <row r="385" spans="1:4" ht="15.75" customHeight="1" x14ac:dyDescent="0.3">
      <c r="A385" s="2"/>
      <c r="B385" s="2"/>
      <c r="C385" s="2"/>
      <c r="D385" s="2"/>
    </row>
    <row r="386" spans="1:4" ht="15.75" customHeight="1" x14ac:dyDescent="0.3">
      <c r="A386" s="2"/>
      <c r="B386" s="2"/>
      <c r="C386" s="2"/>
      <c r="D386" s="2"/>
    </row>
    <row r="387" spans="1:4" ht="15.75" customHeight="1" x14ac:dyDescent="0.3">
      <c r="A387" s="2"/>
      <c r="B387" s="2"/>
      <c r="C387" s="2"/>
      <c r="D387" s="2"/>
    </row>
    <row r="388" spans="1:4" ht="15.75" customHeight="1" x14ac:dyDescent="0.3">
      <c r="A388" s="2"/>
      <c r="B388" s="2"/>
      <c r="C388" s="2"/>
      <c r="D388" s="2"/>
    </row>
    <row r="389" spans="1:4" ht="15.75" customHeight="1" x14ac:dyDescent="0.3">
      <c r="A389" s="2"/>
      <c r="B389" s="2"/>
      <c r="C389" s="2"/>
      <c r="D389" s="2"/>
    </row>
    <row r="390" spans="1:4" ht="15.75" customHeight="1" x14ac:dyDescent="0.3">
      <c r="A390" s="2"/>
      <c r="B390" s="2"/>
      <c r="C390" s="2"/>
      <c r="D390" s="2"/>
    </row>
    <row r="391" spans="1:4" ht="15.75" customHeight="1" x14ac:dyDescent="0.3">
      <c r="A391" s="2"/>
      <c r="B391" s="2"/>
      <c r="C391" s="2"/>
      <c r="D391" s="2"/>
    </row>
    <row r="392" spans="1:4" ht="15.75" customHeight="1" x14ac:dyDescent="0.3">
      <c r="A392" s="2"/>
      <c r="B392" s="2"/>
      <c r="C392" s="2"/>
      <c r="D392" s="2"/>
    </row>
    <row r="393" spans="1:4" ht="15.75" customHeight="1" x14ac:dyDescent="0.3">
      <c r="A393" s="2"/>
      <c r="B393" s="2"/>
      <c r="C393" s="2"/>
      <c r="D393" s="2"/>
    </row>
    <row r="394" spans="1:4" ht="15.75" customHeight="1" x14ac:dyDescent="0.3">
      <c r="A394" s="2"/>
      <c r="B394" s="2"/>
      <c r="C394" s="2"/>
      <c r="D394" s="2"/>
    </row>
    <row r="395" spans="1:4" ht="15.75" customHeight="1" x14ac:dyDescent="0.3">
      <c r="A395" s="2"/>
      <c r="B395" s="2"/>
      <c r="C395" s="2"/>
      <c r="D395" s="2"/>
    </row>
    <row r="396" spans="1:4" ht="15.75" customHeight="1" x14ac:dyDescent="0.3">
      <c r="A396" s="2"/>
      <c r="B396" s="2"/>
      <c r="C396" s="2"/>
      <c r="D396" s="2"/>
    </row>
    <row r="397" spans="1:4" ht="15.75" customHeight="1" x14ac:dyDescent="0.3">
      <c r="A397" s="2"/>
      <c r="B397" s="2"/>
      <c r="C397" s="2"/>
      <c r="D397" s="2"/>
    </row>
    <row r="398" spans="1:4" ht="15.75" customHeight="1" x14ac:dyDescent="0.3">
      <c r="A398" s="2"/>
      <c r="B398" s="2"/>
      <c r="C398" s="2"/>
      <c r="D398" s="2"/>
    </row>
    <row r="399" spans="1:4" ht="15.75" customHeight="1" x14ac:dyDescent="0.3">
      <c r="A399" s="2"/>
      <c r="B399" s="2"/>
      <c r="C399" s="2"/>
      <c r="D399" s="2"/>
    </row>
    <row r="400" spans="1:4" ht="15.75" customHeight="1" x14ac:dyDescent="0.3">
      <c r="A400" s="2"/>
      <c r="B400" s="2"/>
      <c r="C400" s="2"/>
      <c r="D400" s="2"/>
    </row>
    <row r="401" spans="1:4" ht="15.75" customHeight="1" x14ac:dyDescent="0.3">
      <c r="A401" s="2"/>
      <c r="B401" s="2"/>
      <c r="C401" s="2"/>
      <c r="D401" s="2"/>
    </row>
    <row r="402" spans="1:4" ht="15.75" customHeight="1" x14ac:dyDescent="0.3">
      <c r="A402" s="2"/>
      <c r="B402" s="2"/>
      <c r="C402" s="2"/>
      <c r="D402" s="2"/>
    </row>
    <row r="403" spans="1:4" ht="15.75" customHeight="1" x14ac:dyDescent="0.3">
      <c r="A403" s="2"/>
      <c r="B403" s="2"/>
      <c r="C403" s="2"/>
      <c r="D403" s="2"/>
    </row>
    <row r="404" spans="1:4" ht="15.75" customHeight="1" x14ac:dyDescent="0.3">
      <c r="A404" s="2"/>
      <c r="B404" s="2"/>
      <c r="C404" s="2"/>
      <c r="D404" s="2"/>
    </row>
    <row r="405" spans="1:4" ht="15.75" customHeight="1" x14ac:dyDescent="0.3">
      <c r="A405" s="2"/>
      <c r="B405" s="2"/>
      <c r="C405" s="2"/>
      <c r="D405" s="2"/>
    </row>
    <row r="406" spans="1:4" ht="15.75" customHeight="1" x14ac:dyDescent="0.3">
      <c r="A406" s="2"/>
      <c r="B406" s="2"/>
      <c r="C406" s="2"/>
      <c r="D406" s="2"/>
    </row>
    <row r="407" spans="1:4" ht="15.75" customHeight="1" x14ac:dyDescent="0.3">
      <c r="A407" s="2"/>
      <c r="B407" s="2"/>
      <c r="C407" s="2"/>
      <c r="D407" s="2"/>
    </row>
    <row r="408" spans="1:4" ht="15.75" customHeight="1" x14ac:dyDescent="0.3">
      <c r="A408" s="2"/>
      <c r="B408" s="2"/>
      <c r="C408" s="2"/>
      <c r="D408" s="2"/>
    </row>
    <row r="409" spans="1:4" ht="15.75" customHeight="1" x14ac:dyDescent="0.3">
      <c r="A409" s="2"/>
      <c r="B409" s="2"/>
      <c r="C409" s="2"/>
      <c r="D409" s="2"/>
    </row>
    <row r="410" spans="1:4" ht="15.75" customHeight="1" x14ac:dyDescent="0.3">
      <c r="A410" s="2"/>
      <c r="B410" s="2"/>
      <c r="C410" s="2"/>
      <c r="D410" s="2"/>
    </row>
    <row r="411" spans="1:4" ht="15.75" customHeight="1" x14ac:dyDescent="0.3">
      <c r="A411" s="2"/>
      <c r="B411" s="2"/>
      <c r="C411" s="2"/>
      <c r="D411" s="2"/>
    </row>
    <row r="412" spans="1:4" ht="15.75" customHeight="1" x14ac:dyDescent="0.3">
      <c r="A412" s="2"/>
      <c r="B412" s="2"/>
      <c r="C412" s="2"/>
      <c r="D412" s="2"/>
    </row>
    <row r="413" spans="1:4" ht="15.75" customHeight="1" x14ac:dyDescent="0.3">
      <c r="A413" s="2"/>
      <c r="B413" s="2"/>
      <c r="C413" s="2"/>
      <c r="D413" s="2"/>
    </row>
    <row r="414" spans="1:4" ht="15.75" customHeight="1" x14ac:dyDescent="0.3">
      <c r="A414" s="2"/>
      <c r="B414" s="2"/>
      <c r="C414" s="2"/>
      <c r="D414" s="2"/>
    </row>
    <row r="415" spans="1:4" ht="15.75" customHeight="1" x14ac:dyDescent="0.3">
      <c r="A415" s="2"/>
      <c r="B415" s="2"/>
      <c r="C415" s="2"/>
      <c r="D415" s="2"/>
    </row>
    <row r="416" spans="1:4" ht="15.75" customHeight="1" x14ac:dyDescent="0.3">
      <c r="A416" s="2"/>
      <c r="B416" s="2"/>
      <c r="C416" s="2"/>
      <c r="D416" s="2"/>
    </row>
    <row r="417" spans="1:4" ht="15.75" customHeight="1" x14ac:dyDescent="0.3">
      <c r="A417" s="2"/>
      <c r="B417" s="2"/>
      <c r="C417" s="2"/>
      <c r="D417" s="2"/>
    </row>
    <row r="418" spans="1:4" ht="15.75" customHeight="1" x14ac:dyDescent="0.3">
      <c r="A418" s="2"/>
      <c r="B418" s="2"/>
      <c r="C418" s="2"/>
      <c r="D418" s="2"/>
    </row>
    <row r="419" spans="1:4" ht="15.75" customHeight="1" x14ac:dyDescent="0.3">
      <c r="A419" s="2"/>
      <c r="B419" s="2"/>
      <c r="C419" s="2"/>
      <c r="D419" s="2"/>
    </row>
    <row r="420" spans="1:4" ht="15.75" customHeight="1" x14ac:dyDescent="0.3">
      <c r="A420" s="2"/>
      <c r="B420" s="2"/>
      <c r="C420" s="2"/>
      <c r="D420" s="2"/>
    </row>
    <row r="421" spans="1:4" ht="15.75" customHeight="1" x14ac:dyDescent="0.3">
      <c r="A421" s="2"/>
      <c r="B421" s="2"/>
      <c r="C421" s="2"/>
      <c r="D421" s="2"/>
    </row>
    <row r="422" spans="1:4" ht="15.75" customHeight="1" x14ac:dyDescent="0.3">
      <c r="A422" s="2"/>
      <c r="B422" s="2"/>
      <c r="C422" s="2"/>
      <c r="D422" s="2"/>
    </row>
    <row r="423" spans="1:4" ht="15.75" customHeight="1" x14ac:dyDescent="0.3">
      <c r="A423" s="2"/>
      <c r="B423" s="2"/>
      <c r="C423" s="2"/>
      <c r="D423" s="2"/>
    </row>
    <row r="424" spans="1:4" ht="15.75" customHeight="1" x14ac:dyDescent="0.3">
      <c r="A424" s="2"/>
      <c r="B424" s="2"/>
      <c r="C424" s="2"/>
      <c r="D424" s="2"/>
    </row>
    <row r="425" spans="1:4" ht="15.75" customHeight="1" x14ac:dyDescent="0.3">
      <c r="A425" s="2"/>
      <c r="B425" s="2"/>
      <c r="C425" s="2"/>
      <c r="D425" s="2"/>
    </row>
    <row r="426" spans="1:4" ht="15.75" customHeight="1" x14ac:dyDescent="0.3">
      <c r="A426" s="2"/>
      <c r="B426" s="2"/>
      <c r="C426" s="2"/>
      <c r="D426" s="2"/>
    </row>
    <row r="427" spans="1:4" ht="15.75" customHeight="1" x14ac:dyDescent="0.3">
      <c r="A427" s="2"/>
      <c r="B427" s="2"/>
      <c r="C427" s="2"/>
      <c r="D427" s="2"/>
    </row>
    <row r="428" spans="1:4" ht="15.75" customHeight="1" x14ac:dyDescent="0.3">
      <c r="A428" s="2"/>
      <c r="B428" s="2"/>
      <c r="C428" s="2"/>
      <c r="D428" s="2"/>
    </row>
    <row r="429" spans="1:4" ht="15.75" customHeight="1" x14ac:dyDescent="0.3">
      <c r="A429" s="2"/>
      <c r="B429" s="2"/>
      <c r="C429" s="2"/>
      <c r="D429" s="2"/>
    </row>
    <row r="430" spans="1:4" ht="15.75" customHeight="1" x14ac:dyDescent="0.3">
      <c r="A430" s="2"/>
      <c r="B430" s="2"/>
      <c r="C430" s="2"/>
      <c r="D430" s="2"/>
    </row>
    <row r="431" spans="1:4" ht="15.75" customHeight="1" x14ac:dyDescent="0.3">
      <c r="A431" s="2"/>
      <c r="B431" s="2"/>
      <c r="C431" s="2"/>
      <c r="D431" s="2"/>
    </row>
    <row r="432" spans="1:4" ht="15.75" customHeight="1" x14ac:dyDescent="0.3">
      <c r="A432" s="2"/>
      <c r="B432" s="2"/>
      <c r="C432" s="2"/>
      <c r="D432" s="2"/>
    </row>
    <row r="433" spans="1:4" ht="15.75" customHeight="1" x14ac:dyDescent="0.3">
      <c r="A433" s="2"/>
      <c r="B433" s="2"/>
      <c r="C433" s="2"/>
      <c r="D433" s="2"/>
    </row>
    <row r="434" spans="1:4" ht="15.75" customHeight="1" x14ac:dyDescent="0.3">
      <c r="A434" s="2"/>
      <c r="B434" s="2"/>
      <c r="C434" s="2"/>
      <c r="D434" s="2"/>
    </row>
    <row r="435" spans="1:4" ht="15.75" customHeight="1" x14ac:dyDescent="0.3">
      <c r="A435" s="2"/>
      <c r="B435" s="2"/>
      <c r="C435" s="2"/>
      <c r="D435" s="2"/>
    </row>
    <row r="436" spans="1:4" ht="15.75" customHeight="1" x14ac:dyDescent="0.3">
      <c r="A436" s="2"/>
      <c r="B436" s="2"/>
      <c r="C436" s="2"/>
      <c r="D436" s="2"/>
    </row>
    <row r="437" spans="1:4" ht="15.75" customHeight="1" x14ac:dyDescent="0.3">
      <c r="A437" s="2"/>
      <c r="B437" s="2"/>
      <c r="C437" s="2"/>
      <c r="D437" s="2"/>
    </row>
    <row r="438" spans="1:4" ht="15.75" customHeight="1" x14ac:dyDescent="0.3">
      <c r="A438" s="2"/>
      <c r="B438" s="2"/>
      <c r="C438" s="2"/>
      <c r="D438" s="2"/>
    </row>
    <row r="439" spans="1:4" ht="15.75" customHeight="1" x14ac:dyDescent="0.3">
      <c r="A439" s="2"/>
      <c r="B439" s="2"/>
      <c r="C439" s="2"/>
      <c r="D439" s="2"/>
    </row>
    <row r="440" spans="1:4" ht="15.75" customHeight="1" x14ac:dyDescent="0.3">
      <c r="A440" s="2"/>
      <c r="B440" s="2"/>
      <c r="C440" s="2"/>
      <c r="D440" s="2"/>
    </row>
    <row r="441" spans="1:4" ht="15.75" customHeight="1" x14ac:dyDescent="0.3">
      <c r="A441" s="2"/>
      <c r="B441" s="2"/>
      <c r="C441" s="2"/>
      <c r="D441" s="2"/>
    </row>
    <row r="442" spans="1:4" ht="15.75" customHeight="1" x14ac:dyDescent="0.3">
      <c r="A442" s="2"/>
      <c r="B442" s="2"/>
      <c r="C442" s="2"/>
      <c r="D442" s="2"/>
    </row>
    <row r="443" spans="1:4" ht="15.75" customHeight="1" x14ac:dyDescent="0.3">
      <c r="A443" s="2"/>
      <c r="B443" s="2"/>
      <c r="C443" s="2"/>
      <c r="D443" s="2"/>
    </row>
    <row r="444" spans="1:4" ht="15.75" customHeight="1" x14ac:dyDescent="0.3">
      <c r="A444" s="2"/>
      <c r="B444" s="2"/>
      <c r="C444" s="2"/>
      <c r="D444" s="2"/>
    </row>
    <row r="445" spans="1:4" ht="15.75" customHeight="1" x14ac:dyDescent="0.3">
      <c r="A445" s="2"/>
      <c r="B445" s="2"/>
      <c r="C445" s="2"/>
      <c r="D445" s="2"/>
    </row>
    <row r="446" spans="1:4" ht="15.75" customHeight="1" x14ac:dyDescent="0.3">
      <c r="A446" s="2"/>
      <c r="B446" s="2"/>
      <c r="C446" s="2"/>
      <c r="D446" s="2"/>
    </row>
    <row r="447" spans="1:4" ht="15.75" customHeight="1" x14ac:dyDescent="0.3">
      <c r="A447" s="2"/>
      <c r="B447" s="2"/>
      <c r="C447" s="2"/>
      <c r="D447" s="2"/>
    </row>
    <row r="448" spans="1:4" ht="15.75" customHeight="1" x14ac:dyDescent="0.3">
      <c r="A448" s="2"/>
      <c r="B448" s="2"/>
      <c r="C448" s="2"/>
      <c r="D448" s="2"/>
    </row>
    <row r="449" spans="1:4" ht="15.75" customHeight="1" x14ac:dyDescent="0.3">
      <c r="A449" s="2"/>
      <c r="B449" s="2"/>
      <c r="C449" s="2"/>
      <c r="D449" s="2"/>
    </row>
    <row r="450" spans="1:4" ht="15.75" customHeight="1" x14ac:dyDescent="0.3">
      <c r="A450" s="2"/>
      <c r="B450" s="2"/>
      <c r="C450" s="2"/>
      <c r="D450" s="2"/>
    </row>
    <row r="451" spans="1:4" ht="15.75" customHeight="1" x14ac:dyDescent="0.3">
      <c r="A451" s="2"/>
      <c r="B451" s="2"/>
      <c r="C451" s="2"/>
      <c r="D451" s="2"/>
    </row>
    <row r="452" spans="1:4" ht="15.75" customHeight="1" x14ac:dyDescent="0.3">
      <c r="A452" s="2"/>
      <c r="B452" s="2"/>
      <c r="C452" s="2"/>
      <c r="D452" s="2"/>
    </row>
    <row r="453" spans="1:4" ht="15.75" customHeight="1" x14ac:dyDescent="0.3">
      <c r="A453" s="2"/>
      <c r="B453" s="2"/>
      <c r="C453" s="2"/>
      <c r="D453" s="2"/>
    </row>
    <row r="454" spans="1:4" ht="15.75" customHeight="1" x14ac:dyDescent="0.3">
      <c r="A454" s="2"/>
      <c r="B454" s="2"/>
      <c r="C454" s="2"/>
      <c r="D454" s="2"/>
    </row>
    <row r="455" spans="1:4" ht="15.75" customHeight="1" x14ac:dyDescent="0.3">
      <c r="A455" s="2"/>
      <c r="B455" s="2"/>
      <c r="C455" s="2"/>
      <c r="D455" s="2"/>
    </row>
    <row r="456" spans="1:4" ht="15.75" customHeight="1" x14ac:dyDescent="0.3">
      <c r="A456" s="2"/>
      <c r="B456" s="2"/>
      <c r="C456" s="2"/>
      <c r="D456" s="2"/>
    </row>
    <row r="457" spans="1:4" ht="15.75" customHeight="1" x14ac:dyDescent="0.3">
      <c r="A457" s="2"/>
      <c r="B457" s="2"/>
      <c r="C457" s="2"/>
      <c r="D457" s="2"/>
    </row>
    <row r="458" spans="1:4" ht="15.75" customHeight="1" x14ac:dyDescent="0.3">
      <c r="A458" s="2"/>
      <c r="B458" s="2"/>
      <c r="C458" s="2"/>
      <c r="D458" s="2"/>
    </row>
    <row r="459" spans="1:4" ht="15.75" customHeight="1" x14ac:dyDescent="0.3">
      <c r="A459" s="2"/>
      <c r="B459" s="2"/>
      <c r="C459" s="2"/>
      <c r="D459" s="2"/>
    </row>
    <row r="460" spans="1:4" ht="15.75" customHeight="1" x14ac:dyDescent="0.3">
      <c r="A460" s="2"/>
      <c r="B460" s="2"/>
      <c r="C460" s="2"/>
      <c r="D460" s="2"/>
    </row>
    <row r="461" spans="1:4" ht="15.75" customHeight="1" x14ac:dyDescent="0.3">
      <c r="A461" s="2"/>
      <c r="B461" s="2"/>
      <c r="C461" s="2"/>
      <c r="D461" s="2"/>
    </row>
    <row r="462" spans="1:4" ht="15.75" customHeight="1" x14ac:dyDescent="0.3">
      <c r="A462" s="2"/>
      <c r="B462" s="2"/>
      <c r="C462" s="2"/>
      <c r="D462" s="2"/>
    </row>
    <row r="463" spans="1:4" ht="15.75" customHeight="1" x14ac:dyDescent="0.3">
      <c r="A463" s="2"/>
      <c r="B463" s="2"/>
      <c r="C463" s="2"/>
      <c r="D463" s="2"/>
    </row>
    <row r="464" spans="1:4" ht="15.75" customHeight="1" x14ac:dyDescent="0.3">
      <c r="A464" s="2"/>
      <c r="B464" s="2"/>
      <c r="C464" s="2"/>
      <c r="D464" s="2"/>
    </row>
    <row r="465" spans="1:4" ht="15.75" customHeight="1" x14ac:dyDescent="0.3">
      <c r="A465" s="2"/>
      <c r="B465" s="2"/>
      <c r="C465" s="2"/>
      <c r="D465" s="2"/>
    </row>
    <row r="466" spans="1:4" ht="15.75" customHeight="1" x14ac:dyDescent="0.3">
      <c r="A466" s="2"/>
      <c r="B466" s="2"/>
      <c r="C466" s="2"/>
      <c r="D466" s="2"/>
    </row>
    <row r="467" spans="1:4" ht="15.75" customHeight="1" x14ac:dyDescent="0.3">
      <c r="A467" s="2"/>
      <c r="B467" s="2"/>
      <c r="C467" s="2"/>
      <c r="D467" s="2"/>
    </row>
    <row r="468" spans="1:4" ht="15.75" customHeight="1" x14ac:dyDescent="0.3">
      <c r="A468" s="2"/>
      <c r="B468" s="2"/>
      <c r="C468" s="2"/>
      <c r="D468" s="2"/>
    </row>
    <row r="469" spans="1:4" ht="15.75" customHeight="1" x14ac:dyDescent="0.3">
      <c r="A469" s="2"/>
      <c r="B469" s="2"/>
      <c r="C469" s="2"/>
      <c r="D469" s="2"/>
    </row>
    <row r="470" spans="1:4" ht="15.75" customHeight="1" x14ac:dyDescent="0.3">
      <c r="A470" s="2"/>
      <c r="B470" s="2"/>
      <c r="C470" s="2"/>
      <c r="D470" s="2"/>
    </row>
    <row r="471" spans="1:4" ht="15.75" customHeight="1" x14ac:dyDescent="0.3">
      <c r="A471" s="2"/>
      <c r="B471" s="2"/>
      <c r="C471" s="2"/>
      <c r="D471" s="2"/>
    </row>
    <row r="472" spans="1:4" ht="15.75" customHeight="1" x14ac:dyDescent="0.3">
      <c r="A472" s="2"/>
      <c r="B472" s="2"/>
      <c r="C472" s="2"/>
      <c r="D472" s="2"/>
    </row>
    <row r="473" spans="1:4" ht="15.75" customHeight="1" x14ac:dyDescent="0.3">
      <c r="A473" s="2"/>
      <c r="B473" s="2"/>
      <c r="C473" s="2"/>
      <c r="D473" s="2"/>
    </row>
    <row r="474" spans="1:4" ht="15.75" customHeight="1" x14ac:dyDescent="0.3">
      <c r="A474" s="2"/>
      <c r="B474" s="2"/>
      <c r="C474" s="2"/>
      <c r="D474" s="2"/>
    </row>
    <row r="475" spans="1:4" ht="15.75" customHeight="1" x14ac:dyDescent="0.3">
      <c r="A475" s="2"/>
      <c r="B475" s="2"/>
      <c r="C475" s="2"/>
      <c r="D475" s="2"/>
    </row>
    <row r="476" spans="1:4" ht="15.75" customHeight="1" x14ac:dyDescent="0.3">
      <c r="A476" s="2"/>
      <c r="B476" s="2"/>
      <c r="C476" s="2"/>
      <c r="D476" s="2"/>
    </row>
    <row r="477" spans="1:4" ht="15.75" customHeight="1" x14ac:dyDescent="0.3">
      <c r="A477" s="2"/>
      <c r="B477" s="2"/>
      <c r="C477" s="2"/>
      <c r="D477" s="2"/>
    </row>
    <row r="478" spans="1:4" ht="15.75" customHeight="1" x14ac:dyDescent="0.3">
      <c r="A478" s="2"/>
      <c r="B478" s="2"/>
      <c r="C478" s="2"/>
      <c r="D478" s="2"/>
    </row>
    <row r="479" spans="1:4" ht="15.75" customHeight="1" x14ac:dyDescent="0.3">
      <c r="A479" s="2"/>
      <c r="B479" s="2"/>
      <c r="C479" s="2"/>
      <c r="D479" s="2"/>
    </row>
    <row r="480" spans="1:4" ht="15.75" customHeight="1" x14ac:dyDescent="0.3">
      <c r="A480" s="2"/>
      <c r="B480" s="2"/>
      <c r="C480" s="2"/>
      <c r="D480" s="2"/>
    </row>
    <row r="481" spans="1:4" ht="15.75" customHeight="1" x14ac:dyDescent="0.3">
      <c r="A481" s="2"/>
      <c r="B481" s="2"/>
      <c r="C481" s="2"/>
      <c r="D481" s="2"/>
    </row>
    <row r="482" spans="1:4" ht="15.75" customHeight="1" x14ac:dyDescent="0.3">
      <c r="A482" s="2"/>
      <c r="B482" s="2"/>
      <c r="C482" s="2"/>
      <c r="D482" s="2"/>
    </row>
    <row r="483" spans="1:4" ht="15.75" customHeight="1" x14ac:dyDescent="0.3">
      <c r="A483" s="2"/>
      <c r="B483" s="2"/>
      <c r="C483" s="2"/>
      <c r="D483" s="2"/>
    </row>
    <row r="484" spans="1:4" ht="15.75" customHeight="1" x14ac:dyDescent="0.3">
      <c r="A484" s="2"/>
      <c r="B484" s="2"/>
      <c r="C484" s="2"/>
      <c r="D484" s="2"/>
    </row>
    <row r="485" spans="1:4" ht="15.75" customHeight="1" x14ac:dyDescent="0.3">
      <c r="A485" s="2"/>
      <c r="B485" s="2"/>
      <c r="C485" s="2"/>
      <c r="D485" s="2"/>
    </row>
    <row r="486" spans="1:4" ht="15.75" customHeight="1" x14ac:dyDescent="0.3">
      <c r="A486" s="2"/>
      <c r="B486" s="2"/>
      <c r="C486" s="2"/>
      <c r="D486" s="2"/>
    </row>
    <row r="487" spans="1:4" ht="15.75" customHeight="1" x14ac:dyDescent="0.3">
      <c r="A487" s="2"/>
      <c r="B487" s="2"/>
      <c r="C487" s="2"/>
      <c r="D487" s="2"/>
    </row>
    <row r="488" spans="1:4" ht="15.75" customHeight="1" x14ac:dyDescent="0.3">
      <c r="A488" s="2"/>
      <c r="B488" s="2"/>
      <c r="C488" s="2"/>
      <c r="D488" s="2"/>
    </row>
    <row r="489" spans="1:4" ht="15.75" customHeight="1" x14ac:dyDescent="0.3">
      <c r="A489" s="2"/>
      <c r="B489" s="2"/>
      <c r="C489" s="2"/>
      <c r="D489" s="2"/>
    </row>
    <row r="490" spans="1:4" ht="15.75" customHeight="1" x14ac:dyDescent="0.3">
      <c r="A490" s="2"/>
      <c r="B490" s="2"/>
      <c r="C490" s="2"/>
      <c r="D490" s="2"/>
    </row>
    <row r="491" spans="1:4" ht="15.75" customHeight="1" x14ac:dyDescent="0.3">
      <c r="A491" s="2"/>
      <c r="B491" s="2"/>
      <c r="C491" s="2"/>
      <c r="D491" s="2"/>
    </row>
    <row r="492" spans="1:4" ht="15.75" customHeight="1" x14ac:dyDescent="0.3">
      <c r="A492" s="2"/>
      <c r="B492" s="2"/>
      <c r="C492" s="2"/>
      <c r="D492" s="2"/>
    </row>
    <row r="493" spans="1:4" ht="15.75" customHeight="1" x14ac:dyDescent="0.3">
      <c r="A493" s="2"/>
      <c r="B493" s="2"/>
      <c r="C493" s="2"/>
      <c r="D493" s="2"/>
    </row>
    <row r="494" spans="1:4" ht="15.75" customHeight="1" x14ac:dyDescent="0.3">
      <c r="A494" s="2"/>
      <c r="B494" s="2"/>
      <c r="C494" s="2"/>
      <c r="D494" s="2"/>
    </row>
    <row r="495" spans="1:4" ht="15.75" customHeight="1" x14ac:dyDescent="0.3">
      <c r="A495" s="2"/>
      <c r="B495" s="2"/>
      <c r="C495" s="2"/>
      <c r="D495" s="2"/>
    </row>
    <row r="496" spans="1:4" ht="15.75" customHeight="1" x14ac:dyDescent="0.3">
      <c r="A496" s="2"/>
      <c r="B496" s="2"/>
      <c r="C496" s="2"/>
      <c r="D496" s="2"/>
    </row>
    <row r="497" spans="1:4" ht="15.75" customHeight="1" x14ac:dyDescent="0.3">
      <c r="A497" s="2"/>
      <c r="B497" s="2"/>
      <c r="C497" s="2"/>
      <c r="D497" s="2"/>
    </row>
    <row r="498" spans="1:4" ht="15.75" customHeight="1" x14ac:dyDescent="0.3">
      <c r="A498" s="2"/>
      <c r="B498" s="2"/>
      <c r="C498" s="2"/>
      <c r="D498" s="2"/>
    </row>
    <row r="499" spans="1:4" ht="15.75" customHeight="1" x14ac:dyDescent="0.3">
      <c r="A499" s="2"/>
      <c r="B499" s="2"/>
      <c r="C499" s="2"/>
      <c r="D499" s="2"/>
    </row>
    <row r="500" spans="1:4" ht="15.75" customHeight="1" x14ac:dyDescent="0.3">
      <c r="A500" s="2"/>
      <c r="B500" s="2"/>
      <c r="C500" s="2"/>
      <c r="D500" s="2"/>
    </row>
    <row r="501" spans="1:4" ht="15.75" customHeight="1" x14ac:dyDescent="0.3">
      <c r="A501" s="2"/>
      <c r="B501" s="2"/>
      <c r="C501" s="2"/>
      <c r="D501" s="2"/>
    </row>
    <row r="502" spans="1:4" ht="15.75" customHeight="1" x14ac:dyDescent="0.3">
      <c r="A502" s="2"/>
      <c r="B502" s="2"/>
      <c r="C502" s="2"/>
      <c r="D502" s="2"/>
    </row>
    <row r="503" spans="1:4" ht="15.75" customHeight="1" x14ac:dyDescent="0.3">
      <c r="A503" s="2"/>
      <c r="B503" s="2"/>
      <c r="C503" s="2"/>
      <c r="D503" s="2"/>
    </row>
    <row r="504" spans="1:4" ht="15.75" customHeight="1" x14ac:dyDescent="0.3">
      <c r="A504" s="2"/>
      <c r="B504" s="2"/>
      <c r="C504" s="2"/>
      <c r="D504" s="2"/>
    </row>
    <row r="505" spans="1:4" ht="15.75" customHeight="1" x14ac:dyDescent="0.3">
      <c r="A505" s="2"/>
      <c r="B505" s="2"/>
      <c r="C505" s="2"/>
      <c r="D505" s="2"/>
    </row>
    <row r="506" spans="1:4" ht="15.75" customHeight="1" x14ac:dyDescent="0.3">
      <c r="A506" s="2"/>
      <c r="B506" s="2"/>
      <c r="C506" s="2"/>
      <c r="D506" s="2"/>
    </row>
    <row r="507" spans="1:4" ht="15.75" customHeight="1" x14ac:dyDescent="0.3">
      <c r="A507" s="2"/>
      <c r="B507" s="2"/>
      <c r="C507" s="2"/>
      <c r="D507" s="2"/>
    </row>
    <row r="508" spans="1:4" ht="15.75" customHeight="1" x14ac:dyDescent="0.3">
      <c r="A508" s="2"/>
      <c r="B508" s="2"/>
      <c r="C508" s="2"/>
      <c r="D508" s="2"/>
    </row>
    <row r="509" spans="1:4" ht="15.75" customHeight="1" x14ac:dyDescent="0.3">
      <c r="A509" s="2"/>
      <c r="B509" s="2"/>
      <c r="C509" s="2"/>
      <c r="D509" s="2"/>
    </row>
    <row r="510" spans="1:4" ht="15.75" customHeight="1" x14ac:dyDescent="0.3">
      <c r="A510" s="2"/>
      <c r="B510" s="2"/>
      <c r="C510" s="2"/>
      <c r="D510" s="2"/>
    </row>
    <row r="511" spans="1:4" ht="15.75" customHeight="1" x14ac:dyDescent="0.3">
      <c r="A511" s="2"/>
      <c r="B511" s="2"/>
      <c r="C511" s="2"/>
      <c r="D511" s="2"/>
    </row>
    <row r="512" spans="1:4" ht="15.75" customHeight="1" x14ac:dyDescent="0.3">
      <c r="A512" s="2"/>
      <c r="B512" s="2"/>
      <c r="C512" s="2"/>
      <c r="D512" s="2"/>
    </row>
    <row r="513" spans="1:4" ht="15.75" customHeight="1" x14ac:dyDescent="0.3">
      <c r="A513" s="2"/>
      <c r="B513" s="2"/>
      <c r="C513" s="2"/>
      <c r="D513" s="2"/>
    </row>
    <row r="514" spans="1:4" ht="15.75" customHeight="1" x14ac:dyDescent="0.3">
      <c r="A514" s="2"/>
      <c r="B514" s="2"/>
      <c r="C514" s="2"/>
      <c r="D514" s="2"/>
    </row>
    <row r="515" spans="1:4" ht="15.75" customHeight="1" x14ac:dyDescent="0.3">
      <c r="A515" s="2"/>
      <c r="B515" s="2"/>
      <c r="C515" s="2"/>
      <c r="D515" s="2"/>
    </row>
    <row r="516" spans="1:4" ht="15.75" customHeight="1" x14ac:dyDescent="0.3">
      <c r="A516" s="2"/>
      <c r="B516" s="2"/>
      <c r="C516" s="2"/>
      <c r="D516" s="2"/>
    </row>
    <row r="517" spans="1:4" ht="15.75" customHeight="1" x14ac:dyDescent="0.3">
      <c r="A517" s="2"/>
      <c r="B517" s="2"/>
      <c r="C517" s="2"/>
      <c r="D517" s="2"/>
    </row>
    <row r="518" spans="1:4" ht="15.75" customHeight="1" x14ac:dyDescent="0.3">
      <c r="A518" s="2"/>
      <c r="B518" s="2"/>
      <c r="C518" s="2"/>
      <c r="D518" s="2"/>
    </row>
    <row r="519" spans="1:4" ht="15.75" customHeight="1" x14ac:dyDescent="0.3">
      <c r="A519" s="2"/>
      <c r="B519" s="2"/>
      <c r="C519" s="2"/>
      <c r="D519" s="2"/>
    </row>
    <row r="520" spans="1:4" ht="15.75" customHeight="1" x14ac:dyDescent="0.3">
      <c r="A520" s="2"/>
      <c r="B520" s="2"/>
      <c r="C520" s="2"/>
      <c r="D520" s="2"/>
    </row>
    <row r="521" spans="1:4" ht="15.75" customHeight="1" x14ac:dyDescent="0.3">
      <c r="A521" s="2"/>
      <c r="B521" s="2"/>
      <c r="C521" s="2"/>
      <c r="D521" s="2"/>
    </row>
    <row r="522" spans="1:4" ht="15.75" customHeight="1" x14ac:dyDescent="0.3">
      <c r="A522" s="2"/>
      <c r="B522" s="2"/>
      <c r="C522" s="2"/>
      <c r="D522" s="2"/>
    </row>
    <row r="523" spans="1:4" ht="15.75" customHeight="1" x14ac:dyDescent="0.3">
      <c r="A523" s="2"/>
      <c r="B523" s="2"/>
      <c r="C523" s="2"/>
      <c r="D523" s="2"/>
    </row>
    <row r="524" spans="1:4" ht="15.75" customHeight="1" x14ac:dyDescent="0.3">
      <c r="A524" s="2"/>
      <c r="B524" s="2"/>
      <c r="C524" s="2"/>
      <c r="D524" s="2"/>
    </row>
    <row r="525" spans="1:4" ht="15.75" customHeight="1" x14ac:dyDescent="0.3">
      <c r="A525" s="2"/>
      <c r="B525" s="2"/>
      <c r="C525" s="2"/>
      <c r="D525" s="2"/>
    </row>
    <row r="526" spans="1:4" ht="15.75" customHeight="1" x14ac:dyDescent="0.3">
      <c r="A526" s="2"/>
      <c r="B526" s="2"/>
      <c r="C526" s="2"/>
      <c r="D526" s="2"/>
    </row>
    <row r="527" spans="1:4" ht="15.75" customHeight="1" x14ac:dyDescent="0.3">
      <c r="A527" s="2"/>
      <c r="B527" s="2"/>
      <c r="C527" s="2"/>
      <c r="D527" s="2"/>
    </row>
    <row r="528" spans="1:4" ht="15.75" customHeight="1" x14ac:dyDescent="0.3">
      <c r="A528" s="2"/>
      <c r="B528" s="2"/>
      <c r="C528" s="2"/>
      <c r="D528" s="2"/>
    </row>
    <row r="529" spans="1:4" ht="15.75" customHeight="1" x14ac:dyDescent="0.3">
      <c r="A529" s="2"/>
      <c r="B529" s="2"/>
      <c r="C529" s="2"/>
      <c r="D529" s="2"/>
    </row>
    <row r="530" spans="1:4" ht="15.75" customHeight="1" x14ac:dyDescent="0.3">
      <c r="A530" s="2"/>
      <c r="B530" s="2"/>
      <c r="C530" s="2"/>
      <c r="D530" s="2"/>
    </row>
    <row r="531" spans="1:4" ht="15.75" customHeight="1" x14ac:dyDescent="0.3">
      <c r="A531" s="2"/>
      <c r="B531" s="2"/>
      <c r="C531" s="2"/>
      <c r="D531" s="2"/>
    </row>
    <row r="532" spans="1:4" ht="15.75" customHeight="1" x14ac:dyDescent="0.3">
      <c r="A532" s="2"/>
      <c r="B532" s="2"/>
      <c r="C532" s="2"/>
      <c r="D532" s="2"/>
    </row>
    <row r="533" spans="1:4" ht="15.75" customHeight="1" x14ac:dyDescent="0.3">
      <c r="A533" s="2"/>
      <c r="B533" s="2"/>
      <c r="C533" s="2"/>
      <c r="D533" s="2"/>
    </row>
    <row r="534" spans="1:4" ht="15.75" customHeight="1" x14ac:dyDescent="0.3">
      <c r="A534" s="2"/>
      <c r="B534" s="2"/>
      <c r="C534" s="2"/>
      <c r="D534" s="2"/>
    </row>
    <row r="535" spans="1:4" ht="15.75" customHeight="1" x14ac:dyDescent="0.3">
      <c r="A535" s="2"/>
      <c r="B535" s="2"/>
      <c r="C535" s="2"/>
      <c r="D535" s="2"/>
    </row>
    <row r="536" spans="1:4" ht="15.75" customHeight="1" x14ac:dyDescent="0.3">
      <c r="A536" s="2"/>
      <c r="B536" s="2"/>
      <c r="C536" s="2"/>
      <c r="D536" s="2"/>
    </row>
    <row r="537" spans="1:4" ht="15.75" customHeight="1" x14ac:dyDescent="0.3">
      <c r="A537" s="2"/>
      <c r="B537" s="2"/>
      <c r="C537" s="2"/>
      <c r="D537" s="2"/>
    </row>
    <row r="538" spans="1:4" ht="15.75" customHeight="1" x14ac:dyDescent="0.3">
      <c r="A538" s="2"/>
      <c r="B538" s="2"/>
      <c r="C538" s="2"/>
      <c r="D538" s="2"/>
    </row>
    <row r="539" spans="1:4" ht="15.75" customHeight="1" x14ac:dyDescent="0.3">
      <c r="A539" s="2"/>
      <c r="B539" s="2"/>
      <c r="C539" s="2"/>
      <c r="D539" s="2"/>
    </row>
    <row r="540" spans="1:4" ht="15.75" customHeight="1" x14ac:dyDescent="0.3">
      <c r="A540" s="2"/>
      <c r="B540" s="2"/>
      <c r="C540" s="2"/>
      <c r="D540" s="2"/>
    </row>
    <row r="541" spans="1:4" ht="15.75" customHeight="1" x14ac:dyDescent="0.3">
      <c r="A541" s="2"/>
      <c r="B541" s="2"/>
      <c r="C541" s="2"/>
      <c r="D541" s="2"/>
    </row>
    <row r="542" spans="1:4" ht="15.75" customHeight="1" x14ac:dyDescent="0.3">
      <c r="A542" s="2"/>
      <c r="B542" s="2"/>
      <c r="C542" s="2"/>
      <c r="D542" s="2"/>
    </row>
    <row r="543" spans="1:4" ht="15.75" customHeight="1" x14ac:dyDescent="0.3">
      <c r="A543" s="2"/>
      <c r="B543" s="2"/>
      <c r="C543" s="2"/>
      <c r="D543" s="2"/>
    </row>
    <row r="544" spans="1:4" ht="15.75" customHeight="1" x14ac:dyDescent="0.3">
      <c r="A544" s="2"/>
      <c r="B544" s="2"/>
      <c r="C544" s="2"/>
      <c r="D544" s="2"/>
    </row>
    <row r="545" spans="1:4" ht="15.75" customHeight="1" x14ac:dyDescent="0.3">
      <c r="A545" s="2"/>
      <c r="B545" s="2"/>
      <c r="C545" s="2"/>
      <c r="D545" s="2"/>
    </row>
    <row r="546" spans="1:4" ht="15.75" customHeight="1" x14ac:dyDescent="0.3">
      <c r="A546" s="2"/>
      <c r="B546" s="2"/>
      <c r="C546" s="2"/>
      <c r="D546" s="2"/>
    </row>
    <row r="547" spans="1:4" ht="15.75" customHeight="1" x14ac:dyDescent="0.3">
      <c r="A547" s="2"/>
      <c r="B547" s="2"/>
      <c r="C547" s="2"/>
      <c r="D547" s="2"/>
    </row>
    <row r="548" spans="1:4" ht="15.75" customHeight="1" x14ac:dyDescent="0.3">
      <c r="A548" s="2"/>
      <c r="B548" s="2"/>
      <c r="C548" s="2"/>
      <c r="D548" s="2"/>
    </row>
    <row r="549" spans="1:4" ht="15.75" customHeight="1" x14ac:dyDescent="0.3">
      <c r="A549" s="2"/>
      <c r="B549" s="2"/>
      <c r="C549" s="2"/>
      <c r="D549" s="2"/>
    </row>
    <row r="550" spans="1:4" ht="15.75" customHeight="1" x14ac:dyDescent="0.3">
      <c r="A550" s="2"/>
      <c r="B550" s="2"/>
      <c r="C550" s="2"/>
      <c r="D550" s="2"/>
    </row>
    <row r="551" spans="1:4" ht="15.75" customHeight="1" x14ac:dyDescent="0.3">
      <c r="A551" s="2"/>
      <c r="B551" s="2"/>
      <c r="C551" s="2"/>
      <c r="D551" s="2"/>
    </row>
    <row r="552" spans="1:4" ht="15.75" customHeight="1" x14ac:dyDescent="0.3">
      <c r="A552" s="2"/>
      <c r="B552" s="2"/>
      <c r="C552" s="2"/>
      <c r="D552" s="2"/>
    </row>
    <row r="553" spans="1:4" ht="15.75" customHeight="1" x14ac:dyDescent="0.3">
      <c r="A553" s="2"/>
      <c r="B553" s="2"/>
      <c r="C553" s="2"/>
      <c r="D553" s="2"/>
    </row>
    <row r="554" spans="1:4" ht="15.75" customHeight="1" x14ac:dyDescent="0.3">
      <c r="A554" s="2"/>
      <c r="B554" s="2"/>
      <c r="C554" s="2"/>
      <c r="D554" s="2"/>
    </row>
    <row r="555" spans="1:4" ht="15.75" customHeight="1" x14ac:dyDescent="0.3">
      <c r="A555" s="2"/>
      <c r="B555" s="2"/>
      <c r="C555" s="2"/>
      <c r="D555" s="2"/>
    </row>
    <row r="556" spans="1:4" ht="15.75" customHeight="1" x14ac:dyDescent="0.3">
      <c r="A556" s="2"/>
      <c r="B556" s="2"/>
      <c r="C556" s="2"/>
      <c r="D556" s="2"/>
    </row>
    <row r="557" spans="1:4" ht="15.75" customHeight="1" x14ac:dyDescent="0.3">
      <c r="A557" s="2"/>
      <c r="B557" s="2"/>
      <c r="C557" s="2"/>
      <c r="D557" s="2"/>
    </row>
    <row r="558" spans="1:4" ht="15.75" customHeight="1" x14ac:dyDescent="0.3">
      <c r="A558" s="2"/>
      <c r="B558" s="2"/>
      <c r="C558" s="2"/>
      <c r="D558" s="2"/>
    </row>
    <row r="559" spans="1:4" ht="15.75" customHeight="1" x14ac:dyDescent="0.3">
      <c r="A559" s="2"/>
      <c r="B559" s="2"/>
      <c r="C559" s="2"/>
      <c r="D559" s="2"/>
    </row>
    <row r="560" spans="1:4" ht="15.75" customHeight="1" x14ac:dyDescent="0.3">
      <c r="A560" s="2"/>
      <c r="B560" s="2"/>
      <c r="C560" s="2"/>
      <c r="D560" s="2"/>
    </row>
    <row r="561" spans="1:4" ht="15.75" customHeight="1" x14ac:dyDescent="0.3">
      <c r="A561" s="2"/>
      <c r="B561" s="2"/>
      <c r="C561" s="2"/>
      <c r="D561" s="2"/>
    </row>
    <row r="562" spans="1:4" ht="15.75" customHeight="1" x14ac:dyDescent="0.3">
      <c r="A562" s="2"/>
      <c r="B562" s="2"/>
      <c r="C562" s="2"/>
      <c r="D562" s="2"/>
    </row>
    <row r="563" spans="1:4" ht="15.75" customHeight="1" x14ac:dyDescent="0.3">
      <c r="A563" s="2"/>
      <c r="B563" s="2"/>
      <c r="C563" s="2"/>
      <c r="D563" s="2"/>
    </row>
    <row r="564" spans="1:4" ht="15.75" customHeight="1" x14ac:dyDescent="0.3">
      <c r="A564" s="2"/>
      <c r="B564" s="2"/>
      <c r="C564" s="2"/>
      <c r="D564" s="2"/>
    </row>
    <row r="565" spans="1:4" ht="15.75" customHeight="1" x14ac:dyDescent="0.3">
      <c r="A565" s="2"/>
      <c r="B565" s="2"/>
      <c r="C565" s="2"/>
      <c r="D565" s="2"/>
    </row>
    <row r="566" spans="1:4" ht="15.75" customHeight="1" x14ac:dyDescent="0.3">
      <c r="A566" s="2"/>
      <c r="B566" s="2"/>
      <c r="C566" s="2"/>
      <c r="D566" s="2"/>
    </row>
    <row r="567" spans="1:4" ht="15.75" customHeight="1" x14ac:dyDescent="0.3">
      <c r="A567" s="2"/>
      <c r="B567" s="2"/>
      <c r="C567" s="2"/>
      <c r="D567" s="2"/>
    </row>
    <row r="568" spans="1:4" ht="15.75" customHeight="1" x14ac:dyDescent="0.3">
      <c r="A568" s="2"/>
      <c r="B568" s="2"/>
      <c r="C568" s="2"/>
      <c r="D568" s="2"/>
    </row>
    <row r="569" spans="1:4" ht="15.75" customHeight="1" x14ac:dyDescent="0.3">
      <c r="A569" s="2"/>
      <c r="B569" s="2"/>
      <c r="C569" s="2"/>
      <c r="D569" s="2"/>
    </row>
    <row r="570" spans="1:4" ht="15.75" customHeight="1" x14ac:dyDescent="0.3">
      <c r="A570" s="2"/>
      <c r="B570" s="2"/>
      <c r="C570" s="2"/>
      <c r="D570" s="2"/>
    </row>
    <row r="571" spans="1:4" ht="15.75" customHeight="1" x14ac:dyDescent="0.3">
      <c r="A571" s="2"/>
      <c r="B571" s="2"/>
      <c r="C571" s="2"/>
      <c r="D571" s="2"/>
    </row>
    <row r="572" spans="1:4" ht="15.75" customHeight="1" x14ac:dyDescent="0.3">
      <c r="A572" s="2"/>
      <c r="B572" s="2"/>
      <c r="C572" s="2"/>
      <c r="D572" s="2"/>
    </row>
    <row r="573" spans="1:4" ht="15.75" customHeight="1" x14ac:dyDescent="0.3">
      <c r="A573" s="2"/>
      <c r="B573" s="2"/>
      <c r="C573" s="2"/>
      <c r="D573" s="2"/>
    </row>
    <row r="574" spans="1:4" ht="15.75" customHeight="1" x14ac:dyDescent="0.3">
      <c r="A574" s="2"/>
      <c r="B574" s="2"/>
      <c r="C574" s="2"/>
      <c r="D574" s="2"/>
    </row>
    <row r="575" spans="1:4" ht="15.75" customHeight="1" x14ac:dyDescent="0.3">
      <c r="A575" s="2"/>
      <c r="B575" s="2"/>
      <c r="C575" s="2"/>
      <c r="D575" s="2"/>
    </row>
    <row r="576" spans="1:4" ht="15.75" customHeight="1" x14ac:dyDescent="0.3">
      <c r="A576" s="2"/>
      <c r="B576" s="2"/>
      <c r="C576" s="2"/>
      <c r="D576" s="2"/>
    </row>
    <row r="577" spans="1:4" ht="15.75" customHeight="1" x14ac:dyDescent="0.3">
      <c r="A577" s="2"/>
      <c r="B577" s="2"/>
      <c r="C577" s="2"/>
      <c r="D577" s="2"/>
    </row>
    <row r="578" spans="1:4" ht="15.75" customHeight="1" x14ac:dyDescent="0.3">
      <c r="A578" s="2"/>
      <c r="B578" s="2"/>
      <c r="C578" s="2"/>
      <c r="D578" s="2"/>
    </row>
    <row r="579" spans="1:4" ht="15.75" customHeight="1" x14ac:dyDescent="0.3">
      <c r="A579" s="2"/>
      <c r="B579" s="2"/>
      <c r="C579" s="2"/>
      <c r="D579" s="2"/>
    </row>
    <row r="580" spans="1:4" ht="15.75" customHeight="1" x14ac:dyDescent="0.3">
      <c r="A580" s="2"/>
      <c r="B580" s="2"/>
      <c r="C580" s="2"/>
      <c r="D580" s="2"/>
    </row>
    <row r="581" spans="1:4" ht="15.75" customHeight="1" x14ac:dyDescent="0.3">
      <c r="A581" s="2"/>
      <c r="B581" s="2"/>
      <c r="C581" s="2"/>
      <c r="D581" s="2"/>
    </row>
    <row r="582" spans="1:4" ht="15.75" customHeight="1" x14ac:dyDescent="0.3">
      <c r="A582" s="2"/>
      <c r="B582" s="2"/>
      <c r="C582" s="2"/>
      <c r="D582" s="2"/>
    </row>
    <row r="583" spans="1:4" ht="15.75" customHeight="1" x14ac:dyDescent="0.3">
      <c r="A583" s="2"/>
      <c r="B583" s="2"/>
      <c r="C583" s="2"/>
      <c r="D583" s="2"/>
    </row>
    <row r="584" spans="1:4" ht="15.75" customHeight="1" x14ac:dyDescent="0.3">
      <c r="A584" s="2"/>
      <c r="B584" s="2"/>
      <c r="C584" s="2"/>
      <c r="D584" s="2"/>
    </row>
    <row r="585" spans="1:4" ht="15.75" customHeight="1" x14ac:dyDescent="0.3">
      <c r="A585" s="2"/>
      <c r="B585" s="2"/>
      <c r="C585" s="2"/>
      <c r="D585" s="2"/>
    </row>
    <row r="586" spans="1:4" ht="15.75" customHeight="1" x14ac:dyDescent="0.3">
      <c r="A586" s="2"/>
      <c r="B586" s="2"/>
      <c r="C586" s="2"/>
      <c r="D586" s="2"/>
    </row>
    <row r="587" spans="1:4" ht="15.75" customHeight="1" x14ac:dyDescent="0.3">
      <c r="A587" s="2"/>
      <c r="B587" s="2"/>
      <c r="C587" s="2"/>
      <c r="D587" s="2"/>
    </row>
    <row r="588" spans="1:4" ht="15.75" customHeight="1" x14ac:dyDescent="0.3">
      <c r="A588" s="2"/>
      <c r="B588" s="2"/>
      <c r="C588" s="2"/>
      <c r="D588" s="2"/>
    </row>
    <row r="589" spans="1:4" ht="15.75" customHeight="1" x14ac:dyDescent="0.3">
      <c r="A589" s="2"/>
      <c r="B589" s="2"/>
      <c r="C589" s="2"/>
      <c r="D589" s="2"/>
    </row>
    <row r="590" spans="1:4" ht="15.75" customHeight="1" x14ac:dyDescent="0.3">
      <c r="A590" s="2"/>
      <c r="B590" s="2"/>
      <c r="C590" s="2"/>
      <c r="D590" s="2"/>
    </row>
    <row r="591" spans="1:4" ht="15.75" customHeight="1" x14ac:dyDescent="0.3">
      <c r="A591" s="2"/>
      <c r="B591" s="2"/>
      <c r="C591" s="2"/>
      <c r="D591" s="2"/>
    </row>
    <row r="592" spans="1:4" ht="15.75" customHeight="1" x14ac:dyDescent="0.3">
      <c r="A592" s="2"/>
      <c r="B592" s="2"/>
      <c r="C592" s="2"/>
      <c r="D592" s="2"/>
    </row>
    <row r="593" spans="1:4" ht="15.75" customHeight="1" x14ac:dyDescent="0.3">
      <c r="A593" s="2"/>
      <c r="B593" s="2"/>
      <c r="C593" s="2"/>
      <c r="D593" s="2"/>
    </row>
    <row r="594" spans="1:4" ht="15.75" customHeight="1" x14ac:dyDescent="0.3">
      <c r="A594" s="2"/>
      <c r="B594" s="2"/>
      <c r="C594" s="2"/>
      <c r="D594" s="2"/>
    </row>
    <row r="595" spans="1:4" ht="15.75" customHeight="1" x14ac:dyDescent="0.3">
      <c r="A595" s="2"/>
      <c r="B595" s="2"/>
      <c r="C595" s="2"/>
      <c r="D595" s="2"/>
    </row>
    <row r="596" spans="1:4" ht="15.75" customHeight="1" x14ac:dyDescent="0.3">
      <c r="A596" s="2"/>
      <c r="B596" s="2"/>
      <c r="C596" s="2"/>
      <c r="D596" s="2"/>
    </row>
    <row r="597" spans="1:4" ht="15.75" customHeight="1" x14ac:dyDescent="0.3">
      <c r="A597" s="2"/>
      <c r="B597" s="2"/>
      <c r="C597" s="2"/>
      <c r="D597" s="2"/>
    </row>
    <row r="598" spans="1:4" ht="15.75" customHeight="1" x14ac:dyDescent="0.3">
      <c r="A598" s="2"/>
      <c r="B598" s="2"/>
      <c r="C598" s="2"/>
      <c r="D598" s="2"/>
    </row>
    <row r="599" spans="1:4" ht="15.75" customHeight="1" x14ac:dyDescent="0.3">
      <c r="A599" s="2"/>
      <c r="B599" s="2"/>
      <c r="C599" s="2"/>
      <c r="D599" s="2"/>
    </row>
    <row r="600" spans="1:4" ht="15.75" customHeight="1" x14ac:dyDescent="0.3">
      <c r="A600" s="2"/>
      <c r="B600" s="2"/>
      <c r="C600" s="2"/>
      <c r="D600" s="2"/>
    </row>
    <row r="601" spans="1:4" ht="15.75" customHeight="1" x14ac:dyDescent="0.3">
      <c r="A601" s="2"/>
      <c r="B601" s="2"/>
      <c r="C601" s="2"/>
      <c r="D601" s="2"/>
    </row>
    <row r="602" spans="1:4" ht="15.75" customHeight="1" x14ac:dyDescent="0.3">
      <c r="A602" s="2"/>
      <c r="B602" s="2"/>
      <c r="C602" s="2"/>
      <c r="D602" s="2"/>
    </row>
    <row r="603" spans="1:4" ht="15.75" customHeight="1" x14ac:dyDescent="0.3">
      <c r="A603" s="2"/>
      <c r="B603" s="2"/>
      <c r="C603" s="2"/>
      <c r="D603" s="2"/>
    </row>
    <row r="604" spans="1:4" ht="15.75" customHeight="1" x14ac:dyDescent="0.3">
      <c r="A604" s="2"/>
      <c r="B604" s="2"/>
      <c r="C604" s="2"/>
      <c r="D604" s="2"/>
    </row>
    <row r="605" spans="1:4" ht="15.75" customHeight="1" x14ac:dyDescent="0.3">
      <c r="A605" s="2"/>
      <c r="B605" s="2"/>
      <c r="C605" s="2"/>
      <c r="D605" s="2"/>
    </row>
    <row r="606" spans="1:4" ht="15.75" customHeight="1" x14ac:dyDescent="0.3">
      <c r="A606" s="2"/>
      <c r="B606" s="2"/>
      <c r="C606" s="2"/>
      <c r="D606" s="2"/>
    </row>
    <row r="607" spans="1:4" ht="15.75" customHeight="1" x14ac:dyDescent="0.3">
      <c r="A607" s="2"/>
      <c r="B607" s="2"/>
      <c r="C607" s="2"/>
      <c r="D607" s="2"/>
    </row>
    <row r="608" spans="1:4" ht="15.75" customHeight="1" x14ac:dyDescent="0.3">
      <c r="A608" s="2"/>
      <c r="B608" s="2"/>
      <c r="C608" s="2"/>
      <c r="D608" s="2"/>
    </row>
    <row r="609" spans="1:4" ht="15.75" customHeight="1" x14ac:dyDescent="0.3">
      <c r="A609" s="2"/>
      <c r="B609" s="2"/>
      <c r="C609" s="2"/>
      <c r="D609" s="2"/>
    </row>
    <row r="610" spans="1:4" ht="15.75" customHeight="1" x14ac:dyDescent="0.3">
      <c r="A610" s="2"/>
      <c r="B610" s="2"/>
      <c r="C610" s="2"/>
      <c r="D610" s="2"/>
    </row>
    <row r="611" spans="1:4" ht="15.75" customHeight="1" x14ac:dyDescent="0.3">
      <c r="A611" s="2"/>
      <c r="B611" s="2"/>
      <c r="C611" s="2"/>
      <c r="D611" s="2"/>
    </row>
    <row r="612" spans="1:4" ht="15.75" customHeight="1" x14ac:dyDescent="0.3">
      <c r="A612" s="2"/>
      <c r="B612" s="2"/>
      <c r="C612" s="2"/>
      <c r="D612" s="2"/>
    </row>
    <row r="613" spans="1:4" ht="15.75" customHeight="1" x14ac:dyDescent="0.3">
      <c r="A613" s="2"/>
      <c r="B613" s="2"/>
      <c r="C613" s="2"/>
      <c r="D613" s="2"/>
    </row>
    <row r="614" spans="1:4" ht="15.75" customHeight="1" x14ac:dyDescent="0.3">
      <c r="A614" s="2"/>
      <c r="B614" s="2"/>
      <c r="C614" s="2"/>
      <c r="D614" s="2"/>
    </row>
    <row r="615" spans="1:4" ht="15.75" customHeight="1" x14ac:dyDescent="0.3">
      <c r="A615" s="2"/>
      <c r="B615" s="2"/>
      <c r="C615" s="2"/>
      <c r="D615" s="2"/>
    </row>
    <row r="616" spans="1:4" ht="15.75" customHeight="1" x14ac:dyDescent="0.3">
      <c r="A616" s="2"/>
      <c r="B616" s="2"/>
      <c r="C616" s="2"/>
      <c r="D616" s="2"/>
    </row>
    <row r="617" spans="1:4" ht="15.75" customHeight="1" x14ac:dyDescent="0.3">
      <c r="A617" s="2"/>
      <c r="B617" s="2"/>
      <c r="C617" s="2"/>
      <c r="D617" s="2"/>
    </row>
    <row r="618" spans="1:4" ht="15.75" customHeight="1" x14ac:dyDescent="0.3">
      <c r="A618" s="2"/>
      <c r="B618" s="2"/>
      <c r="C618" s="2"/>
      <c r="D618" s="2"/>
    </row>
    <row r="619" spans="1:4" ht="15.75" customHeight="1" x14ac:dyDescent="0.3">
      <c r="A619" s="2"/>
      <c r="B619" s="2"/>
      <c r="C619" s="2"/>
      <c r="D619" s="2"/>
    </row>
    <row r="620" spans="1:4" ht="15.75" customHeight="1" x14ac:dyDescent="0.3">
      <c r="A620" s="2"/>
      <c r="B620" s="2"/>
      <c r="C620" s="2"/>
      <c r="D620" s="2"/>
    </row>
    <row r="621" spans="1:4" ht="15.75" customHeight="1" x14ac:dyDescent="0.3">
      <c r="A621" s="2"/>
      <c r="B621" s="2"/>
      <c r="C621" s="2"/>
      <c r="D621" s="2"/>
    </row>
    <row r="622" spans="1:4" ht="15.75" customHeight="1" x14ac:dyDescent="0.3">
      <c r="A622" s="2"/>
      <c r="B622" s="2"/>
      <c r="C622" s="2"/>
      <c r="D622" s="2"/>
    </row>
    <row r="623" spans="1:4" ht="15.75" customHeight="1" x14ac:dyDescent="0.3">
      <c r="A623" s="2"/>
      <c r="B623" s="2"/>
      <c r="C623" s="2"/>
      <c r="D623" s="2"/>
    </row>
    <row r="624" spans="1:4" ht="15.75" customHeight="1" x14ac:dyDescent="0.3">
      <c r="A624" s="2"/>
      <c r="B624" s="2"/>
      <c r="C624" s="2"/>
      <c r="D624" s="2"/>
    </row>
    <row r="625" spans="1:4" ht="15.75" customHeight="1" x14ac:dyDescent="0.3">
      <c r="A625" s="2"/>
      <c r="B625" s="2"/>
      <c r="C625" s="2"/>
      <c r="D625" s="2"/>
    </row>
    <row r="626" spans="1:4" ht="15.75" customHeight="1" x14ac:dyDescent="0.3">
      <c r="A626" s="2"/>
      <c r="B626" s="2"/>
      <c r="C626" s="2"/>
      <c r="D626" s="2"/>
    </row>
    <row r="627" spans="1:4" ht="15.75" customHeight="1" x14ac:dyDescent="0.3">
      <c r="A627" s="2"/>
      <c r="B627" s="2"/>
      <c r="C627" s="2"/>
      <c r="D627" s="2"/>
    </row>
    <row r="628" spans="1:4" ht="15.75" customHeight="1" x14ac:dyDescent="0.3">
      <c r="A628" s="2"/>
      <c r="B628" s="2"/>
      <c r="C628" s="2"/>
      <c r="D628" s="2"/>
    </row>
    <row r="629" spans="1:4" ht="15.75" customHeight="1" x14ac:dyDescent="0.3">
      <c r="A629" s="2"/>
      <c r="B629" s="2"/>
      <c r="C629" s="2"/>
      <c r="D629" s="2"/>
    </row>
    <row r="630" spans="1:4" ht="15.75" customHeight="1" x14ac:dyDescent="0.3">
      <c r="A630" s="2"/>
      <c r="B630" s="2"/>
      <c r="C630" s="2"/>
      <c r="D630" s="2"/>
    </row>
    <row r="631" spans="1:4" ht="15.75" customHeight="1" x14ac:dyDescent="0.3">
      <c r="A631" s="2"/>
      <c r="B631" s="2"/>
      <c r="C631" s="2"/>
      <c r="D631" s="2"/>
    </row>
    <row r="632" spans="1:4" ht="15.75" customHeight="1" x14ac:dyDescent="0.3">
      <c r="A632" s="2"/>
      <c r="B632" s="2"/>
      <c r="C632" s="2"/>
      <c r="D632" s="2"/>
    </row>
    <row r="633" spans="1:4" ht="15.75" customHeight="1" x14ac:dyDescent="0.3">
      <c r="A633" s="2"/>
      <c r="B633" s="2"/>
      <c r="C633" s="2"/>
      <c r="D633" s="2"/>
    </row>
    <row r="634" spans="1:4" ht="15.75" customHeight="1" x14ac:dyDescent="0.3">
      <c r="A634" s="2"/>
      <c r="B634" s="2"/>
      <c r="C634" s="2"/>
      <c r="D634" s="2"/>
    </row>
    <row r="635" spans="1:4" ht="15.75" customHeight="1" x14ac:dyDescent="0.3">
      <c r="A635" s="2"/>
      <c r="B635" s="2"/>
      <c r="C635" s="2"/>
      <c r="D635" s="2"/>
    </row>
    <row r="636" spans="1:4" ht="15.75" customHeight="1" x14ac:dyDescent="0.3">
      <c r="A636" s="2"/>
      <c r="B636" s="2"/>
      <c r="C636" s="2"/>
      <c r="D636" s="2"/>
    </row>
    <row r="637" spans="1:4" ht="15.75" customHeight="1" x14ac:dyDescent="0.3">
      <c r="A637" s="2"/>
      <c r="B637" s="2"/>
      <c r="C637" s="2"/>
      <c r="D637" s="2"/>
    </row>
    <row r="638" spans="1:4" ht="15.75" customHeight="1" x14ac:dyDescent="0.3">
      <c r="A638" s="2"/>
      <c r="B638" s="2"/>
      <c r="C638" s="2"/>
      <c r="D638" s="2"/>
    </row>
    <row r="639" spans="1:4" ht="15.75" customHeight="1" x14ac:dyDescent="0.3">
      <c r="A639" s="2"/>
      <c r="B639" s="2"/>
      <c r="C639" s="2"/>
      <c r="D639" s="2"/>
    </row>
    <row r="640" spans="1:4" ht="15.75" customHeight="1" x14ac:dyDescent="0.3">
      <c r="A640" s="2"/>
      <c r="B640" s="2"/>
      <c r="C640" s="2"/>
      <c r="D640" s="2"/>
    </row>
    <row r="641" spans="1:4" ht="15.75" customHeight="1" x14ac:dyDescent="0.3">
      <c r="A641" s="2"/>
      <c r="B641" s="2"/>
      <c r="C641" s="2"/>
      <c r="D641" s="2"/>
    </row>
    <row r="642" spans="1:4" ht="15.75" customHeight="1" x14ac:dyDescent="0.3">
      <c r="A642" s="2"/>
      <c r="B642" s="2"/>
      <c r="C642" s="2"/>
      <c r="D642" s="2"/>
    </row>
    <row r="643" spans="1:4" ht="15.75" customHeight="1" x14ac:dyDescent="0.3">
      <c r="A643" s="2"/>
      <c r="B643" s="2"/>
      <c r="C643" s="2"/>
      <c r="D643" s="2"/>
    </row>
    <row r="644" spans="1:4" ht="15.75" customHeight="1" x14ac:dyDescent="0.3">
      <c r="A644" s="2"/>
      <c r="B644" s="2"/>
      <c r="C644" s="2"/>
      <c r="D644" s="2"/>
    </row>
    <row r="645" spans="1:4" ht="15.75" customHeight="1" x14ac:dyDescent="0.3">
      <c r="A645" s="2"/>
      <c r="B645" s="2"/>
      <c r="C645" s="2"/>
      <c r="D645" s="2"/>
    </row>
    <row r="646" spans="1:4" ht="15.75" customHeight="1" x14ac:dyDescent="0.3">
      <c r="A646" s="2"/>
      <c r="B646" s="2"/>
      <c r="C646" s="2"/>
      <c r="D646" s="2"/>
    </row>
    <row r="647" spans="1:4" ht="15.75" customHeight="1" x14ac:dyDescent="0.3">
      <c r="A647" s="2"/>
      <c r="B647" s="2"/>
      <c r="C647" s="2"/>
      <c r="D647" s="2"/>
    </row>
    <row r="648" spans="1:4" ht="15.75" customHeight="1" x14ac:dyDescent="0.3">
      <c r="A648" s="2"/>
      <c r="B648" s="2"/>
      <c r="C648" s="2"/>
      <c r="D648" s="2"/>
    </row>
    <row r="649" spans="1:4" ht="15.75" customHeight="1" x14ac:dyDescent="0.3">
      <c r="A649" s="2"/>
      <c r="B649" s="2"/>
      <c r="C649" s="2"/>
      <c r="D649" s="2"/>
    </row>
    <row r="650" spans="1:4" ht="15.75" customHeight="1" x14ac:dyDescent="0.3">
      <c r="A650" s="2"/>
      <c r="B650" s="2"/>
      <c r="C650" s="2"/>
      <c r="D650" s="2"/>
    </row>
    <row r="651" spans="1:4" ht="15.75" customHeight="1" x14ac:dyDescent="0.3">
      <c r="A651" s="2"/>
      <c r="B651" s="2"/>
      <c r="C651" s="2"/>
      <c r="D651" s="2"/>
    </row>
    <row r="652" spans="1:4" ht="15.75" customHeight="1" x14ac:dyDescent="0.3">
      <c r="A652" s="2"/>
      <c r="B652" s="2"/>
      <c r="C652" s="2"/>
      <c r="D652" s="2"/>
    </row>
    <row r="653" spans="1:4" ht="15.75" customHeight="1" x14ac:dyDescent="0.3">
      <c r="A653" s="2"/>
      <c r="B653" s="2"/>
      <c r="C653" s="2"/>
      <c r="D653" s="2"/>
    </row>
    <row r="654" spans="1:4" ht="15.75" customHeight="1" x14ac:dyDescent="0.3">
      <c r="A654" s="2"/>
      <c r="B654" s="2"/>
      <c r="C654" s="2"/>
      <c r="D654" s="2"/>
    </row>
    <row r="655" spans="1:4" ht="15.75" customHeight="1" x14ac:dyDescent="0.3">
      <c r="A655" s="2"/>
      <c r="B655" s="2"/>
      <c r="C655" s="2"/>
      <c r="D655" s="2"/>
    </row>
    <row r="656" spans="1:4" ht="15.75" customHeight="1" x14ac:dyDescent="0.3">
      <c r="A656" s="2"/>
      <c r="B656" s="2"/>
      <c r="C656" s="2"/>
      <c r="D656" s="2"/>
    </row>
    <row r="657" spans="1:4" ht="15.75" customHeight="1" x14ac:dyDescent="0.3">
      <c r="A657" s="2"/>
      <c r="B657" s="2"/>
      <c r="C657" s="2"/>
      <c r="D657" s="2"/>
    </row>
    <row r="658" spans="1:4" ht="15.75" customHeight="1" x14ac:dyDescent="0.3">
      <c r="A658" s="2"/>
      <c r="B658" s="2"/>
      <c r="C658" s="2"/>
      <c r="D658" s="2"/>
    </row>
    <row r="659" spans="1:4" ht="15.75" customHeight="1" x14ac:dyDescent="0.3">
      <c r="A659" s="2"/>
      <c r="B659" s="2"/>
      <c r="C659" s="2"/>
      <c r="D659" s="2"/>
    </row>
    <row r="660" spans="1:4" ht="15.75" customHeight="1" x14ac:dyDescent="0.3">
      <c r="A660" s="2"/>
      <c r="B660" s="2"/>
      <c r="C660" s="2"/>
      <c r="D660" s="2"/>
    </row>
    <row r="661" spans="1:4" ht="15.75" customHeight="1" x14ac:dyDescent="0.3">
      <c r="A661" s="2"/>
      <c r="B661" s="2"/>
      <c r="C661" s="2"/>
      <c r="D661" s="2"/>
    </row>
    <row r="662" spans="1:4" ht="15.75" customHeight="1" x14ac:dyDescent="0.3">
      <c r="A662" s="2"/>
      <c r="B662" s="2"/>
      <c r="C662" s="2"/>
      <c r="D662" s="2"/>
    </row>
    <row r="663" spans="1:4" ht="15.75" customHeight="1" x14ac:dyDescent="0.3">
      <c r="A663" s="2"/>
      <c r="B663" s="2"/>
      <c r="C663" s="2"/>
      <c r="D663" s="2"/>
    </row>
    <row r="664" spans="1:4" ht="15.75" customHeight="1" x14ac:dyDescent="0.3">
      <c r="A664" s="2"/>
      <c r="B664" s="2"/>
      <c r="C664" s="2"/>
      <c r="D664" s="2"/>
    </row>
    <row r="665" spans="1:4" ht="15.75" customHeight="1" x14ac:dyDescent="0.3">
      <c r="A665" s="2"/>
      <c r="B665" s="2"/>
      <c r="C665" s="2"/>
      <c r="D665" s="2"/>
    </row>
    <row r="666" spans="1:4" ht="15.75" customHeight="1" x14ac:dyDescent="0.3">
      <c r="A666" s="2"/>
      <c r="B666" s="2"/>
      <c r="C666" s="2"/>
      <c r="D666" s="2"/>
    </row>
    <row r="667" spans="1:4" ht="15.75" customHeight="1" x14ac:dyDescent="0.3">
      <c r="A667" s="2"/>
      <c r="B667" s="2"/>
      <c r="C667" s="2"/>
      <c r="D667" s="2"/>
    </row>
    <row r="668" spans="1:4" ht="15.75" customHeight="1" x14ac:dyDescent="0.3">
      <c r="A668" s="2"/>
      <c r="B668" s="2"/>
      <c r="C668" s="2"/>
      <c r="D668" s="2"/>
    </row>
    <row r="669" spans="1:4" ht="15.75" customHeight="1" x14ac:dyDescent="0.3">
      <c r="A669" s="2"/>
      <c r="B669" s="2"/>
      <c r="C669" s="2"/>
      <c r="D669" s="2"/>
    </row>
    <row r="670" spans="1:4" ht="15.75" customHeight="1" x14ac:dyDescent="0.3">
      <c r="A670" s="2"/>
      <c r="B670" s="2"/>
      <c r="C670" s="2"/>
      <c r="D670" s="2"/>
    </row>
    <row r="671" spans="1:4" ht="15.75" customHeight="1" x14ac:dyDescent="0.3">
      <c r="A671" s="2"/>
      <c r="B671" s="2"/>
      <c r="C671" s="2"/>
      <c r="D671" s="2"/>
    </row>
    <row r="672" spans="1:4" ht="15.75" customHeight="1" x14ac:dyDescent="0.3">
      <c r="A672" s="2"/>
      <c r="B672" s="2"/>
      <c r="C672" s="2"/>
      <c r="D672" s="2"/>
    </row>
    <row r="673" spans="1:4" ht="15.75" customHeight="1" x14ac:dyDescent="0.3">
      <c r="A673" s="2"/>
      <c r="B673" s="2"/>
      <c r="C673" s="2"/>
      <c r="D673" s="2"/>
    </row>
    <row r="674" spans="1:4" ht="15.75" customHeight="1" x14ac:dyDescent="0.3">
      <c r="A674" s="2"/>
      <c r="B674" s="2"/>
      <c r="C674" s="2"/>
      <c r="D674" s="2"/>
    </row>
    <row r="675" spans="1:4" ht="15.75" customHeight="1" x14ac:dyDescent="0.3">
      <c r="A675" s="2"/>
      <c r="B675" s="2"/>
      <c r="C675" s="2"/>
      <c r="D675" s="2"/>
    </row>
    <row r="676" spans="1:4" ht="15.75" customHeight="1" x14ac:dyDescent="0.3">
      <c r="A676" s="2"/>
      <c r="B676" s="2"/>
      <c r="C676" s="2"/>
      <c r="D676" s="2"/>
    </row>
    <row r="677" spans="1:4" ht="15.75" customHeight="1" x14ac:dyDescent="0.3">
      <c r="A677" s="2"/>
      <c r="B677" s="2"/>
      <c r="C677" s="2"/>
      <c r="D677" s="2"/>
    </row>
    <row r="678" spans="1:4" ht="15.75" customHeight="1" x14ac:dyDescent="0.3">
      <c r="A678" s="2"/>
      <c r="B678" s="2"/>
      <c r="C678" s="2"/>
      <c r="D678" s="2"/>
    </row>
    <row r="679" spans="1:4" ht="15.75" customHeight="1" x14ac:dyDescent="0.3">
      <c r="A679" s="2"/>
      <c r="B679" s="2"/>
      <c r="C679" s="2"/>
      <c r="D679" s="2"/>
    </row>
    <row r="680" spans="1:4" ht="15.75" customHeight="1" x14ac:dyDescent="0.3">
      <c r="A680" s="2"/>
      <c r="B680" s="2"/>
      <c r="C680" s="2"/>
      <c r="D680" s="2"/>
    </row>
    <row r="681" spans="1:4" ht="15.75" customHeight="1" x14ac:dyDescent="0.3">
      <c r="A681" s="2"/>
      <c r="B681" s="2"/>
      <c r="C681" s="2"/>
      <c r="D681" s="2"/>
    </row>
    <row r="682" spans="1:4" ht="15.75" customHeight="1" x14ac:dyDescent="0.3">
      <c r="A682" s="2"/>
      <c r="B682" s="2"/>
      <c r="C682" s="2"/>
      <c r="D682" s="2"/>
    </row>
    <row r="683" spans="1:4" ht="15.75" customHeight="1" x14ac:dyDescent="0.3">
      <c r="A683" s="2"/>
      <c r="B683" s="2"/>
      <c r="C683" s="2"/>
      <c r="D683" s="2"/>
    </row>
    <row r="684" spans="1:4" ht="15.75" customHeight="1" x14ac:dyDescent="0.3">
      <c r="A684" s="2"/>
      <c r="B684" s="2"/>
      <c r="C684" s="2"/>
      <c r="D684" s="2"/>
    </row>
    <row r="685" spans="1:4" ht="15.75" customHeight="1" x14ac:dyDescent="0.3">
      <c r="A685" s="2"/>
      <c r="B685" s="2"/>
      <c r="C685" s="2"/>
      <c r="D685" s="2"/>
    </row>
    <row r="686" spans="1:4" ht="15.75" customHeight="1" x14ac:dyDescent="0.3">
      <c r="A686" s="2"/>
      <c r="B686" s="2"/>
      <c r="C686" s="2"/>
      <c r="D686" s="2"/>
    </row>
    <row r="687" spans="1:4" ht="15.75" customHeight="1" x14ac:dyDescent="0.3">
      <c r="A687" s="2"/>
      <c r="B687" s="2"/>
      <c r="C687" s="2"/>
      <c r="D687" s="2"/>
    </row>
    <row r="688" spans="1:4" ht="15.75" customHeight="1" x14ac:dyDescent="0.3">
      <c r="A688" s="2"/>
      <c r="B688" s="2"/>
      <c r="C688" s="2"/>
      <c r="D688" s="2"/>
    </row>
    <row r="689" spans="1:4" ht="15.75" customHeight="1" x14ac:dyDescent="0.3">
      <c r="A689" s="2"/>
      <c r="B689" s="2"/>
      <c r="C689" s="2"/>
      <c r="D689" s="2"/>
    </row>
    <row r="690" spans="1:4" ht="15.75" customHeight="1" x14ac:dyDescent="0.3">
      <c r="A690" s="2"/>
      <c r="B690" s="2"/>
      <c r="C690" s="2"/>
      <c r="D690" s="2"/>
    </row>
    <row r="691" spans="1:4" ht="15.75" customHeight="1" x14ac:dyDescent="0.3">
      <c r="A691" s="2"/>
      <c r="B691" s="2"/>
      <c r="C691" s="2"/>
      <c r="D691" s="2"/>
    </row>
    <row r="692" spans="1:4" ht="15.75" customHeight="1" x14ac:dyDescent="0.3">
      <c r="A692" s="2"/>
      <c r="B692" s="2"/>
      <c r="C692" s="2"/>
      <c r="D692" s="2"/>
    </row>
    <row r="693" spans="1:4" ht="15.75" customHeight="1" x14ac:dyDescent="0.3">
      <c r="A693" s="2"/>
      <c r="B693" s="2"/>
      <c r="C693" s="2"/>
      <c r="D693" s="2"/>
    </row>
    <row r="694" spans="1:4" ht="15.75" customHeight="1" x14ac:dyDescent="0.3">
      <c r="A694" s="2"/>
      <c r="B694" s="2"/>
      <c r="C694" s="2"/>
      <c r="D694" s="2"/>
    </row>
    <row r="695" spans="1:4" ht="15.75" customHeight="1" x14ac:dyDescent="0.3">
      <c r="A695" s="2"/>
      <c r="B695" s="2"/>
      <c r="C695" s="2"/>
      <c r="D695" s="2"/>
    </row>
    <row r="696" spans="1:4" ht="15.75" customHeight="1" x14ac:dyDescent="0.3">
      <c r="A696" s="2"/>
      <c r="B696" s="2"/>
      <c r="C696" s="2"/>
      <c r="D696" s="2"/>
    </row>
    <row r="697" spans="1:4" ht="15.75" customHeight="1" x14ac:dyDescent="0.3">
      <c r="A697" s="2"/>
      <c r="B697" s="2"/>
      <c r="C697" s="2"/>
      <c r="D697" s="2"/>
    </row>
    <row r="698" spans="1:4" ht="15.75" customHeight="1" x14ac:dyDescent="0.3">
      <c r="A698" s="2"/>
      <c r="B698" s="2"/>
      <c r="C698" s="2"/>
      <c r="D698" s="2"/>
    </row>
    <row r="699" spans="1:4" ht="15.75" customHeight="1" x14ac:dyDescent="0.3">
      <c r="A699" s="2"/>
      <c r="B699" s="2"/>
      <c r="C699" s="2"/>
      <c r="D699" s="2"/>
    </row>
    <row r="700" spans="1:4" ht="15.75" customHeight="1" x14ac:dyDescent="0.3">
      <c r="A700" s="2"/>
      <c r="B700" s="2"/>
      <c r="C700" s="2"/>
      <c r="D700" s="2"/>
    </row>
    <row r="701" spans="1:4" ht="15.75" customHeight="1" x14ac:dyDescent="0.3">
      <c r="A701" s="2"/>
      <c r="B701" s="2"/>
      <c r="C701" s="2"/>
      <c r="D701" s="2"/>
    </row>
    <row r="702" spans="1:4" ht="15.75" customHeight="1" x14ac:dyDescent="0.3">
      <c r="A702" s="2"/>
      <c r="B702" s="2"/>
      <c r="C702" s="2"/>
      <c r="D702" s="2"/>
    </row>
    <row r="703" spans="1:4" ht="15.75" customHeight="1" x14ac:dyDescent="0.3">
      <c r="A703" s="2"/>
      <c r="B703" s="2"/>
      <c r="C703" s="2"/>
      <c r="D703" s="2"/>
    </row>
    <row r="704" spans="1:4" ht="15.75" customHeight="1" x14ac:dyDescent="0.3">
      <c r="A704" s="2"/>
      <c r="B704" s="2"/>
      <c r="C704" s="2"/>
      <c r="D704" s="2"/>
    </row>
    <row r="705" spans="1:4" ht="15.75" customHeight="1" x14ac:dyDescent="0.3">
      <c r="A705" s="2"/>
      <c r="B705" s="2"/>
      <c r="C705" s="2"/>
      <c r="D705" s="2"/>
    </row>
    <row r="706" spans="1:4" ht="15.75" customHeight="1" x14ac:dyDescent="0.3">
      <c r="A706" s="2"/>
      <c r="B706" s="2"/>
      <c r="C706" s="2"/>
      <c r="D706" s="2"/>
    </row>
    <row r="707" spans="1:4" ht="15.75" customHeight="1" x14ac:dyDescent="0.3">
      <c r="A707" s="2"/>
      <c r="B707" s="2"/>
      <c r="C707" s="2"/>
      <c r="D707" s="2"/>
    </row>
    <row r="708" spans="1:4" ht="15.75" customHeight="1" x14ac:dyDescent="0.3">
      <c r="A708" s="2"/>
      <c r="B708" s="2"/>
      <c r="C708" s="2"/>
      <c r="D708" s="2"/>
    </row>
    <row r="709" spans="1:4" ht="15.75" customHeight="1" x14ac:dyDescent="0.3">
      <c r="A709" s="2"/>
      <c r="B709" s="2"/>
      <c r="C709" s="2"/>
      <c r="D709" s="2"/>
    </row>
    <row r="710" spans="1:4" ht="15.75" customHeight="1" x14ac:dyDescent="0.3">
      <c r="A710" s="2"/>
      <c r="B710" s="2"/>
      <c r="C710" s="2"/>
      <c r="D710" s="2"/>
    </row>
    <row r="711" spans="1:4" ht="15.75" customHeight="1" x14ac:dyDescent="0.3">
      <c r="A711" s="2"/>
      <c r="B711" s="2"/>
      <c r="C711" s="2"/>
      <c r="D711" s="2"/>
    </row>
    <row r="712" spans="1:4" ht="15.75" customHeight="1" x14ac:dyDescent="0.3">
      <c r="A712" s="2"/>
      <c r="B712" s="2"/>
      <c r="C712" s="2"/>
      <c r="D712" s="2"/>
    </row>
    <row r="713" spans="1:4" ht="15.75" customHeight="1" x14ac:dyDescent="0.3">
      <c r="A713" s="2"/>
      <c r="B713" s="2"/>
      <c r="C713" s="2"/>
      <c r="D713" s="2"/>
    </row>
    <row r="714" spans="1:4" ht="15.75" customHeight="1" x14ac:dyDescent="0.3">
      <c r="A714" s="2"/>
      <c r="B714" s="2"/>
      <c r="C714" s="2"/>
      <c r="D714" s="2"/>
    </row>
    <row r="715" spans="1:4" ht="15.75" customHeight="1" x14ac:dyDescent="0.3">
      <c r="A715" s="2"/>
      <c r="B715" s="2"/>
      <c r="C715" s="2"/>
      <c r="D715" s="2"/>
    </row>
    <row r="716" spans="1:4" ht="15.75" customHeight="1" x14ac:dyDescent="0.3">
      <c r="A716" s="2"/>
      <c r="B716" s="2"/>
      <c r="C716" s="2"/>
      <c r="D716" s="2"/>
    </row>
    <row r="717" spans="1:4" ht="15.75" customHeight="1" x14ac:dyDescent="0.3">
      <c r="A717" s="2"/>
      <c r="B717" s="2"/>
      <c r="C717" s="2"/>
      <c r="D717" s="2"/>
    </row>
    <row r="718" spans="1:4" ht="15.75" customHeight="1" x14ac:dyDescent="0.3">
      <c r="A718" s="2"/>
      <c r="B718" s="2"/>
      <c r="C718" s="2"/>
      <c r="D718" s="2"/>
    </row>
    <row r="719" spans="1:4" ht="15.75" customHeight="1" x14ac:dyDescent="0.3">
      <c r="A719" s="2"/>
      <c r="B719" s="2"/>
      <c r="C719" s="2"/>
      <c r="D719" s="2"/>
    </row>
    <row r="720" spans="1:4" ht="15.75" customHeight="1" x14ac:dyDescent="0.3">
      <c r="A720" s="2"/>
      <c r="B720" s="2"/>
      <c r="C720" s="2"/>
      <c r="D720" s="2"/>
    </row>
    <row r="721" spans="1:4" ht="15.75" customHeight="1" x14ac:dyDescent="0.3">
      <c r="A721" s="2"/>
      <c r="B721" s="2"/>
      <c r="C721" s="2"/>
      <c r="D721" s="2"/>
    </row>
    <row r="722" spans="1:4" ht="15.75" customHeight="1" x14ac:dyDescent="0.3">
      <c r="A722" s="2"/>
      <c r="B722" s="2"/>
      <c r="C722" s="2"/>
      <c r="D722" s="2"/>
    </row>
    <row r="723" spans="1:4" ht="15.75" customHeight="1" x14ac:dyDescent="0.3">
      <c r="A723" s="2"/>
      <c r="B723" s="2"/>
      <c r="C723" s="2"/>
      <c r="D723" s="2"/>
    </row>
    <row r="724" spans="1:4" ht="15.75" customHeight="1" x14ac:dyDescent="0.3">
      <c r="A724" s="2"/>
      <c r="B724" s="2"/>
      <c r="C724" s="2"/>
      <c r="D724" s="2"/>
    </row>
    <row r="725" spans="1:4" ht="15.75" customHeight="1" x14ac:dyDescent="0.3">
      <c r="A725" s="2"/>
      <c r="B725" s="2"/>
      <c r="C725" s="2"/>
      <c r="D725" s="2"/>
    </row>
    <row r="726" spans="1:4" ht="15.75" customHeight="1" x14ac:dyDescent="0.3">
      <c r="A726" s="2"/>
      <c r="B726" s="2"/>
      <c r="C726" s="2"/>
      <c r="D726" s="2"/>
    </row>
    <row r="727" spans="1:4" ht="15.75" customHeight="1" x14ac:dyDescent="0.3">
      <c r="A727" s="2"/>
      <c r="B727" s="2"/>
      <c r="C727" s="2"/>
      <c r="D727" s="2"/>
    </row>
    <row r="728" spans="1:4" ht="15.75" customHeight="1" x14ac:dyDescent="0.3">
      <c r="A728" s="2"/>
      <c r="B728" s="2"/>
      <c r="C728" s="2"/>
      <c r="D728" s="2"/>
    </row>
    <row r="729" spans="1:4" ht="15.75" customHeight="1" x14ac:dyDescent="0.3">
      <c r="A729" s="2"/>
      <c r="B729" s="2"/>
      <c r="C729" s="2"/>
      <c r="D729" s="2"/>
    </row>
    <row r="730" spans="1:4" ht="15.75" customHeight="1" x14ac:dyDescent="0.3">
      <c r="A730" s="2"/>
      <c r="B730" s="2"/>
      <c r="C730" s="2"/>
      <c r="D730" s="2"/>
    </row>
    <row r="731" spans="1:4" ht="15.75" customHeight="1" x14ac:dyDescent="0.3">
      <c r="A731" s="2"/>
      <c r="B731" s="2"/>
      <c r="C731" s="2"/>
      <c r="D731" s="2"/>
    </row>
    <row r="732" spans="1:4" ht="15.75" customHeight="1" x14ac:dyDescent="0.3">
      <c r="A732" s="2"/>
      <c r="B732" s="2"/>
      <c r="C732" s="2"/>
      <c r="D732" s="2"/>
    </row>
    <row r="733" spans="1:4" ht="15.75" customHeight="1" x14ac:dyDescent="0.3">
      <c r="A733" s="2"/>
      <c r="B733" s="2"/>
      <c r="C733" s="2"/>
      <c r="D733" s="2"/>
    </row>
    <row r="734" spans="1:4" ht="15.75" customHeight="1" x14ac:dyDescent="0.3">
      <c r="A734" s="2"/>
      <c r="B734" s="2"/>
      <c r="C734" s="2"/>
      <c r="D734" s="2"/>
    </row>
    <row r="735" spans="1:4" ht="15.75" customHeight="1" x14ac:dyDescent="0.3">
      <c r="A735" s="2"/>
      <c r="B735" s="2"/>
      <c r="C735" s="2"/>
      <c r="D735" s="2"/>
    </row>
    <row r="736" spans="1:4" ht="15.75" customHeight="1" x14ac:dyDescent="0.3">
      <c r="A736" s="2"/>
      <c r="B736" s="2"/>
      <c r="C736" s="2"/>
      <c r="D736" s="2"/>
    </row>
    <row r="737" spans="1:4" ht="15.75" customHeight="1" x14ac:dyDescent="0.3">
      <c r="A737" s="2"/>
      <c r="B737" s="2"/>
      <c r="C737" s="2"/>
      <c r="D737" s="2"/>
    </row>
    <row r="738" spans="1:4" ht="15.75" customHeight="1" x14ac:dyDescent="0.3">
      <c r="A738" s="2"/>
      <c r="B738" s="2"/>
      <c r="C738" s="2"/>
      <c r="D738" s="2"/>
    </row>
    <row r="739" spans="1:4" ht="15.75" customHeight="1" x14ac:dyDescent="0.3">
      <c r="A739" s="2"/>
      <c r="B739" s="2"/>
      <c r="C739" s="2"/>
      <c r="D739" s="2"/>
    </row>
    <row r="740" spans="1:4" ht="15.75" customHeight="1" x14ac:dyDescent="0.3">
      <c r="A740" s="2"/>
      <c r="B740" s="2"/>
      <c r="C740" s="2"/>
      <c r="D740" s="2"/>
    </row>
    <row r="741" spans="1:4" ht="15.75" customHeight="1" x14ac:dyDescent="0.3">
      <c r="A741" s="2"/>
      <c r="B741" s="2"/>
      <c r="C741" s="2"/>
      <c r="D741" s="2"/>
    </row>
    <row r="742" spans="1:4" ht="15.75" customHeight="1" x14ac:dyDescent="0.3">
      <c r="A742" s="2"/>
      <c r="B742" s="2"/>
      <c r="C742" s="2"/>
      <c r="D742" s="2"/>
    </row>
    <row r="743" spans="1:4" ht="15.75" customHeight="1" x14ac:dyDescent="0.3">
      <c r="A743" s="2"/>
      <c r="B743" s="2"/>
      <c r="C743" s="2"/>
      <c r="D743" s="2"/>
    </row>
    <row r="744" spans="1:4" ht="15.75" customHeight="1" x14ac:dyDescent="0.3">
      <c r="A744" s="2"/>
      <c r="B744" s="2"/>
      <c r="C744" s="2"/>
      <c r="D744" s="2"/>
    </row>
    <row r="745" spans="1:4" ht="15.75" customHeight="1" x14ac:dyDescent="0.3">
      <c r="A745" s="2"/>
      <c r="B745" s="2"/>
      <c r="C745" s="2"/>
      <c r="D745" s="2"/>
    </row>
    <row r="746" spans="1:4" ht="15.75" customHeight="1" x14ac:dyDescent="0.3">
      <c r="A746" s="2"/>
      <c r="B746" s="2"/>
      <c r="C746" s="2"/>
      <c r="D746" s="2"/>
    </row>
    <row r="747" spans="1:4" ht="15.75" customHeight="1" x14ac:dyDescent="0.3">
      <c r="A747" s="2"/>
      <c r="B747" s="2"/>
      <c r="C747" s="2"/>
      <c r="D747" s="2"/>
    </row>
    <row r="748" spans="1:4" ht="15.75" customHeight="1" x14ac:dyDescent="0.3">
      <c r="A748" s="2"/>
      <c r="B748" s="2"/>
      <c r="C748" s="2"/>
      <c r="D748" s="2"/>
    </row>
    <row r="749" spans="1:4" ht="15.75" customHeight="1" x14ac:dyDescent="0.3">
      <c r="A749" s="2"/>
      <c r="B749" s="2"/>
      <c r="C749" s="2"/>
      <c r="D749" s="2"/>
    </row>
    <row r="750" spans="1:4" ht="15.75" customHeight="1" x14ac:dyDescent="0.3">
      <c r="A750" s="2"/>
      <c r="B750" s="2"/>
      <c r="C750" s="2"/>
      <c r="D750" s="2"/>
    </row>
    <row r="751" spans="1:4" ht="15.75" customHeight="1" x14ac:dyDescent="0.3">
      <c r="A751" s="2"/>
      <c r="B751" s="2"/>
      <c r="C751" s="2"/>
      <c r="D751" s="2"/>
    </row>
    <row r="752" spans="1:4" ht="15.75" customHeight="1" x14ac:dyDescent="0.3">
      <c r="A752" s="2"/>
      <c r="B752" s="2"/>
      <c r="C752" s="2"/>
      <c r="D752" s="2"/>
    </row>
    <row r="753" spans="1:4" ht="15.75" customHeight="1" x14ac:dyDescent="0.3">
      <c r="A753" s="2"/>
      <c r="B753" s="2"/>
      <c r="C753" s="2"/>
      <c r="D753" s="2"/>
    </row>
    <row r="754" spans="1:4" ht="15.75" customHeight="1" x14ac:dyDescent="0.3">
      <c r="A754" s="2"/>
      <c r="B754" s="2"/>
      <c r="C754" s="2"/>
      <c r="D754" s="2"/>
    </row>
    <row r="755" spans="1:4" ht="15.75" customHeight="1" x14ac:dyDescent="0.3">
      <c r="A755" s="2"/>
      <c r="B755" s="2"/>
      <c r="C755" s="2"/>
      <c r="D755" s="2"/>
    </row>
    <row r="756" spans="1:4" ht="15.75" customHeight="1" x14ac:dyDescent="0.3">
      <c r="A756" s="2"/>
      <c r="B756" s="2"/>
      <c r="C756" s="2"/>
      <c r="D756" s="2"/>
    </row>
    <row r="757" spans="1:4" ht="15.75" customHeight="1" x14ac:dyDescent="0.3">
      <c r="A757" s="2"/>
      <c r="B757" s="2"/>
      <c r="C757" s="2"/>
      <c r="D757" s="2"/>
    </row>
    <row r="758" spans="1:4" ht="15.75" customHeight="1" x14ac:dyDescent="0.3">
      <c r="A758" s="2"/>
      <c r="B758" s="2"/>
      <c r="C758" s="2"/>
      <c r="D758" s="2"/>
    </row>
    <row r="759" spans="1:4" ht="15.75" customHeight="1" x14ac:dyDescent="0.3">
      <c r="A759" s="2"/>
      <c r="B759" s="2"/>
      <c r="C759" s="2"/>
      <c r="D759" s="2"/>
    </row>
    <row r="760" spans="1:4" ht="15.75" customHeight="1" x14ac:dyDescent="0.3">
      <c r="A760" s="2"/>
      <c r="B760" s="2"/>
      <c r="C760" s="2"/>
      <c r="D760" s="2"/>
    </row>
    <row r="761" spans="1:4" ht="15.75" customHeight="1" x14ac:dyDescent="0.3">
      <c r="A761" s="2"/>
      <c r="B761" s="2"/>
      <c r="C761" s="2"/>
      <c r="D761" s="2"/>
    </row>
    <row r="762" spans="1:4" ht="15.75" customHeight="1" x14ac:dyDescent="0.3">
      <c r="A762" s="2"/>
      <c r="B762" s="2"/>
      <c r="C762" s="2"/>
      <c r="D762" s="2"/>
    </row>
    <row r="763" spans="1:4" ht="15.75" customHeight="1" x14ac:dyDescent="0.3">
      <c r="A763" s="2"/>
      <c r="B763" s="2"/>
      <c r="C763" s="2"/>
      <c r="D763" s="2"/>
    </row>
    <row r="764" spans="1:4" ht="15.75" customHeight="1" x14ac:dyDescent="0.3">
      <c r="A764" s="2"/>
      <c r="B764" s="2"/>
      <c r="C764" s="2"/>
      <c r="D764" s="2"/>
    </row>
    <row r="765" spans="1:4" ht="15.75" customHeight="1" x14ac:dyDescent="0.3">
      <c r="A765" s="2"/>
      <c r="B765" s="2"/>
      <c r="C765" s="2"/>
      <c r="D765" s="2"/>
    </row>
    <row r="766" spans="1:4" ht="15.75" customHeight="1" x14ac:dyDescent="0.3">
      <c r="A766" s="2"/>
      <c r="B766" s="2"/>
      <c r="C766" s="2"/>
      <c r="D766" s="2"/>
    </row>
    <row r="767" spans="1:4" ht="15.75" customHeight="1" x14ac:dyDescent="0.3">
      <c r="A767" s="2"/>
      <c r="B767" s="2"/>
      <c r="C767" s="2"/>
      <c r="D767" s="2"/>
    </row>
    <row r="768" spans="1:4" ht="15.75" customHeight="1" x14ac:dyDescent="0.3">
      <c r="A768" s="2"/>
      <c r="B768" s="2"/>
      <c r="C768" s="2"/>
      <c r="D768" s="2"/>
    </row>
    <row r="769" spans="1:4" ht="15.75" customHeight="1" x14ac:dyDescent="0.3">
      <c r="A769" s="2"/>
      <c r="B769" s="2"/>
      <c r="C769" s="2"/>
      <c r="D769" s="2"/>
    </row>
    <row r="770" spans="1:4" ht="15.75" customHeight="1" x14ac:dyDescent="0.3">
      <c r="A770" s="2"/>
      <c r="B770" s="2"/>
      <c r="C770" s="2"/>
      <c r="D770" s="2"/>
    </row>
    <row r="771" spans="1:4" ht="15.75" customHeight="1" x14ac:dyDescent="0.3">
      <c r="A771" s="2"/>
      <c r="B771" s="2"/>
      <c r="C771" s="2"/>
      <c r="D771" s="2"/>
    </row>
    <row r="772" spans="1:4" ht="15.75" customHeight="1" x14ac:dyDescent="0.3">
      <c r="A772" s="2"/>
      <c r="B772" s="2"/>
      <c r="C772" s="2"/>
      <c r="D772" s="2"/>
    </row>
    <row r="773" spans="1:4" ht="15.75" customHeight="1" x14ac:dyDescent="0.3">
      <c r="A773" s="2"/>
      <c r="B773" s="2"/>
      <c r="C773" s="2"/>
      <c r="D773" s="2"/>
    </row>
    <row r="774" spans="1:4" ht="15.75" customHeight="1" x14ac:dyDescent="0.3">
      <c r="A774" s="2"/>
      <c r="B774" s="2"/>
      <c r="C774" s="2"/>
      <c r="D774" s="2"/>
    </row>
    <row r="775" spans="1:4" ht="15.75" customHeight="1" x14ac:dyDescent="0.3">
      <c r="A775" s="2"/>
      <c r="B775" s="2"/>
      <c r="C775" s="2"/>
      <c r="D775" s="2"/>
    </row>
    <row r="776" spans="1:4" ht="15.75" customHeight="1" x14ac:dyDescent="0.3">
      <c r="A776" s="2"/>
      <c r="B776" s="2"/>
      <c r="C776" s="2"/>
      <c r="D776" s="2"/>
    </row>
    <row r="777" spans="1:4" ht="15.75" customHeight="1" x14ac:dyDescent="0.3">
      <c r="A777" s="2"/>
      <c r="B777" s="2"/>
      <c r="C777" s="2"/>
      <c r="D777" s="2"/>
    </row>
    <row r="778" spans="1:4" ht="15.75" customHeight="1" x14ac:dyDescent="0.3">
      <c r="A778" s="2"/>
      <c r="B778" s="2"/>
      <c r="C778" s="2"/>
      <c r="D778" s="2"/>
    </row>
    <row r="779" spans="1:4" ht="15.75" customHeight="1" x14ac:dyDescent="0.3">
      <c r="A779" s="2"/>
      <c r="B779" s="2"/>
      <c r="C779" s="2"/>
      <c r="D779" s="2"/>
    </row>
    <row r="780" spans="1:4" ht="15.75" customHeight="1" x14ac:dyDescent="0.3">
      <c r="A780" s="2"/>
      <c r="B780" s="2"/>
      <c r="C780" s="2"/>
      <c r="D780" s="2"/>
    </row>
    <row r="781" spans="1:4" ht="15.75" customHeight="1" x14ac:dyDescent="0.3">
      <c r="A781" s="2"/>
      <c r="B781" s="2"/>
      <c r="C781" s="2"/>
      <c r="D781" s="2"/>
    </row>
    <row r="782" spans="1:4" ht="15.75" customHeight="1" x14ac:dyDescent="0.3">
      <c r="A782" s="2"/>
      <c r="B782" s="2"/>
      <c r="C782" s="2"/>
      <c r="D782" s="2"/>
    </row>
    <row r="783" spans="1:4" ht="15.75" customHeight="1" x14ac:dyDescent="0.3">
      <c r="A783" s="2"/>
      <c r="B783" s="2"/>
      <c r="C783" s="2"/>
      <c r="D783" s="2"/>
    </row>
    <row r="784" spans="1:4" ht="15.75" customHeight="1" x14ac:dyDescent="0.3">
      <c r="A784" s="2"/>
      <c r="B784" s="2"/>
      <c r="C784" s="2"/>
      <c r="D784" s="2"/>
    </row>
    <row r="785" spans="1:4" ht="15.75" customHeight="1" x14ac:dyDescent="0.3">
      <c r="A785" s="2"/>
      <c r="B785" s="2"/>
      <c r="C785" s="2"/>
      <c r="D785" s="2"/>
    </row>
    <row r="786" spans="1:4" ht="15.75" customHeight="1" x14ac:dyDescent="0.3">
      <c r="A786" s="2"/>
      <c r="B786" s="2"/>
      <c r="C786" s="2"/>
      <c r="D786" s="2"/>
    </row>
    <row r="787" spans="1:4" ht="15.75" customHeight="1" x14ac:dyDescent="0.3">
      <c r="A787" s="2"/>
      <c r="B787" s="2"/>
      <c r="C787" s="2"/>
      <c r="D787" s="2"/>
    </row>
    <row r="788" spans="1:4" ht="15.75" customHeight="1" x14ac:dyDescent="0.3">
      <c r="A788" s="2"/>
      <c r="B788" s="2"/>
      <c r="C788" s="2"/>
      <c r="D788" s="2"/>
    </row>
    <row r="789" spans="1:4" ht="15.75" customHeight="1" x14ac:dyDescent="0.3">
      <c r="A789" s="2"/>
      <c r="B789" s="2"/>
      <c r="C789" s="2"/>
      <c r="D789" s="2"/>
    </row>
    <row r="790" spans="1:4" ht="15.75" customHeight="1" x14ac:dyDescent="0.3">
      <c r="A790" s="2"/>
      <c r="B790" s="2"/>
      <c r="C790" s="2"/>
      <c r="D790" s="2"/>
    </row>
    <row r="791" spans="1:4" ht="15.75" customHeight="1" x14ac:dyDescent="0.3">
      <c r="A791" s="2"/>
      <c r="B791" s="2"/>
      <c r="C791" s="2"/>
      <c r="D791" s="2"/>
    </row>
    <row r="792" spans="1:4" ht="15.75" customHeight="1" x14ac:dyDescent="0.3">
      <c r="A792" s="2"/>
      <c r="B792" s="2"/>
      <c r="C792" s="2"/>
      <c r="D792" s="2"/>
    </row>
    <row r="793" spans="1:4" ht="15.75" customHeight="1" x14ac:dyDescent="0.3">
      <c r="A793" s="2"/>
      <c r="B793" s="2"/>
      <c r="C793" s="2"/>
      <c r="D793" s="2"/>
    </row>
    <row r="794" spans="1:4" ht="15.75" customHeight="1" x14ac:dyDescent="0.3">
      <c r="A794" s="2"/>
      <c r="B794" s="2"/>
      <c r="C794" s="2"/>
      <c r="D794" s="2"/>
    </row>
    <row r="795" spans="1:4" ht="15.75" customHeight="1" x14ac:dyDescent="0.3">
      <c r="A795" s="2"/>
      <c r="B795" s="2"/>
      <c r="C795" s="2"/>
      <c r="D795" s="2"/>
    </row>
    <row r="796" spans="1:4" ht="15.75" customHeight="1" x14ac:dyDescent="0.3">
      <c r="A796" s="2"/>
      <c r="B796" s="2"/>
      <c r="C796" s="2"/>
      <c r="D796" s="2"/>
    </row>
    <row r="797" spans="1:4" ht="15.75" customHeight="1" x14ac:dyDescent="0.3">
      <c r="A797" s="2"/>
      <c r="B797" s="2"/>
      <c r="C797" s="2"/>
      <c r="D797" s="2"/>
    </row>
    <row r="798" spans="1:4" ht="15.75" customHeight="1" x14ac:dyDescent="0.3">
      <c r="A798" s="2"/>
      <c r="B798" s="2"/>
      <c r="C798" s="2"/>
      <c r="D798" s="2"/>
    </row>
    <row r="799" spans="1:4" ht="15.75" customHeight="1" x14ac:dyDescent="0.3">
      <c r="A799" s="2"/>
      <c r="B799" s="2"/>
      <c r="C799" s="2"/>
      <c r="D799" s="2"/>
    </row>
    <row r="800" spans="1:4" ht="15.75" customHeight="1" x14ac:dyDescent="0.3">
      <c r="A800" s="2"/>
      <c r="B800" s="2"/>
      <c r="C800" s="2"/>
      <c r="D800" s="2"/>
    </row>
    <row r="801" spans="1:4" ht="15.75" customHeight="1" x14ac:dyDescent="0.3">
      <c r="A801" s="2"/>
      <c r="B801" s="2"/>
      <c r="C801" s="2"/>
      <c r="D801" s="2"/>
    </row>
    <row r="802" spans="1:4" ht="15.75" customHeight="1" x14ac:dyDescent="0.3">
      <c r="A802" s="2"/>
      <c r="B802" s="2"/>
      <c r="C802" s="2"/>
      <c r="D802" s="2"/>
    </row>
    <row r="803" spans="1:4" ht="15.75" customHeight="1" x14ac:dyDescent="0.3">
      <c r="A803" s="2"/>
      <c r="B803" s="2"/>
      <c r="C803" s="2"/>
      <c r="D803" s="2"/>
    </row>
    <row r="804" spans="1:4" ht="15.75" customHeight="1" x14ac:dyDescent="0.3">
      <c r="A804" s="2"/>
      <c r="B804" s="2"/>
      <c r="C804" s="2"/>
      <c r="D804" s="2"/>
    </row>
    <row r="805" spans="1:4" ht="15.75" customHeight="1" x14ac:dyDescent="0.3">
      <c r="A805" s="2"/>
      <c r="B805" s="2"/>
      <c r="C805" s="2"/>
      <c r="D805" s="2"/>
    </row>
    <row r="806" spans="1:4" ht="15.75" customHeight="1" x14ac:dyDescent="0.3">
      <c r="A806" s="2"/>
      <c r="B806" s="2"/>
      <c r="C806" s="2"/>
      <c r="D806" s="2"/>
    </row>
    <row r="807" spans="1:4" ht="15.75" customHeight="1" x14ac:dyDescent="0.3">
      <c r="A807" s="2"/>
      <c r="B807" s="2"/>
      <c r="C807" s="2"/>
      <c r="D807" s="2"/>
    </row>
    <row r="808" spans="1:4" ht="15.75" customHeight="1" x14ac:dyDescent="0.3">
      <c r="A808" s="2"/>
      <c r="B808" s="2"/>
      <c r="C808" s="2"/>
      <c r="D808" s="2"/>
    </row>
    <row r="809" spans="1:4" ht="15.75" customHeight="1" x14ac:dyDescent="0.3">
      <c r="A809" s="2"/>
      <c r="B809" s="2"/>
      <c r="C809" s="2"/>
      <c r="D809" s="2"/>
    </row>
    <row r="810" spans="1:4" ht="15.75" customHeight="1" x14ac:dyDescent="0.3">
      <c r="A810" s="2"/>
      <c r="B810" s="2"/>
      <c r="C810" s="2"/>
      <c r="D810" s="2"/>
    </row>
    <row r="811" spans="1:4" ht="15.75" customHeight="1" x14ac:dyDescent="0.3">
      <c r="A811" s="2"/>
      <c r="B811" s="2"/>
      <c r="C811" s="2"/>
      <c r="D811" s="2"/>
    </row>
    <row r="812" spans="1:4" ht="15.75" customHeight="1" x14ac:dyDescent="0.3">
      <c r="A812" s="2"/>
      <c r="B812" s="2"/>
      <c r="C812" s="2"/>
      <c r="D812" s="2"/>
    </row>
    <row r="813" spans="1:4" ht="15.75" customHeight="1" x14ac:dyDescent="0.3">
      <c r="A813" s="2"/>
      <c r="B813" s="2"/>
      <c r="C813" s="2"/>
      <c r="D813" s="2"/>
    </row>
    <row r="814" spans="1:4" ht="15.75" customHeight="1" x14ac:dyDescent="0.3">
      <c r="A814" s="2"/>
      <c r="B814" s="2"/>
      <c r="C814" s="2"/>
      <c r="D814" s="2"/>
    </row>
    <row r="815" spans="1:4" ht="15.75" customHeight="1" x14ac:dyDescent="0.3">
      <c r="A815" s="2"/>
      <c r="B815" s="2"/>
      <c r="C815" s="2"/>
      <c r="D815" s="2"/>
    </row>
    <row r="816" spans="1:4" ht="15.75" customHeight="1" x14ac:dyDescent="0.3">
      <c r="A816" s="2"/>
      <c r="B816" s="2"/>
      <c r="C816" s="2"/>
      <c r="D816" s="2"/>
    </row>
    <row r="817" spans="1:4" ht="15.75" customHeight="1" x14ac:dyDescent="0.3">
      <c r="A817" s="2"/>
      <c r="B817" s="2"/>
      <c r="C817" s="2"/>
      <c r="D817" s="2"/>
    </row>
    <row r="818" spans="1:4" ht="15.75" customHeight="1" x14ac:dyDescent="0.3">
      <c r="A818" s="2"/>
      <c r="B818" s="2"/>
      <c r="C818" s="2"/>
      <c r="D818" s="2"/>
    </row>
    <row r="819" spans="1:4" ht="15.75" customHeight="1" x14ac:dyDescent="0.3">
      <c r="A819" s="2"/>
      <c r="B819" s="2"/>
      <c r="C819" s="2"/>
      <c r="D819" s="2"/>
    </row>
    <row r="820" spans="1:4" ht="15.75" customHeight="1" x14ac:dyDescent="0.3">
      <c r="A820" s="2"/>
      <c r="B820" s="2"/>
      <c r="C820" s="2"/>
      <c r="D820" s="2"/>
    </row>
    <row r="821" spans="1:4" ht="15.75" customHeight="1" x14ac:dyDescent="0.3">
      <c r="A821" s="2"/>
      <c r="B821" s="2"/>
      <c r="C821" s="2"/>
      <c r="D821" s="2"/>
    </row>
    <row r="822" spans="1:4" ht="15.75" customHeight="1" x14ac:dyDescent="0.3">
      <c r="A822" s="2"/>
      <c r="B822" s="2"/>
      <c r="C822" s="2"/>
      <c r="D822" s="2"/>
    </row>
    <row r="823" spans="1:4" ht="15.75" customHeight="1" x14ac:dyDescent="0.3">
      <c r="A823" s="2"/>
      <c r="B823" s="2"/>
      <c r="C823" s="2"/>
      <c r="D823" s="2"/>
    </row>
    <row r="824" spans="1:4" ht="15.75" customHeight="1" x14ac:dyDescent="0.3">
      <c r="A824" s="2"/>
      <c r="B824" s="2"/>
      <c r="C824" s="2"/>
      <c r="D824" s="2"/>
    </row>
    <row r="825" spans="1:4" ht="15.75" customHeight="1" x14ac:dyDescent="0.3">
      <c r="A825" s="2"/>
      <c r="B825" s="2"/>
      <c r="C825" s="2"/>
      <c r="D825" s="2"/>
    </row>
    <row r="826" spans="1:4" ht="15.75" customHeight="1" x14ac:dyDescent="0.3">
      <c r="A826" s="2"/>
      <c r="B826" s="2"/>
      <c r="C826" s="2"/>
      <c r="D826" s="2"/>
    </row>
    <row r="827" spans="1:4" ht="15.75" customHeight="1" x14ac:dyDescent="0.3">
      <c r="A827" s="2"/>
      <c r="B827" s="2"/>
      <c r="C827" s="2"/>
      <c r="D827" s="2"/>
    </row>
    <row r="828" spans="1:4" ht="15.75" customHeight="1" x14ac:dyDescent="0.3">
      <c r="A828" s="2"/>
      <c r="B828" s="2"/>
      <c r="C828" s="2"/>
      <c r="D828" s="2"/>
    </row>
    <row r="829" spans="1:4" ht="15.75" customHeight="1" x14ac:dyDescent="0.3">
      <c r="A829" s="2"/>
      <c r="B829" s="2"/>
      <c r="C829" s="2"/>
      <c r="D829" s="2"/>
    </row>
    <row r="830" spans="1:4" ht="15.75" customHeight="1" x14ac:dyDescent="0.3">
      <c r="A830" s="2"/>
      <c r="B830" s="2"/>
      <c r="C830" s="2"/>
      <c r="D830" s="2"/>
    </row>
    <row r="831" spans="1:4" ht="15.75" customHeight="1" x14ac:dyDescent="0.3">
      <c r="A831" s="2"/>
      <c r="B831" s="2"/>
      <c r="C831" s="2"/>
      <c r="D831" s="2"/>
    </row>
    <row r="832" spans="1:4" ht="15.75" customHeight="1" x14ac:dyDescent="0.3">
      <c r="A832" s="2"/>
      <c r="B832" s="2"/>
      <c r="C832" s="2"/>
      <c r="D832" s="2"/>
    </row>
    <row r="833" spans="1:4" ht="15.75" customHeight="1" x14ac:dyDescent="0.3">
      <c r="A833" s="2"/>
      <c r="B833" s="2"/>
      <c r="C833" s="2"/>
      <c r="D833" s="2"/>
    </row>
    <row r="834" spans="1:4" ht="15.75" customHeight="1" x14ac:dyDescent="0.3">
      <c r="A834" s="2"/>
      <c r="B834" s="2"/>
      <c r="C834" s="2"/>
      <c r="D834" s="2"/>
    </row>
    <row r="835" spans="1:4" ht="15.75" customHeight="1" x14ac:dyDescent="0.3">
      <c r="A835" s="2"/>
      <c r="B835" s="2"/>
      <c r="C835" s="2"/>
      <c r="D835" s="2"/>
    </row>
    <row r="836" spans="1:4" ht="15.75" customHeight="1" x14ac:dyDescent="0.3">
      <c r="A836" s="2"/>
      <c r="B836" s="2"/>
      <c r="C836" s="2"/>
      <c r="D836" s="2"/>
    </row>
    <row r="837" spans="1:4" ht="15.75" customHeight="1" x14ac:dyDescent="0.3">
      <c r="A837" s="2"/>
      <c r="B837" s="2"/>
      <c r="C837" s="2"/>
      <c r="D837" s="2"/>
    </row>
    <row r="838" spans="1:4" ht="15.75" customHeight="1" x14ac:dyDescent="0.3">
      <c r="A838" s="2"/>
      <c r="B838" s="2"/>
      <c r="C838" s="2"/>
      <c r="D838" s="2"/>
    </row>
    <row r="839" spans="1:4" ht="15.75" customHeight="1" x14ac:dyDescent="0.3">
      <c r="A839" s="2"/>
      <c r="B839" s="2"/>
      <c r="C839" s="2"/>
      <c r="D839" s="2"/>
    </row>
    <row r="840" spans="1:4" ht="15.75" customHeight="1" x14ac:dyDescent="0.3">
      <c r="A840" s="2"/>
      <c r="B840" s="2"/>
      <c r="C840" s="2"/>
      <c r="D840" s="2"/>
    </row>
    <row r="841" spans="1:4" ht="15.75" customHeight="1" x14ac:dyDescent="0.3">
      <c r="A841" s="2"/>
      <c r="B841" s="2"/>
      <c r="C841" s="2"/>
      <c r="D841" s="2"/>
    </row>
    <row r="842" spans="1:4" ht="15.75" customHeight="1" x14ac:dyDescent="0.3">
      <c r="A842" s="2"/>
      <c r="B842" s="2"/>
      <c r="C842" s="2"/>
      <c r="D842" s="2"/>
    </row>
    <row r="843" spans="1:4" ht="15.75" customHeight="1" x14ac:dyDescent="0.3">
      <c r="A843" s="2"/>
      <c r="B843" s="2"/>
      <c r="C843" s="2"/>
      <c r="D843" s="2"/>
    </row>
    <row r="844" spans="1:4" ht="15.75" customHeight="1" x14ac:dyDescent="0.3">
      <c r="A844" s="2"/>
      <c r="B844" s="2"/>
      <c r="C844" s="2"/>
      <c r="D844" s="2"/>
    </row>
    <row r="845" spans="1:4" ht="15.75" customHeight="1" x14ac:dyDescent="0.3">
      <c r="A845" s="2"/>
      <c r="B845" s="2"/>
      <c r="C845" s="2"/>
      <c r="D845" s="2"/>
    </row>
    <row r="846" spans="1:4" ht="15.75" customHeight="1" x14ac:dyDescent="0.3">
      <c r="A846" s="2"/>
      <c r="B846" s="2"/>
      <c r="C846" s="2"/>
      <c r="D846" s="2"/>
    </row>
    <row r="847" spans="1:4" ht="15.75" customHeight="1" x14ac:dyDescent="0.3">
      <c r="A847" s="2"/>
      <c r="B847" s="2"/>
      <c r="C847" s="2"/>
      <c r="D847" s="2"/>
    </row>
    <row r="848" spans="1:4" ht="15.75" customHeight="1" x14ac:dyDescent="0.3">
      <c r="A848" s="2"/>
      <c r="B848" s="2"/>
      <c r="C848" s="2"/>
      <c r="D848" s="2"/>
    </row>
    <row r="849" spans="1:4" ht="15.75" customHeight="1" x14ac:dyDescent="0.3">
      <c r="A849" s="2"/>
      <c r="B849" s="2"/>
      <c r="C849" s="2"/>
      <c r="D849" s="2"/>
    </row>
    <row r="850" spans="1:4" ht="15.75" customHeight="1" x14ac:dyDescent="0.3">
      <c r="A850" s="2"/>
      <c r="B850" s="2"/>
      <c r="C850" s="2"/>
      <c r="D850" s="2"/>
    </row>
    <row r="851" spans="1:4" ht="15.75" customHeight="1" x14ac:dyDescent="0.3">
      <c r="A851" s="2"/>
      <c r="B851" s="2"/>
      <c r="C851" s="2"/>
      <c r="D851" s="2"/>
    </row>
    <row r="852" spans="1:4" ht="15.75" customHeight="1" x14ac:dyDescent="0.3">
      <c r="A852" s="2"/>
      <c r="B852" s="2"/>
      <c r="C852" s="2"/>
      <c r="D852" s="2"/>
    </row>
    <row r="853" spans="1:4" ht="15.75" customHeight="1" x14ac:dyDescent="0.3">
      <c r="A853" s="2"/>
      <c r="B853" s="2"/>
      <c r="C853" s="2"/>
      <c r="D853" s="2"/>
    </row>
    <row r="854" spans="1:4" ht="15.75" customHeight="1" x14ac:dyDescent="0.3">
      <c r="A854" s="2"/>
      <c r="B854" s="2"/>
      <c r="C854" s="2"/>
      <c r="D854" s="2"/>
    </row>
    <row r="855" spans="1:4" ht="15.75" customHeight="1" x14ac:dyDescent="0.3">
      <c r="A855" s="2"/>
      <c r="B855" s="2"/>
      <c r="C855" s="2"/>
      <c r="D855" s="2"/>
    </row>
    <row r="856" spans="1:4" ht="15.75" customHeight="1" x14ac:dyDescent="0.3">
      <c r="A856" s="2"/>
      <c r="B856" s="2"/>
      <c r="C856" s="2"/>
      <c r="D856" s="2"/>
    </row>
    <row r="857" spans="1:4" ht="15.75" customHeight="1" x14ac:dyDescent="0.3">
      <c r="A857" s="2"/>
      <c r="B857" s="2"/>
      <c r="C857" s="2"/>
      <c r="D857" s="2"/>
    </row>
    <row r="858" spans="1:4" ht="15.75" customHeight="1" x14ac:dyDescent="0.3">
      <c r="A858" s="2"/>
      <c r="B858" s="2"/>
      <c r="C858" s="2"/>
      <c r="D858" s="2"/>
    </row>
    <row r="859" spans="1:4" ht="15.75" customHeight="1" x14ac:dyDescent="0.3">
      <c r="A859" s="2"/>
      <c r="B859" s="2"/>
      <c r="C859" s="2"/>
      <c r="D859" s="2"/>
    </row>
    <row r="860" spans="1:4" ht="15.75" customHeight="1" x14ac:dyDescent="0.3">
      <c r="A860" s="2"/>
      <c r="B860" s="2"/>
      <c r="C860" s="2"/>
      <c r="D860" s="2"/>
    </row>
    <row r="861" spans="1:4" ht="15.75" customHeight="1" x14ac:dyDescent="0.3">
      <c r="A861" s="2"/>
      <c r="B861" s="2"/>
      <c r="C861" s="2"/>
      <c r="D861" s="2"/>
    </row>
    <row r="862" spans="1:4" ht="15.75" customHeight="1" x14ac:dyDescent="0.3">
      <c r="A862" s="2"/>
      <c r="B862" s="2"/>
      <c r="C862" s="2"/>
      <c r="D862" s="2"/>
    </row>
    <row r="863" spans="1:4" ht="15.75" customHeight="1" x14ac:dyDescent="0.3">
      <c r="A863" s="2"/>
      <c r="B863" s="2"/>
      <c r="C863" s="2"/>
      <c r="D863" s="2"/>
    </row>
    <row r="864" spans="1:4" ht="15.75" customHeight="1" x14ac:dyDescent="0.3">
      <c r="A864" s="2"/>
      <c r="B864" s="2"/>
      <c r="C864" s="2"/>
      <c r="D864" s="2"/>
    </row>
    <row r="865" spans="1:4" ht="15.75" customHeight="1" x14ac:dyDescent="0.3">
      <c r="A865" s="2"/>
      <c r="B865" s="2"/>
      <c r="C865" s="2"/>
      <c r="D865" s="2"/>
    </row>
    <row r="866" spans="1:4" ht="15.75" customHeight="1" x14ac:dyDescent="0.3">
      <c r="A866" s="2"/>
      <c r="B866" s="2"/>
      <c r="C866" s="2"/>
      <c r="D866" s="2"/>
    </row>
    <row r="867" spans="1:4" ht="15.75" customHeight="1" x14ac:dyDescent="0.3">
      <c r="A867" s="2"/>
      <c r="B867" s="2"/>
      <c r="C867" s="2"/>
      <c r="D867" s="2"/>
    </row>
    <row r="868" spans="1:4" ht="15.75" customHeight="1" x14ac:dyDescent="0.3">
      <c r="A868" s="2"/>
      <c r="B868" s="2"/>
      <c r="C868" s="2"/>
      <c r="D868" s="2"/>
    </row>
    <row r="869" spans="1:4" ht="15.75" customHeight="1" x14ac:dyDescent="0.3">
      <c r="A869" s="2"/>
      <c r="B869" s="2"/>
      <c r="C869" s="2"/>
      <c r="D869" s="2"/>
    </row>
    <row r="870" spans="1:4" ht="15.75" customHeight="1" x14ac:dyDescent="0.3">
      <c r="A870" s="2"/>
      <c r="B870" s="2"/>
      <c r="C870" s="2"/>
      <c r="D870" s="2"/>
    </row>
    <row r="871" spans="1:4" ht="15.75" customHeight="1" x14ac:dyDescent="0.3">
      <c r="A871" s="2"/>
      <c r="B871" s="2"/>
      <c r="C871" s="2"/>
      <c r="D871" s="2"/>
    </row>
    <row r="872" spans="1:4" ht="15.75" customHeight="1" x14ac:dyDescent="0.3">
      <c r="A872" s="2"/>
      <c r="B872" s="2"/>
      <c r="C872" s="2"/>
      <c r="D872" s="2"/>
    </row>
    <row r="873" spans="1:4" ht="15.75" customHeight="1" x14ac:dyDescent="0.3">
      <c r="A873" s="2"/>
      <c r="B873" s="2"/>
      <c r="C873" s="2"/>
      <c r="D873" s="2"/>
    </row>
    <row r="874" spans="1:4" ht="15.75" customHeight="1" x14ac:dyDescent="0.3">
      <c r="A874" s="2"/>
      <c r="B874" s="2"/>
      <c r="C874" s="2"/>
      <c r="D874" s="2"/>
    </row>
    <row r="875" spans="1:4" ht="15.75" customHeight="1" x14ac:dyDescent="0.3">
      <c r="A875" s="2"/>
      <c r="B875" s="2"/>
      <c r="C875" s="2"/>
      <c r="D875" s="2"/>
    </row>
    <row r="876" spans="1:4" ht="15.75" customHeight="1" x14ac:dyDescent="0.3">
      <c r="A876" s="2"/>
      <c r="B876" s="2"/>
      <c r="C876" s="2"/>
      <c r="D876" s="2"/>
    </row>
    <row r="877" spans="1:4" ht="15.75" customHeight="1" x14ac:dyDescent="0.3">
      <c r="A877" s="2"/>
      <c r="B877" s="2"/>
      <c r="C877" s="2"/>
      <c r="D877" s="2"/>
    </row>
    <row r="878" spans="1:4" ht="15.75" customHeight="1" x14ac:dyDescent="0.3">
      <c r="A878" s="2"/>
      <c r="B878" s="2"/>
      <c r="C878" s="2"/>
      <c r="D878" s="2"/>
    </row>
    <row r="879" spans="1:4" ht="15.75" customHeight="1" x14ac:dyDescent="0.3">
      <c r="A879" s="2"/>
      <c r="B879" s="2"/>
      <c r="C879" s="2"/>
      <c r="D879" s="2"/>
    </row>
    <row r="880" spans="1:4" ht="15.75" customHeight="1" x14ac:dyDescent="0.3">
      <c r="A880" s="2"/>
      <c r="B880" s="2"/>
      <c r="C880" s="2"/>
      <c r="D880" s="2"/>
    </row>
    <row r="881" spans="1:4" ht="15.75" customHeight="1" x14ac:dyDescent="0.3">
      <c r="A881" s="2"/>
      <c r="B881" s="2"/>
      <c r="C881" s="2"/>
      <c r="D881" s="2"/>
    </row>
    <row r="882" spans="1:4" ht="15.75" customHeight="1" x14ac:dyDescent="0.3">
      <c r="A882" s="2"/>
      <c r="B882" s="2"/>
      <c r="C882" s="2"/>
      <c r="D882" s="2"/>
    </row>
    <row r="883" spans="1:4" ht="15.75" customHeight="1" x14ac:dyDescent="0.3">
      <c r="A883" s="2"/>
      <c r="B883" s="2"/>
      <c r="C883" s="2"/>
      <c r="D883" s="2"/>
    </row>
    <row r="884" spans="1:4" ht="15.75" customHeight="1" x14ac:dyDescent="0.3">
      <c r="A884" s="2"/>
      <c r="B884" s="2"/>
      <c r="C884" s="2"/>
      <c r="D884" s="2"/>
    </row>
    <row r="885" spans="1:4" ht="15.75" customHeight="1" x14ac:dyDescent="0.3">
      <c r="A885" s="2"/>
      <c r="B885" s="2"/>
      <c r="C885" s="2"/>
      <c r="D885" s="2"/>
    </row>
    <row r="886" spans="1:4" ht="15.75" customHeight="1" x14ac:dyDescent="0.3">
      <c r="A886" s="2"/>
      <c r="B886" s="2"/>
      <c r="C886" s="2"/>
      <c r="D886" s="2"/>
    </row>
    <row r="887" spans="1:4" ht="15.75" customHeight="1" x14ac:dyDescent="0.3">
      <c r="A887" s="2"/>
      <c r="B887" s="2"/>
      <c r="C887" s="2"/>
      <c r="D887" s="2"/>
    </row>
    <row r="888" spans="1:4" ht="15.75" customHeight="1" x14ac:dyDescent="0.3">
      <c r="A888" s="2"/>
      <c r="B888" s="2"/>
      <c r="C888" s="2"/>
      <c r="D888" s="2"/>
    </row>
    <row r="889" spans="1:4" ht="15.75" customHeight="1" x14ac:dyDescent="0.3">
      <c r="A889" s="2"/>
      <c r="B889" s="2"/>
      <c r="C889" s="2"/>
      <c r="D889" s="2"/>
    </row>
    <row r="890" spans="1:4" ht="15.75" customHeight="1" x14ac:dyDescent="0.3">
      <c r="A890" s="2"/>
      <c r="B890" s="2"/>
      <c r="C890" s="2"/>
      <c r="D890" s="2"/>
    </row>
    <row r="891" spans="1:4" ht="15.75" customHeight="1" x14ac:dyDescent="0.3">
      <c r="A891" s="2"/>
      <c r="B891" s="2"/>
      <c r="C891" s="2"/>
      <c r="D891" s="2"/>
    </row>
    <row r="892" spans="1:4" ht="15.75" customHeight="1" x14ac:dyDescent="0.3">
      <c r="A892" s="2"/>
      <c r="B892" s="2"/>
      <c r="C892" s="2"/>
      <c r="D892" s="2"/>
    </row>
    <row r="893" spans="1:4" ht="15.75" customHeight="1" x14ac:dyDescent="0.3">
      <c r="A893" s="2"/>
      <c r="B893" s="2"/>
      <c r="C893" s="2"/>
      <c r="D893" s="2"/>
    </row>
    <row r="894" spans="1:4" ht="15.75" customHeight="1" x14ac:dyDescent="0.3">
      <c r="A894" s="2"/>
      <c r="B894" s="2"/>
      <c r="C894" s="2"/>
      <c r="D894" s="2"/>
    </row>
    <row r="895" spans="1:4" ht="15.75" customHeight="1" x14ac:dyDescent="0.3">
      <c r="A895" s="2"/>
      <c r="B895" s="2"/>
      <c r="C895" s="2"/>
      <c r="D895" s="2"/>
    </row>
    <row r="896" spans="1:4" ht="15.75" customHeight="1" x14ac:dyDescent="0.3">
      <c r="A896" s="2"/>
      <c r="B896" s="2"/>
      <c r="C896" s="2"/>
      <c r="D896" s="2"/>
    </row>
    <row r="897" spans="1:4" ht="15.75" customHeight="1" x14ac:dyDescent="0.3">
      <c r="A897" s="2"/>
      <c r="B897" s="2"/>
      <c r="C897" s="2"/>
      <c r="D897" s="2"/>
    </row>
    <row r="898" spans="1:4" ht="15.75" customHeight="1" x14ac:dyDescent="0.3">
      <c r="A898" s="2"/>
      <c r="B898" s="2"/>
      <c r="C898" s="2"/>
      <c r="D898" s="2"/>
    </row>
    <row r="899" spans="1:4" ht="15.75" customHeight="1" x14ac:dyDescent="0.3">
      <c r="A899" s="2"/>
      <c r="B899" s="2"/>
      <c r="C899" s="2"/>
      <c r="D899" s="2"/>
    </row>
    <row r="900" spans="1:4" ht="15.75" customHeight="1" x14ac:dyDescent="0.3">
      <c r="A900" s="2"/>
      <c r="B900" s="2"/>
      <c r="C900" s="2"/>
      <c r="D900" s="2"/>
    </row>
    <row r="901" spans="1:4" ht="15.75" customHeight="1" x14ac:dyDescent="0.3">
      <c r="A901" s="2"/>
      <c r="B901" s="2"/>
      <c r="C901" s="2"/>
      <c r="D901" s="2"/>
    </row>
    <row r="902" spans="1:4" ht="15.75" customHeight="1" x14ac:dyDescent="0.3">
      <c r="A902" s="2"/>
      <c r="B902" s="2"/>
      <c r="C902" s="2"/>
      <c r="D902" s="2"/>
    </row>
    <row r="903" spans="1:4" ht="15.75" customHeight="1" x14ac:dyDescent="0.3">
      <c r="A903" s="2"/>
      <c r="B903" s="2"/>
      <c r="C903" s="2"/>
      <c r="D903" s="2"/>
    </row>
    <row r="904" spans="1:4" ht="15.75" customHeight="1" x14ac:dyDescent="0.3">
      <c r="A904" s="2"/>
      <c r="B904" s="2"/>
      <c r="C904" s="2"/>
      <c r="D904" s="2"/>
    </row>
    <row r="905" spans="1:4" ht="15.75" customHeight="1" x14ac:dyDescent="0.3">
      <c r="A905" s="2"/>
      <c r="B905" s="2"/>
      <c r="C905" s="2"/>
      <c r="D905" s="2"/>
    </row>
    <row r="906" spans="1:4" ht="15.75" customHeight="1" x14ac:dyDescent="0.3">
      <c r="A906" s="2"/>
      <c r="B906" s="2"/>
      <c r="C906" s="2"/>
      <c r="D906" s="2"/>
    </row>
    <row r="907" spans="1:4" ht="15.75" customHeight="1" x14ac:dyDescent="0.3">
      <c r="A907" s="2"/>
      <c r="B907" s="2"/>
      <c r="C907" s="2"/>
      <c r="D907" s="2"/>
    </row>
    <row r="908" spans="1:4" ht="15.75" customHeight="1" x14ac:dyDescent="0.3">
      <c r="A908" s="2"/>
      <c r="B908" s="2"/>
      <c r="C908" s="2"/>
      <c r="D908" s="2"/>
    </row>
    <row r="909" spans="1:4" ht="15.75" customHeight="1" x14ac:dyDescent="0.3">
      <c r="A909" s="2"/>
      <c r="B909" s="2"/>
      <c r="C909" s="2"/>
      <c r="D909" s="2"/>
    </row>
    <row r="910" spans="1:4" ht="15.75" customHeight="1" x14ac:dyDescent="0.3">
      <c r="A910" s="2"/>
      <c r="B910" s="2"/>
      <c r="C910" s="2"/>
      <c r="D910" s="2"/>
    </row>
    <row r="911" spans="1:4" ht="15.75" customHeight="1" x14ac:dyDescent="0.3">
      <c r="A911" s="2"/>
      <c r="B911" s="2"/>
      <c r="C911" s="2"/>
      <c r="D911" s="2"/>
    </row>
    <row r="912" spans="1:4" ht="15.75" customHeight="1" x14ac:dyDescent="0.3">
      <c r="A912" s="2"/>
      <c r="B912" s="2"/>
      <c r="C912" s="2"/>
      <c r="D912" s="2"/>
    </row>
    <row r="913" spans="1:4" ht="15.75" customHeight="1" x14ac:dyDescent="0.3">
      <c r="A913" s="2"/>
      <c r="B913" s="2"/>
      <c r="C913" s="2"/>
      <c r="D913" s="2"/>
    </row>
    <row r="914" spans="1:4" ht="15.75" customHeight="1" x14ac:dyDescent="0.3">
      <c r="A914" s="2"/>
      <c r="B914" s="2"/>
      <c r="C914" s="2"/>
      <c r="D914" s="2"/>
    </row>
    <row r="915" spans="1:4" ht="15.75" customHeight="1" x14ac:dyDescent="0.3">
      <c r="A915" s="2"/>
      <c r="B915" s="2"/>
      <c r="C915" s="2"/>
      <c r="D915" s="2"/>
    </row>
    <row r="916" spans="1:4" ht="15.75" customHeight="1" x14ac:dyDescent="0.3">
      <c r="A916" s="2"/>
      <c r="B916" s="2"/>
      <c r="C916" s="2"/>
      <c r="D916" s="2"/>
    </row>
    <row r="917" spans="1:4" ht="15.75" customHeight="1" x14ac:dyDescent="0.3">
      <c r="A917" s="2"/>
      <c r="B917" s="2"/>
      <c r="C917" s="2"/>
      <c r="D917" s="2"/>
    </row>
    <row r="918" spans="1:4" ht="15.75" customHeight="1" x14ac:dyDescent="0.3">
      <c r="A918" s="2"/>
      <c r="B918" s="2"/>
      <c r="C918" s="2"/>
      <c r="D918" s="2"/>
    </row>
    <row r="919" spans="1:4" ht="15.75" customHeight="1" x14ac:dyDescent="0.3">
      <c r="A919" s="2"/>
      <c r="B919" s="2"/>
      <c r="C919" s="2"/>
      <c r="D919" s="2"/>
    </row>
    <row r="920" spans="1:4" ht="15.75" customHeight="1" x14ac:dyDescent="0.3">
      <c r="A920" s="2"/>
      <c r="B920" s="2"/>
      <c r="C920" s="2"/>
      <c r="D920" s="2"/>
    </row>
    <row r="921" spans="1:4" ht="15.75" customHeight="1" x14ac:dyDescent="0.3">
      <c r="A921" s="2"/>
      <c r="B921" s="2"/>
      <c r="C921" s="2"/>
      <c r="D921" s="2"/>
    </row>
    <row r="922" spans="1:4" ht="15.75" customHeight="1" x14ac:dyDescent="0.3">
      <c r="A922" s="2"/>
      <c r="B922" s="2"/>
      <c r="C922" s="2"/>
      <c r="D922" s="2"/>
    </row>
    <row r="923" spans="1:4" ht="15.75" customHeight="1" x14ac:dyDescent="0.3">
      <c r="A923" s="2"/>
      <c r="B923" s="2"/>
      <c r="C923" s="2"/>
      <c r="D923" s="2"/>
    </row>
    <row r="924" spans="1:4" ht="15.75" customHeight="1" x14ac:dyDescent="0.3">
      <c r="A924" s="2"/>
      <c r="B924" s="2"/>
      <c r="C924" s="2"/>
      <c r="D924" s="2"/>
    </row>
    <row r="925" spans="1:4" ht="15.75" customHeight="1" x14ac:dyDescent="0.3">
      <c r="A925" s="2"/>
      <c r="B925" s="2"/>
      <c r="C925" s="2"/>
      <c r="D925" s="2"/>
    </row>
    <row r="926" spans="1:4" ht="15.75" customHeight="1" x14ac:dyDescent="0.3">
      <c r="A926" s="2"/>
      <c r="B926" s="2"/>
      <c r="C926" s="2"/>
      <c r="D926" s="2"/>
    </row>
    <row r="927" spans="1:4" ht="15.75" customHeight="1" x14ac:dyDescent="0.3">
      <c r="A927" s="2"/>
      <c r="B927" s="2"/>
      <c r="C927" s="2"/>
      <c r="D927" s="2"/>
    </row>
    <row r="928" spans="1:4" ht="15.75" customHeight="1" x14ac:dyDescent="0.3">
      <c r="A928" s="2"/>
      <c r="B928" s="2"/>
      <c r="C928" s="2"/>
      <c r="D928" s="2"/>
    </row>
    <row r="929" spans="1:4" ht="15.75" customHeight="1" x14ac:dyDescent="0.3">
      <c r="A929" s="2"/>
      <c r="B929" s="2"/>
      <c r="C929" s="2"/>
      <c r="D929" s="2"/>
    </row>
    <row r="930" spans="1:4" ht="15.75" customHeight="1" x14ac:dyDescent="0.3">
      <c r="A930" s="2"/>
      <c r="B930" s="2"/>
      <c r="C930" s="2"/>
      <c r="D930" s="2"/>
    </row>
    <row r="931" spans="1:4" ht="15.75" customHeight="1" x14ac:dyDescent="0.3">
      <c r="A931" s="2"/>
      <c r="B931" s="2"/>
      <c r="C931" s="2"/>
      <c r="D931" s="2"/>
    </row>
    <row r="932" spans="1:4" ht="15.75" customHeight="1" x14ac:dyDescent="0.3">
      <c r="A932" s="2"/>
      <c r="B932" s="2"/>
      <c r="C932" s="2"/>
      <c r="D932" s="2"/>
    </row>
    <row r="933" spans="1:4" ht="15.75" customHeight="1" x14ac:dyDescent="0.3">
      <c r="A933" s="2"/>
      <c r="B933" s="2"/>
      <c r="C933" s="2"/>
      <c r="D933" s="2"/>
    </row>
    <row r="934" spans="1:4" ht="15.75" customHeight="1" x14ac:dyDescent="0.3">
      <c r="A934" s="2"/>
      <c r="B934" s="2"/>
      <c r="C934" s="2"/>
      <c r="D934" s="2"/>
    </row>
    <row r="935" spans="1:4" ht="15.75" customHeight="1" x14ac:dyDescent="0.3">
      <c r="A935" s="2"/>
      <c r="B935" s="2"/>
      <c r="C935" s="2"/>
      <c r="D935" s="2"/>
    </row>
    <row r="936" spans="1:4" ht="15.75" customHeight="1" x14ac:dyDescent="0.3">
      <c r="A936" s="2"/>
      <c r="B936" s="2"/>
      <c r="C936" s="2"/>
      <c r="D936" s="2"/>
    </row>
    <row r="937" spans="1:4" ht="15.75" customHeight="1" x14ac:dyDescent="0.3">
      <c r="A937" s="2"/>
      <c r="B937" s="2"/>
      <c r="C937" s="2"/>
      <c r="D937" s="2"/>
    </row>
    <row r="938" spans="1:4" ht="15.75" customHeight="1" x14ac:dyDescent="0.3">
      <c r="A938" s="2"/>
      <c r="B938" s="2"/>
      <c r="C938" s="2"/>
      <c r="D938" s="2"/>
    </row>
    <row r="939" spans="1:4" ht="15.75" customHeight="1" x14ac:dyDescent="0.3">
      <c r="A939" s="2"/>
      <c r="B939" s="2"/>
      <c r="C939" s="2"/>
      <c r="D939" s="2"/>
    </row>
    <row r="940" spans="1:4" ht="15.75" customHeight="1" x14ac:dyDescent="0.3">
      <c r="A940" s="2"/>
      <c r="B940" s="2"/>
      <c r="C940" s="2"/>
      <c r="D940" s="2"/>
    </row>
    <row r="941" spans="1:4" ht="15.75" customHeight="1" x14ac:dyDescent="0.3">
      <c r="A941" s="2"/>
      <c r="B941" s="2"/>
      <c r="C941" s="2"/>
      <c r="D941" s="2"/>
    </row>
    <row r="942" spans="1:4" ht="15.75" customHeight="1" x14ac:dyDescent="0.3">
      <c r="A942" s="2"/>
      <c r="B942" s="2"/>
      <c r="C942" s="2"/>
      <c r="D942" s="2"/>
    </row>
    <row r="943" spans="1:4" ht="15.75" customHeight="1" x14ac:dyDescent="0.3">
      <c r="A943" s="2"/>
      <c r="B943" s="2"/>
      <c r="C943" s="2"/>
      <c r="D943" s="2"/>
    </row>
    <row r="944" spans="1:4" ht="15.75" customHeight="1" x14ac:dyDescent="0.3">
      <c r="A944" s="2"/>
      <c r="B944" s="2"/>
      <c r="C944" s="2"/>
      <c r="D944" s="2"/>
    </row>
    <row r="945" spans="1:4" ht="15.75" customHeight="1" x14ac:dyDescent="0.3">
      <c r="A945" s="2"/>
      <c r="B945" s="2"/>
      <c r="C945" s="2"/>
      <c r="D945" s="2"/>
    </row>
    <row r="946" spans="1:4" ht="15.75" customHeight="1" x14ac:dyDescent="0.3">
      <c r="A946" s="2"/>
      <c r="B946" s="2"/>
      <c r="C946" s="2"/>
      <c r="D946" s="2"/>
    </row>
    <row r="947" spans="1:4" ht="15.75" customHeight="1" x14ac:dyDescent="0.3">
      <c r="A947" s="2"/>
      <c r="B947" s="2"/>
      <c r="C947" s="2"/>
      <c r="D947" s="2"/>
    </row>
    <row r="948" spans="1:4" ht="15.75" customHeight="1" x14ac:dyDescent="0.3">
      <c r="A948" s="2"/>
      <c r="B948" s="2"/>
      <c r="C948" s="2"/>
      <c r="D948" s="2"/>
    </row>
    <row r="949" spans="1:4" ht="15.75" customHeight="1" x14ac:dyDescent="0.3">
      <c r="A949" s="2"/>
      <c r="B949" s="2"/>
      <c r="C949" s="2"/>
      <c r="D949" s="2"/>
    </row>
    <row r="950" spans="1:4" ht="15.75" customHeight="1" x14ac:dyDescent="0.3">
      <c r="A950" s="2"/>
      <c r="B950" s="2"/>
      <c r="C950" s="2"/>
      <c r="D950" s="2"/>
    </row>
    <row r="951" spans="1:4" ht="15.75" customHeight="1" x14ac:dyDescent="0.3">
      <c r="A951" s="2"/>
      <c r="B951" s="2"/>
      <c r="C951" s="2"/>
      <c r="D951" s="2"/>
    </row>
    <row r="952" spans="1:4" ht="15.75" customHeight="1" x14ac:dyDescent="0.3">
      <c r="A952" s="2"/>
      <c r="B952" s="2"/>
      <c r="C952" s="2"/>
      <c r="D952" s="2"/>
    </row>
    <row r="953" spans="1:4" ht="15.75" customHeight="1" x14ac:dyDescent="0.3">
      <c r="A953" s="2"/>
      <c r="B953" s="2"/>
      <c r="C953" s="2"/>
      <c r="D953" s="2"/>
    </row>
    <row r="954" spans="1:4" ht="15.75" customHeight="1" x14ac:dyDescent="0.3">
      <c r="A954" s="2"/>
      <c r="B954" s="2"/>
      <c r="C954" s="2"/>
      <c r="D954" s="2"/>
    </row>
    <row r="955" spans="1:4" ht="15.75" customHeight="1" x14ac:dyDescent="0.3">
      <c r="A955" s="2"/>
      <c r="B955" s="2"/>
      <c r="C955" s="2"/>
      <c r="D955" s="2"/>
    </row>
    <row r="956" spans="1:4" ht="15.75" customHeight="1" x14ac:dyDescent="0.3">
      <c r="A956" s="2"/>
      <c r="B956" s="2"/>
      <c r="C956" s="2"/>
      <c r="D956" s="2"/>
    </row>
    <row r="957" spans="1:4" ht="15.75" customHeight="1" x14ac:dyDescent="0.3">
      <c r="A957" s="2"/>
      <c r="B957" s="2"/>
      <c r="C957" s="2"/>
      <c r="D957" s="2"/>
    </row>
    <row r="958" spans="1:4" ht="15.75" customHeight="1" x14ac:dyDescent="0.3">
      <c r="A958" s="2"/>
      <c r="B958" s="2"/>
      <c r="C958" s="2"/>
      <c r="D958" s="2"/>
    </row>
    <row r="959" spans="1:4" ht="15.75" customHeight="1" x14ac:dyDescent="0.3">
      <c r="A959" s="2"/>
      <c r="B959" s="2"/>
      <c r="C959" s="2"/>
      <c r="D959" s="2"/>
    </row>
    <row r="960" spans="1:4" ht="15.75" customHeight="1" x14ac:dyDescent="0.3">
      <c r="A960" s="2"/>
      <c r="B960" s="2"/>
      <c r="C960" s="2"/>
      <c r="D960" s="2"/>
    </row>
    <row r="961" spans="1:4" ht="15.75" customHeight="1" x14ac:dyDescent="0.3">
      <c r="A961" s="2"/>
      <c r="B961" s="2"/>
      <c r="C961" s="2"/>
      <c r="D961" s="2"/>
    </row>
    <row r="962" spans="1:4" ht="15.75" customHeight="1" x14ac:dyDescent="0.3">
      <c r="A962" s="2"/>
      <c r="B962" s="2"/>
      <c r="C962" s="2"/>
      <c r="D962" s="2"/>
    </row>
    <row r="963" spans="1:4" ht="15.75" customHeight="1" x14ac:dyDescent="0.3">
      <c r="A963" s="2"/>
      <c r="B963" s="2"/>
      <c r="C963" s="2"/>
      <c r="D963" s="2"/>
    </row>
    <row r="964" spans="1:4" ht="15.75" customHeight="1" x14ac:dyDescent="0.3">
      <c r="A964" s="2"/>
      <c r="B964" s="2"/>
      <c r="C964" s="2"/>
      <c r="D964" s="2"/>
    </row>
    <row r="965" spans="1:4" ht="15.75" customHeight="1" x14ac:dyDescent="0.3">
      <c r="A965" s="2"/>
      <c r="B965" s="2"/>
      <c r="C965" s="2"/>
      <c r="D965" s="2"/>
    </row>
    <row r="966" spans="1:4" ht="15.75" customHeight="1" x14ac:dyDescent="0.3">
      <c r="A966" s="2"/>
      <c r="B966" s="2"/>
      <c r="C966" s="2"/>
      <c r="D966" s="2"/>
    </row>
    <row r="967" spans="1:4" ht="15.75" customHeight="1" x14ac:dyDescent="0.3">
      <c r="A967" s="2"/>
      <c r="B967" s="2"/>
      <c r="C967" s="2"/>
      <c r="D967" s="2"/>
    </row>
    <row r="968" spans="1:4" ht="15.75" customHeight="1" x14ac:dyDescent="0.3">
      <c r="A968" s="2"/>
      <c r="B968" s="2"/>
      <c r="C968" s="2"/>
      <c r="D968" s="2"/>
    </row>
    <row r="969" spans="1:4" ht="15.75" customHeight="1" x14ac:dyDescent="0.3">
      <c r="A969" s="2"/>
      <c r="B969" s="2"/>
      <c r="C969" s="2"/>
      <c r="D969" s="2"/>
    </row>
    <row r="970" spans="1:4" ht="15.75" customHeight="1" x14ac:dyDescent="0.3">
      <c r="A970" s="2"/>
      <c r="B970" s="2"/>
      <c r="C970" s="2"/>
      <c r="D970" s="2"/>
    </row>
    <row r="971" spans="1:4" ht="15.75" customHeight="1" x14ac:dyDescent="0.3">
      <c r="A971" s="2"/>
      <c r="B971" s="2"/>
      <c r="C971" s="2"/>
      <c r="D971" s="2"/>
    </row>
    <row r="972" spans="1:4" ht="15.75" customHeight="1" x14ac:dyDescent="0.3">
      <c r="A972" s="2"/>
      <c r="B972" s="2"/>
      <c r="C972" s="2"/>
      <c r="D972" s="2"/>
    </row>
    <row r="973" spans="1:4" ht="15.75" customHeight="1" x14ac:dyDescent="0.3">
      <c r="A973" s="2"/>
      <c r="B973" s="2"/>
      <c r="C973" s="2"/>
      <c r="D973" s="2"/>
    </row>
    <row r="974" spans="1:4" ht="15.75" customHeight="1" x14ac:dyDescent="0.3">
      <c r="A974" s="2"/>
      <c r="B974" s="2"/>
      <c r="C974" s="2"/>
      <c r="D974" s="2"/>
    </row>
    <row r="975" spans="1:4" ht="15.75" customHeight="1" x14ac:dyDescent="0.3">
      <c r="A975" s="2"/>
      <c r="B975" s="2"/>
      <c r="C975" s="2"/>
      <c r="D975" s="2"/>
    </row>
    <row r="976" spans="1:4" ht="15.75" customHeight="1" x14ac:dyDescent="0.3">
      <c r="A976" s="2"/>
      <c r="B976" s="2"/>
      <c r="C976" s="2"/>
      <c r="D976" s="2"/>
    </row>
    <row r="977" spans="1:4" ht="15.75" customHeight="1" x14ac:dyDescent="0.3">
      <c r="A977" s="2"/>
      <c r="B977" s="2"/>
      <c r="C977" s="2"/>
      <c r="D977" s="2"/>
    </row>
    <row r="978" spans="1:4" ht="15.75" customHeight="1" x14ac:dyDescent="0.3">
      <c r="A978" s="2"/>
      <c r="B978" s="2"/>
      <c r="C978" s="2"/>
      <c r="D978" s="2"/>
    </row>
    <row r="979" spans="1:4" ht="15.75" customHeight="1" x14ac:dyDescent="0.3">
      <c r="A979" s="2"/>
      <c r="B979" s="2"/>
      <c r="C979" s="2"/>
      <c r="D979" s="2"/>
    </row>
    <row r="980" spans="1:4" ht="15.75" customHeight="1" x14ac:dyDescent="0.3">
      <c r="A980" s="2"/>
      <c r="B980" s="2"/>
      <c r="C980" s="2"/>
      <c r="D980" s="2"/>
    </row>
    <row r="981" spans="1:4" ht="15.75" customHeight="1" x14ac:dyDescent="0.3">
      <c r="A981" s="2"/>
      <c r="B981" s="2"/>
      <c r="C981" s="2"/>
      <c r="D981" s="2"/>
    </row>
    <row r="982" spans="1:4" ht="15.75" customHeight="1" x14ac:dyDescent="0.3">
      <c r="A982" s="2"/>
      <c r="B982" s="2"/>
      <c r="C982" s="2"/>
      <c r="D982" s="2"/>
    </row>
    <row r="983" spans="1:4" ht="15.75" customHeight="1" x14ac:dyDescent="0.3">
      <c r="A983" s="2"/>
      <c r="B983" s="2"/>
      <c r="C983" s="2"/>
      <c r="D983" s="2"/>
    </row>
    <row r="984" spans="1:4" ht="15.75" customHeight="1" x14ac:dyDescent="0.3">
      <c r="A984" s="2"/>
      <c r="B984" s="2"/>
      <c r="C984" s="2"/>
      <c r="D984" s="2"/>
    </row>
    <row r="985" spans="1:4" ht="15.75" customHeight="1" x14ac:dyDescent="0.3">
      <c r="A985" s="2"/>
      <c r="B985" s="2"/>
      <c r="C985" s="2"/>
      <c r="D985" s="2"/>
    </row>
    <row r="986" spans="1:4" ht="15.75" customHeight="1" x14ac:dyDescent="0.3">
      <c r="A986" s="2"/>
      <c r="B986" s="2"/>
      <c r="C986" s="2"/>
      <c r="D986" s="2"/>
    </row>
    <row r="987" spans="1:4" ht="15.75" customHeight="1" x14ac:dyDescent="0.3">
      <c r="A987" s="2"/>
      <c r="B987" s="2"/>
      <c r="C987" s="2"/>
      <c r="D987" s="2"/>
    </row>
    <row r="988" spans="1:4" ht="15.75" customHeight="1" x14ac:dyDescent="0.3">
      <c r="A988" s="2"/>
      <c r="B988" s="2"/>
      <c r="C988" s="2"/>
      <c r="D988" s="2"/>
    </row>
    <row r="989" spans="1:4" ht="15.75" customHeight="1" x14ac:dyDescent="0.3">
      <c r="A989" s="2"/>
      <c r="B989" s="2"/>
      <c r="C989" s="2"/>
      <c r="D989" s="2"/>
    </row>
    <row r="990" spans="1:4" ht="15.75" customHeight="1" x14ac:dyDescent="0.3">
      <c r="A990" s="2"/>
      <c r="B990" s="2"/>
      <c r="C990" s="2"/>
      <c r="D990" s="2"/>
    </row>
    <row r="991" spans="1:4" ht="15.75" customHeight="1" x14ac:dyDescent="0.3">
      <c r="A991" s="2"/>
      <c r="B991" s="2"/>
      <c r="C991" s="2"/>
      <c r="D991" s="2"/>
    </row>
    <row r="992" spans="1:4" ht="15.75" customHeight="1" x14ac:dyDescent="0.3">
      <c r="A992" s="2"/>
      <c r="B992" s="2"/>
      <c r="C992" s="2"/>
      <c r="D992" s="2"/>
    </row>
    <row r="993" spans="1:4" ht="15.75" customHeight="1" x14ac:dyDescent="0.3">
      <c r="A993" s="2"/>
      <c r="B993" s="2"/>
      <c r="C993" s="2"/>
      <c r="D993" s="2"/>
    </row>
    <row r="994" spans="1:4" ht="15.75" customHeight="1" x14ac:dyDescent="0.3">
      <c r="A994" s="2"/>
      <c r="B994" s="2"/>
      <c r="C994" s="2"/>
      <c r="D994" s="2"/>
    </row>
    <row r="995" spans="1:4" ht="15.75" customHeight="1" x14ac:dyDescent="0.3">
      <c r="A995" s="2"/>
      <c r="B995" s="2"/>
      <c r="C995" s="2"/>
      <c r="D995" s="2"/>
    </row>
    <row r="996" spans="1:4" ht="15.75" customHeight="1" x14ac:dyDescent="0.3">
      <c r="A996" s="2"/>
      <c r="B996" s="2"/>
      <c r="C996" s="2"/>
      <c r="D996" s="2"/>
    </row>
    <row r="997" spans="1:4" ht="15.75" customHeight="1" x14ac:dyDescent="0.3">
      <c r="A997" s="2"/>
      <c r="B997" s="2"/>
      <c r="C997" s="2"/>
      <c r="D997" s="2"/>
    </row>
    <row r="998" spans="1:4" ht="15.75" customHeight="1" x14ac:dyDescent="0.3">
      <c r="A998" s="2"/>
      <c r="B998" s="2"/>
      <c r="C998" s="2"/>
      <c r="D998" s="2"/>
    </row>
    <row r="999" spans="1:4" ht="15.75" customHeight="1" x14ac:dyDescent="0.3">
      <c r="A999" s="2"/>
      <c r="B999" s="2"/>
      <c r="C999" s="2"/>
      <c r="D999" s="2"/>
    </row>
    <row r="1000" spans="1:4" ht="15.75" customHeight="1" x14ac:dyDescent="0.3">
      <c r="A1000" s="2"/>
      <c r="B1000" s="2"/>
      <c r="C1000" s="2"/>
      <c r="D1000" s="2"/>
    </row>
    <row r="1001" spans="1:4" ht="15.75" customHeight="1" x14ac:dyDescent="0.3">
      <c r="A1001" s="2"/>
      <c r="B1001" s="2"/>
      <c r="C1001" s="2"/>
      <c r="D1001" s="2"/>
    </row>
    <row r="1002" spans="1:4" ht="15.75" customHeight="1" x14ac:dyDescent="0.3">
      <c r="A1002" s="2"/>
      <c r="B1002" s="2"/>
      <c r="C1002" s="2"/>
      <c r="D1002" s="2"/>
    </row>
    <row r="1003" spans="1:4" ht="15.75" customHeight="1" x14ac:dyDescent="0.3">
      <c r="A1003" s="2"/>
      <c r="B1003" s="2"/>
      <c r="C1003" s="2"/>
      <c r="D1003" s="2"/>
    </row>
    <row r="1004" spans="1:4" ht="15.75" customHeight="1" x14ac:dyDescent="0.3">
      <c r="A1004" s="2"/>
      <c r="B1004" s="2"/>
      <c r="C1004" s="2"/>
      <c r="D1004" s="2"/>
    </row>
    <row r="1005" spans="1:4" ht="15.75" customHeight="1" x14ac:dyDescent="0.3">
      <c r="A1005" s="2"/>
      <c r="B1005" s="2"/>
      <c r="C1005" s="2"/>
      <c r="D1005" s="2"/>
    </row>
    <row r="1006" spans="1:4" ht="15.75" customHeight="1" x14ac:dyDescent="0.3">
      <c r="A1006" s="2"/>
      <c r="B1006" s="2"/>
      <c r="C1006" s="2"/>
      <c r="D1006" s="2"/>
    </row>
    <row r="1007" spans="1:4" ht="15.75" customHeight="1" x14ac:dyDescent="0.3">
      <c r="A1007" s="2"/>
      <c r="B1007" s="2"/>
      <c r="C1007" s="2"/>
      <c r="D1007" s="2"/>
    </row>
    <row r="1008" spans="1:4" ht="15.75" customHeight="1" x14ac:dyDescent="0.3">
      <c r="A1008" s="2"/>
      <c r="B1008" s="2"/>
      <c r="C1008" s="2"/>
      <c r="D1008" s="2"/>
    </row>
    <row r="1009" spans="1:4" ht="15.75" customHeight="1" x14ac:dyDescent="0.3">
      <c r="A1009" s="2"/>
      <c r="B1009" s="2"/>
      <c r="C1009" s="2"/>
      <c r="D1009" s="2"/>
    </row>
    <row r="1010" spans="1:4" ht="15.75" customHeight="1" x14ac:dyDescent="0.3">
      <c r="A1010" s="2"/>
      <c r="B1010" s="2"/>
      <c r="C1010" s="2"/>
      <c r="D1010" s="2"/>
    </row>
    <row r="1011" spans="1:4" ht="15.75" customHeight="1" x14ac:dyDescent="0.3">
      <c r="A1011" s="2"/>
      <c r="B1011" s="2"/>
      <c r="C1011" s="2"/>
      <c r="D1011" s="2"/>
    </row>
    <row r="1012" spans="1:4" ht="15.75" customHeight="1" x14ac:dyDescent="0.3">
      <c r="A1012" s="2"/>
      <c r="B1012" s="2"/>
      <c r="C1012" s="2"/>
      <c r="D1012" s="2"/>
    </row>
    <row r="1013" spans="1:4" ht="15.75" customHeight="1" x14ac:dyDescent="0.3">
      <c r="A1013" s="2"/>
      <c r="B1013" s="2"/>
      <c r="C1013" s="2"/>
      <c r="D1013" s="2"/>
    </row>
    <row r="1014" spans="1:4" ht="15.75" customHeight="1" x14ac:dyDescent="0.3">
      <c r="A1014" s="2"/>
      <c r="B1014" s="2"/>
      <c r="C1014" s="2"/>
      <c r="D1014" s="2"/>
    </row>
    <row r="1015" spans="1:4" ht="15.75" customHeight="1" x14ac:dyDescent="0.3">
      <c r="A1015" s="2"/>
      <c r="B1015" s="2"/>
      <c r="C1015" s="2"/>
      <c r="D1015" s="2"/>
    </row>
    <row r="1016" spans="1:4" ht="15.75" customHeight="1" x14ac:dyDescent="0.3">
      <c r="A1016" s="2"/>
      <c r="B1016" s="2"/>
      <c r="C1016" s="2"/>
      <c r="D1016" s="2"/>
    </row>
    <row r="1017" spans="1:4" ht="15.75" customHeight="1" x14ac:dyDescent="0.3">
      <c r="A1017" s="2"/>
      <c r="B1017" s="2"/>
      <c r="C1017" s="2"/>
      <c r="D1017" s="2"/>
    </row>
    <row r="1018" spans="1:4" ht="15.75" customHeight="1" x14ac:dyDescent="0.3">
      <c r="A1018" s="2"/>
      <c r="B1018" s="2"/>
      <c r="C1018" s="2"/>
      <c r="D1018" s="2"/>
    </row>
    <row r="1019" spans="1:4" ht="15.75" customHeight="1" x14ac:dyDescent="0.3">
      <c r="A1019" s="2"/>
      <c r="B1019" s="2"/>
      <c r="C1019" s="2"/>
      <c r="D1019" s="2"/>
    </row>
    <row r="1020" spans="1:4" ht="15.75" customHeight="1" x14ac:dyDescent="0.3">
      <c r="A1020" s="2"/>
      <c r="B1020" s="2"/>
      <c r="C1020" s="2"/>
      <c r="D1020" s="2"/>
    </row>
    <row r="1021" spans="1:4" ht="15.75" customHeight="1" x14ac:dyDescent="0.3">
      <c r="A1021" s="2"/>
      <c r="B1021" s="2"/>
      <c r="C1021" s="2"/>
      <c r="D1021" s="2"/>
    </row>
    <row r="1022" spans="1:4" ht="15.75" customHeight="1" x14ac:dyDescent="0.3">
      <c r="A1022" s="2"/>
      <c r="B1022" s="2"/>
      <c r="C1022" s="2"/>
      <c r="D1022" s="2"/>
    </row>
    <row r="1023" spans="1:4" ht="15.75" customHeight="1" x14ac:dyDescent="0.3">
      <c r="A1023" s="2"/>
      <c r="B1023" s="2"/>
      <c r="C1023" s="2"/>
      <c r="D1023" s="2"/>
    </row>
    <row r="1024" spans="1:4" ht="15.75" customHeight="1" x14ac:dyDescent="0.3">
      <c r="A1024" s="2"/>
      <c r="B1024" s="2"/>
      <c r="C1024" s="2"/>
      <c r="D1024" s="2"/>
    </row>
    <row r="1025" spans="1:4" ht="15.75" customHeight="1" x14ac:dyDescent="0.3">
      <c r="A1025" s="2"/>
      <c r="B1025" s="2"/>
      <c r="C1025" s="2"/>
      <c r="D1025" s="2"/>
    </row>
    <row r="1026" spans="1:4" ht="15.75" customHeight="1" x14ac:dyDescent="0.3">
      <c r="A1026" s="2"/>
      <c r="B1026" s="2"/>
      <c r="C1026" s="2"/>
      <c r="D1026" s="2"/>
    </row>
    <row r="1027" spans="1:4" ht="15.75" customHeight="1" x14ac:dyDescent="0.3">
      <c r="A1027" s="2"/>
      <c r="B1027" s="2"/>
      <c r="C1027" s="2"/>
      <c r="D1027" s="2"/>
    </row>
    <row r="1028" spans="1:4" ht="15.75" customHeight="1" x14ac:dyDescent="0.3">
      <c r="A1028" s="2"/>
      <c r="B1028" s="2"/>
      <c r="C1028" s="2"/>
      <c r="D1028" s="2"/>
    </row>
    <row r="1029" spans="1:4" ht="15.75" customHeight="1" x14ac:dyDescent="0.3">
      <c r="A1029" s="2"/>
      <c r="B1029" s="2"/>
      <c r="C1029" s="2"/>
      <c r="D1029" s="2"/>
    </row>
    <row r="1030" spans="1:4" ht="15.75" customHeight="1" x14ac:dyDescent="0.3">
      <c r="A1030" s="2"/>
      <c r="B1030" s="2"/>
      <c r="C1030" s="2"/>
      <c r="D1030" s="2"/>
    </row>
    <row r="1031" spans="1:4" ht="15.75" customHeight="1" x14ac:dyDescent="0.3">
      <c r="A1031" s="2"/>
      <c r="B1031" s="2"/>
      <c r="C1031" s="2"/>
      <c r="D1031" s="2"/>
    </row>
    <row r="1032" spans="1:4" ht="15.75" customHeight="1" x14ac:dyDescent="0.3">
      <c r="A1032" s="2"/>
      <c r="B1032" s="2"/>
      <c r="C1032" s="2"/>
      <c r="D1032" s="2"/>
    </row>
    <row r="1033" spans="1:4" ht="15.75" customHeight="1" x14ac:dyDescent="0.3">
      <c r="A1033" s="2"/>
      <c r="B1033" s="2"/>
      <c r="C1033" s="2"/>
      <c r="D1033" s="2"/>
    </row>
    <row r="1034" spans="1:4" ht="15.75" customHeight="1" x14ac:dyDescent="0.3">
      <c r="A1034" s="2"/>
      <c r="B1034" s="2"/>
      <c r="C1034" s="2"/>
      <c r="D1034" s="2"/>
    </row>
    <row r="1035" spans="1:4" ht="15.75" customHeight="1" x14ac:dyDescent="0.3">
      <c r="A1035" s="2"/>
      <c r="B1035" s="2"/>
      <c r="C1035" s="2"/>
      <c r="D1035" s="2"/>
    </row>
    <row r="1036" spans="1:4" ht="15.75" customHeight="1" x14ac:dyDescent="0.3">
      <c r="A1036" s="2"/>
      <c r="B1036" s="2"/>
      <c r="C1036" s="2"/>
      <c r="D1036" s="2"/>
    </row>
    <row r="1037" spans="1:4" ht="15.75" customHeight="1" x14ac:dyDescent="0.3">
      <c r="A1037" s="2"/>
      <c r="B1037" s="2"/>
      <c r="C1037" s="2"/>
      <c r="D1037" s="2"/>
    </row>
    <row r="1038" spans="1:4" ht="15.75" customHeight="1" x14ac:dyDescent="0.3">
      <c r="A1038" s="2"/>
      <c r="B1038" s="2"/>
      <c r="C1038" s="2"/>
      <c r="D1038" s="2"/>
    </row>
    <row r="1039" spans="1:4" ht="15.75" customHeight="1" x14ac:dyDescent="0.3">
      <c r="A1039" s="2"/>
      <c r="B1039" s="2"/>
      <c r="C1039" s="2"/>
      <c r="D1039" s="2"/>
    </row>
    <row r="1040" spans="1:4" ht="15.75" customHeight="1" x14ac:dyDescent="0.3">
      <c r="A1040" s="2"/>
      <c r="B1040" s="2"/>
      <c r="C1040" s="2"/>
      <c r="D1040" s="2"/>
    </row>
    <row r="1041" spans="1:4" ht="15.75" customHeight="1" x14ac:dyDescent="0.3">
      <c r="A1041" s="2"/>
      <c r="B1041" s="2"/>
      <c r="C1041" s="2"/>
      <c r="D1041" s="2"/>
    </row>
    <row r="1042" spans="1:4" ht="15.75" customHeight="1" x14ac:dyDescent="0.3">
      <c r="A1042" s="2"/>
      <c r="B1042" s="2"/>
      <c r="C1042" s="2"/>
      <c r="D1042" s="2"/>
    </row>
    <row r="1043" spans="1:4" ht="15.75" customHeight="1" x14ac:dyDescent="0.3">
      <c r="A1043" s="2"/>
      <c r="B1043" s="2"/>
      <c r="C1043" s="2"/>
      <c r="D1043" s="2"/>
    </row>
    <row r="1044" spans="1:4" ht="15.75" customHeight="1" x14ac:dyDescent="0.3">
      <c r="A1044" s="2"/>
      <c r="B1044" s="2"/>
      <c r="C1044" s="2"/>
      <c r="D1044" s="2"/>
    </row>
    <row r="1045" spans="1:4" ht="15.75" customHeight="1" x14ac:dyDescent="0.3">
      <c r="A1045" s="2"/>
      <c r="B1045" s="2"/>
      <c r="C1045" s="2"/>
      <c r="D1045" s="2"/>
    </row>
    <row r="1046" spans="1:4" ht="15.75" customHeight="1" x14ac:dyDescent="0.3">
      <c r="A1046" s="2"/>
      <c r="B1046" s="2"/>
      <c r="C1046" s="2"/>
      <c r="D1046" s="2"/>
    </row>
    <row r="1047" spans="1:4" ht="15.75" customHeight="1" x14ac:dyDescent="0.3">
      <c r="A1047" s="2"/>
      <c r="B1047" s="2"/>
      <c r="C1047" s="2"/>
      <c r="D1047" s="2"/>
    </row>
    <row r="1048" spans="1:4" ht="15.75" customHeight="1" x14ac:dyDescent="0.3">
      <c r="A1048" s="2"/>
      <c r="B1048" s="2"/>
      <c r="C1048" s="2"/>
      <c r="D1048" s="2"/>
    </row>
    <row r="1049" spans="1:4" ht="15.75" customHeight="1" x14ac:dyDescent="0.3">
      <c r="A1049" s="2"/>
      <c r="B1049" s="2"/>
      <c r="C1049" s="2"/>
      <c r="D1049" s="2"/>
    </row>
    <row r="1050" spans="1:4" ht="15.75" customHeight="1" x14ac:dyDescent="0.3">
      <c r="A1050" s="2"/>
      <c r="B1050" s="2"/>
      <c r="C1050" s="2"/>
      <c r="D1050" s="2"/>
    </row>
    <row r="1051" spans="1:4" ht="15.75" customHeight="1" x14ac:dyDescent="0.3">
      <c r="A1051" s="2"/>
      <c r="B1051" s="2"/>
      <c r="C1051" s="2"/>
      <c r="D1051" s="2"/>
    </row>
    <row r="1052" spans="1:4" ht="15.75" customHeight="1" x14ac:dyDescent="0.3">
      <c r="A1052" s="2"/>
      <c r="B1052" s="2"/>
      <c r="C1052" s="2"/>
      <c r="D1052" s="2"/>
    </row>
    <row r="1053" spans="1:4" ht="15.75" customHeight="1" x14ac:dyDescent="0.3">
      <c r="A1053" s="2"/>
      <c r="B1053" s="2"/>
      <c r="C1053" s="2"/>
      <c r="D1053" s="2"/>
    </row>
    <row r="1054" spans="1:4" ht="15.75" customHeight="1" x14ac:dyDescent="0.3">
      <c r="A1054" s="2"/>
      <c r="B1054" s="2"/>
      <c r="C1054" s="2"/>
      <c r="D1054" s="2"/>
    </row>
    <row r="1055" spans="1:4" ht="15.75" customHeight="1" x14ac:dyDescent="0.3">
      <c r="A1055" s="2"/>
      <c r="B1055" s="2"/>
      <c r="C1055" s="2"/>
      <c r="D1055" s="2"/>
    </row>
    <row r="1056" spans="1:4" ht="15.75" customHeight="1" x14ac:dyDescent="0.3">
      <c r="A1056" s="2"/>
      <c r="B1056" s="2"/>
      <c r="C1056" s="2"/>
      <c r="D1056" s="2"/>
    </row>
    <row r="1057" spans="1:4" ht="15.75" customHeight="1" x14ac:dyDescent="0.3">
      <c r="A1057" s="2"/>
      <c r="B1057" s="2"/>
      <c r="C1057" s="2"/>
      <c r="D1057" s="2"/>
    </row>
    <row r="1058" spans="1:4" ht="15.75" customHeight="1" x14ac:dyDescent="0.3">
      <c r="A1058" s="2"/>
      <c r="B1058" s="2"/>
      <c r="C1058" s="2"/>
      <c r="D1058" s="2"/>
    </row>
    <row r="1059" spans="1:4" ht="15.75" customHeight="1" x14ac:dyDescent="0.3">
      <c r="A1059" s="2"/>
      <c r="B1059" s="2"/>
      <c r="C1059" s="2"/>
      <c r="D1059" s="2"/>
    </row>
    <row r="1060" spans="1:4" ht="15.75" customHeight="1" x14ac:dyDescent="0.3">
      <c r="A1060" s="2"/>
      <c r="B1060" s="2"/>
      <c r="C1060" s="2"/>
      <c r="D1060" s="2"/>
    </row>
    <row r="1061" spans="1:4" ht="15.75" customHeight="1" x14ac:dyDescent="0.3">
      <c r="A1061" s="2"/>
      <c r="B1061" s="2"/>
      <c r="C1061" s="2"/>
      <c r="D1061" s="2"/>
    </row>
    <row r="1062" spans="1:4" ht="15.75" customHeight="1" x14ac:dyDescent="0.3">
      <c r="A1062" s="2"/>
      <c r="B1062" s="2"/>
      <c r="C1062" s="2"/>
      <c r="D1062" s="2"/>
    </row>
    <row r="1063" spans="1:4" ht="15.75" customHeight="1" x14ac:dyDescent="0.3">
      <c r="A1063" s="2"/>
      <c r="B1063" s="2"/>
      <c r="C1063" s="2"/>
      <c r="D1063" s="2"/>
    </row>
    <row r="1064" spans="1:4" ht="15.75" customHeight="1" x14ac:dyDescent="0.3">
      <c r="A1064" s="2"/>
      <c r="B1064" s="2"/>
      <c r="C1064" s="2"/>
      <c r="D1064" s="2"/>
    </row>
    <row r="1065" spans="1:4" ht="15.75" customHeight="1" x14ac:dyDescent="0.3">
      <c r="A1065" s="2"/>
      <c r="B1065" s="2"/>
      <c r="C1065" s="2"/>
      <c r="D1065" s="2"/>
    </row>
    <row r="1066" spans="1:4" ht="15.75" customHeight="1" x14ac:dyDescent="0.3">
      <c r="A1066" s="2"/>
      <c r="B1066" s="2"/>
      <c r="C1066" s="2"/>
      <c r="D1066" s="2"/>
    </row>
    <row r="1067" spans="1:4" ht="15.75" customHeight="1" x14ac:dyDescent="0.3">
      <c r="A1067" s="2"/>
      <c r="B1067" s="2"/>
      <c r="C1067" s="2"/>
      <c r="D1067" s="2"/>
    </row>
    <row r="1068" spans="1:4" ht="15.75" customHeight="1" x14ac:dyDescent="0.3">
      <c r="A1068" s="2"/>
      <c r="B1068" s="2"/>
      <c r="C1068" s="2"/>
      <c r="D1068" s="2"/>
    </row>
    <row r="1069" spans="1:4" ht="15.75" customHeight="1" x14ac:dyDescent="0.3">
      <c r="A1069" s="2"/>
      <c r="B1069" s="2"/>
      <c r="C1069" s="2"/>
      <c r="D1069" s="2"/>
    </row>
    <row r="1070" spans="1:4" ht="15.75" customHeight="1" x14ac:dyDescent="0.3">
      <c r="A1070" s="2"/>
      <c r="B1070" s="2"/>
      <c r="C1070" s="2"/>
      <c r="D1070" s="2"/>
    </row>
    <row r="1071" spans="1:4" ht="15.75" customHeight="1" x14ac:dyDescent="0.3">
      <c r="A1071" s="2"/>
      <c r="B1071" s="2"/>
      <c r="C1071" s="2"/>
      <c r="D1071" s="2"/>
    </row>
    <row r="1072" spans="1:4" ht="15.75" customHeight="1" x14ac:dyDescent="0.3">
      <c r="A1072" s="2"/>
      <c r="B1072" s="2"/>
      <c r="C1072" s="2"/>
      <c r="D1072" s="2"/>
    </row>
    <row r="1073" spans="1:4" ht="15.75" customHeight="1" x14ac:dyDescent="0.3">
      <c r="A1073" s="2"/>
      <c r="B1073" s="2"/>
      <c r="C1073" s="2"/>
      <c r="D1073" s="2"/>
    </row>
    <row r="1074" spans="1:4" ht="15.75" customHeight="1" x14ac:dyDescent="0.3">
      <c r="A1074" s="2"/>
      <c r="B1074" s="2"/>
      <c r="C1074" s="2"/>
      <c r="D1074" s="2"/>
    </row>
    <row r="1075" spans="1:4" ht="15.75" customHeight="1" x14ac:dyDescent="0.3">
      <c r="A1075" s="2"/>
      <c r="B1075" s="2"/>
      <c r="C1075" s="2"/>
      <c r="D1075" s="2"/>
    </row>
    <row r="1076" spans="1:4" ht="15.75" customHeight="1" x14ac:dyDescent="0.3">
      <c r="A1076" s="2"/>
      <c r="B1076" s="2"/>
      <c r="C1076" s="2"/>
      <c r="D1076" s="2"/>
    </row>
    <row r="1077" spans="1:4" ht="15.75" customHeight="1" x14ac:dyDescent="0.3">
      <c r="A1077" s="2"/>
      <c r="B1077" s="2"/>
      <c r="C1077" s="2"/>
      <c r="D1077" s="2"/>
    </row>
    <row r="1078" spans="1:4" ht="15.75" customHeight="1" x14ac:dyDescent="0.3">
      <c r="A1078" s="2"/>
      <c r="B1078" s="2"/>
      <c r="C1078" s="2"/>
      <c r="D1078" s="2"/>
    </row>
    <row r="1079" spans="1:4" ht="15.75" customHeight="1" x14ac:dyDescent="0.3">
      <c r="A1079" s="2"/>
      <c r="B1079" s="2"/>
      <c r="C1079" s="2"/>
      <c r="D1079" s="2"/>
    </row>
    <row r="1080" spans="1:4" ht="15.75" customHeight="1" x14ac:dyDescent="0.3">
      <c r="A1080" s="2"/>
      <c r="B1080" s="2"/>
      <c r="C1080" s="2"/>
      <c r="D1080" s="2"/>
    </row>
    <row r="1081" spans="1:4" ht="15.75" customHeight="1" x14ac:dyDescent="0.3">
      <c r="A1081" s="2"/>
      <c r="B1081" s="2"/>
      <c r="C1081" s="2"/>
      <c r="D1081" s="2"/>
    </row>
    <row r="1082" spans="1:4" ht="15.75" customHeight="1" x14ac:dyDescent="0.3">
      <c r="A1082" s="2"/>
      <c r="B1082" s="2"/>
      <c r="C1082" s="2"/>
      <c r="D1082" s="2"/>
    </row>
    <row r="1083" spans="1:4" ht="15.75" customHeight="1" x14ac:dyDescent="0.3">
      <c r="A1083" s="2"/>
      <c r="B1083" s="2"/>
      <c r="C1083" s="2"/>
      <c r="D1083" s="2"/>
    </row>
    <row r="1084" spans="1:4" ht="15.75" customHeight="1" x14ac:dyDescent="0.3">
      <c r="A1084" s="2"/>
      <c r="B1084" s="2"/>
      <c r="C1084" s="2"/>
      <c r="D1084" s="2"/>
    </row>
    <row r="1085" spans="1:4" ht="15.75" customHeight="1" x14ac:dyDescent="0.3">
      <c r="A1085" s="2"/>
      <c r="B1085" s="2"/>
      <c r="C1085" s="2"/>
      <c r="D1085" s="2"/>
    </row>
    <row r="1086" spans="1:4" ht="15.75" customHeight="1" x14ac:dyDescent="0.3">
      <c r="A1086" s="2"/>
      <c r="B1086" s="2"/>
      <c r="C1086" s="2"/>
      <c r="D1086" s="2"/>
    </row>
    <row r="1087" spans="1:4" ht="15.75" customHeight="1" x14ac:dyDescent="0.3">
      <c r="A1087" s="2"/>
      <c r="B1087" s="2"/>
      <c r="C1087" s="2"/>
      <c r="D1087" s="2"/>
    </row>
    <row r="1088" spans="1:4" ht="15.75" customHeight="1" x14ac:dyDescent="0.3">
      <c r="A1088" s="2"/>
      <c r="B1088" s="2"/>
      <c r="C1088" s="2"/>
      <c r="D1088" s="2"/>
    </row>
    <row r="1089" spans="1:4" ht="15.75" customHeight="1" x14ac:dyDescent="0.3">
      <c r="A1089" s="2"/>
      <c r="B1089" s="2"/>
      <c r="C1089" s="2"/>
      <c r="D1089" s="2"/>
    </row>
    <row r="1090" spans="1:4" ht="15.75" customHeight="1" x14ac:dyDescent="0.3">
      <c r="A1090" s="2"/>
      <c r="B1090" s="2"/>
      <c r="C1090" s="2"/>
      <c r="D1090" s="2"/>
    </row>
    <row r="1091" spans="1:4" ht="15.75" customHeight="1" x14ac:dyDescent="0.3">
      <c r="A1091" s="2"/>
      <c r="B1091" s="2"/>
      <c r="C1091" s="2"/>
      <c r="D1091" s="2"/>
    </row>
    <row r="1092" spans="1:4" ht="15.75" customHeight="1" x14ac:dyDescent="0.3">
      <c r="A1092" s="2"/>
      <c r="B1092" s="2"/>
      <c r="C1092" s="2"/>
      <c r="D1092" s="2"/>
    </row>
    <row r="1093" spans="1:4" ht="15.75" customHeight="1" x14ac:dyDescent="0.3">
      <c r="A1093" s="2"/>
      <c r="B1093" s="2"/>
      <c r="C1093" s="2"/>
      <c r="D1093" s="2"/>
    </row>
    <row r="1094" spans="1:4" ht="15.75" customHeight="1" x14ac:dyDescent="0.3">
      <c r="A1094" s="2"/>
      <c r="B1094" s="2"/>
      <c r="C1094" s="2"/>
      <c r="D1094" s="2"/>
    </row>
    <row r="1095" spans="1:4" ht="15.75" customHeight="1" x14ac:dyDescent="0.3">
      <c r="A1095" s="2"/>
      <c r="B1095" s="2"/>
      <c r="C1095" s="2"/>
      <c r="D1095" s="2"/>
    </row>
    <row r="1096" spans="1:4" ht="15.75" customHeight="1" x14ac:dyDescent="0.3">
      <c r="A1096" s="2"/>
      <c r="B1096" s="2"/>
      <c r="C1096" s="2"/>
      <c r="D1096" s="2"/>
    </row>
    <row r="1097" spans="1:4" ht="15.75" customHeight="1" x14ac:dyDescent="0.3">
      <c r="A1097" s="2"/>
      <c r="B1097" s="2"/>
      <c r="C1097" s="2"/>
      <c r="D1097" s="2"/>
    </row>
    <row r="1098" spans="1:4" ht="15.75" customHeight="1" x14ac:dyDescent="0.3">
      <c r="A1098" s="2"/>
      <c r="B1098" s="2"/>
      <c r="C1098" s="2"/>
      <c r="D1098" s="2"/>
    </row>
    <row r="1099" spans="1:4" ht="15.75" customHeight="1" x14ac:dyDescent="0.3">
      <c r="A1099" s="2"/>
      <c r="B1099" s="2"/>
      <c r="C1099" s="2"/>
      <c r="D1099" s="2"/>
    </row>
    <row r="1100" spans="1:4" ht="15.75" customHeight="1" x14ac:dyDescent="0.3">
      <c r="A1100" s="2"/>
      <c r="B1100" s="2"/>
      <c r="C1100" s="2"/>
      <c r="D1100" s="2"/>
    </row>
    <row r="1101" spans="1:4" ht="15.75" customHeight="1" x14ac:dyDescent="0.3">
      <c r="A1101" s="2"/>
      <c r="B1101" s="2"/>
      <c r="C1101" s="2"/>
      <c r="D1101" s="2"/>
    </row>
    <row r="1102" spans="1:4" ht="15.75" customHeight="1" x14ac:dyDescent="0.3">
      <c r="A1102" s="2"/>
      <c r="B1102" s="2"/>
      <c r="C1102" s="2"/>
      <c r="D1102" s="2"/>
    </row>
    <row r="1103" spans="1:4" ht="15.75" customHeight="1" x14ac:dyDescent="0.3">
      <c r="A1103" s="2"/>
      <c r="B1103" s="2"/>
      <c r="C1103" s="2"/>
      <c r="D1103" s="2"/>
    </row>
    <row r="1104" spans="1:4" ht="15.75" customHeight="1" x14ac:dyDescent="0.3">
      <c r="A1104" s="2"/>
      <c r="B1104" s="2"/>
      <c r="C1104" s="2"/>
      <c r="D1104" s="2"/>
    </row>
    <row r="1105" spans="1:4" ht="15.75" customHeight="1" x14ac:dyDescent="0.3">
      <c r="A1105" s="2"/>
      <c r="B1105" s="2"/>
      <c r="C1105" s="2"/>
      <c r="D1105" s="2"/>
    </row>
    <row r="1106" spans="1:4" ht="15.75" customHeight="1" x14ac:dyDescent="0.3">
      <c r="A1106" s="2"/>
      <c r="B1106" s="2"/>
      <c r="C1106" s="2"/>
      <c r="D1106" s="2"/>
    </row>
    <row r="1107" spans="1:4" ht="15.75" customHeight="1" x14ac:dyDescent="0.3">
      <c r="A1107" s="2"/>
      <c r="B1107" s="2"/>
      <c r="C1107" s="2"/>
      <c r="D1107" s="2"/>
    </row>
    <row r="1108" spans="1:4" ht="15.75" customHeight="1" x14ac:dyDescent="0.3">
      <c r="A1108" s="2"/>
      <c r="B1108" s="2"/>
      <c r="C1108" s="2"/>
      <c r="D1108" s="2"/>
    </row>
    <row r="1109" spans="1:4" ht="15.75" customHeight="1" x14ac:dyDescent="0.3">
      <c r="A1109" s="2"/>
      <c r="B1109" s="2"/>
      <c r="C1109" s="2"/>
      <c r="D1109" s="2"/>
    </row>
    <row r="1110" spans="1:4" ht="15.75" customHeight="1" x14ac:dyDescent="0.3">
      <c r="A1110" s="2"/>
      <c r="B1110" s="2"/>
      <c r="C1110" s="2"/>
      <c r="D1110" s="2"/>
    </row>
    <row r="1111" spans="1:4" ht="15.75" customHeight="1" x14ac:dyDescent="0.3">
      <c r="A1111" s="2"/>
      <c r="B1111" s="2"/>
      <c r="C1111" s="2"/>
      <c r="D1111" s="2"/>
    </row>
    <row r="1112" spans="1:4" ht="15.75" customHeight="1" x14ac:dyDescent="0.3">
      <c r="A1112" s="2"/>
      <c r="B1112" s="2"/>
      <c r="C1112" s="2"/>
      <c r="D1112" s="2"/>
    </row>
    <row r="1113" spans="1:4" ht="15.75" customHeight="1" x14ac:dyDescent="0.3">
      <c r="A1113" s="2"/>
      <c r="B1113" s="2"/>
      <c r="C1113" s="2"/>
      <c r="D1113" s="2"/>
    </row>
    <row r="1114" spans="1:4" ht="15.75" customHeight="1" x14ac:dyDescent="0.3">
      <c r="A1114" s="2"/>
      <c r="B1114" s="2"/>
      <c r="C1114" s="2"/>
      <c r="D1114" s="2"/>
    </row>
    <row r="1115" spans="1:4" ht="15.75" customHeight="1" x14ac:dyDescent="0.3">
      <c r="A1115" s="2"/>
      <c r="B1115" s="2"/>
      <c r="C1115" s="2"/>
      <c r="D1115" s="2"/>
    </row>
    <row r="1116" spans="1:4" ht="15.75" customHeight="1" x14ac:dyDescent="0.3">
      <c r="A1116" s="2"/>
      <c r="B1116" s="2"/>
      <c r="C1116" s="2"/>
      <c r="D1116" s="2"/>
    </row>
    <row r="1117" spans="1:4" ht="15.75" customHeight="1" x14ac:dyDescent="0.3">
      <c r="A1117" s="2"/>
      <c r="B1117" s="2"/>
      <c r="C1117" s="2"/>
      <c r="D1117" s="2"/>
    </row>
    <row r="1118" spans="1:4" ht="15.75" customHeight="1" x14ac:dyDescent="0.3">
      <c r="A1118" s="2"/>
      <c r="B1118" s="2"/>
      <c r="C1118" s="2"/>
      <c r="D1118" s="2"/>
    </row>
    <row r="1119" spans="1:4" ht="15.75" customHeight="1" x14ac:dyDescent="0.3">
      <c r="A1119" s="2"/>
      <c r="B1119" s="2"/>
      <c r="C1119" s="2"/>
      <c r="D1119" s="2"/>
    </row>
    <row r="1120" spans="1:4" ht="15.75" customHeight="1" x14ac:dyDescent="0.3">
      <c r="A1120" s="2"/>
      <c r="B1120" s="2"/>
      <c r="C1120" s="2"/>
      <c r="D1120" s="2"/>
    </row>
    <row r="1121" spans="1:4" ht="15.75" customHeight="1" x14ac:dyDescent="0.3">
      <c r="A1121" s="2"/>
      <c r="B1121" s="2"/>
      <c r="C1121" s="2"/>
      <c r="D1121" s="2"/>
    </row>
    <row r="1122" spans="1:4" ht="15.75" customHeight="1" x14ac:dyDescent="0.3">
      <c r="A1122" s="2"/>
      <c r="B1122" s="2"/>
      <c r="C1122" s="2"/>
      <c r="D1122" s="2"/>
    </row>
    <row r="1123" spans="1:4" ht="15.75" customHeight="1" x14ac:dyDescent="0.3">
      <c r="A1123" s="2"/>
      <c r="B1123" s="2"/>
      <c r="C1123" s="2"/>
      <c r="D1123" s="2"/>
    </row>
    <row r="1124" spans="1:4" ht="15.75" customHeight="1" x14ac:dyDescent="0.3">
      <c r="A1124" s="2"/>
      <c r="B1124" s="2"/>
      <c r="C1124" s="2"/>
      <c r="D1124" s="2"/>
    </row>
    <row r="1125" spans="1:4" ht="15.75" customHeight="1" x14ac:dyDescent="0.3">
      <c r="A1125" s="2"/>
      <c r="B1125" s="2"/>
      <c r="C1125" s="2"/>
      <c r="D1125" s="2"/>
    </row>
    <row r="1126" spans="1:4" ht="15.75" customHeight="1" x14ac:dyDescent="0.3">
      <c r="A1126" s="2"/>
      <c r="B1126" s="2"/>
      <c r="C1126" s="2"/>
      <c r="D1126" s="2"/>
    </row>
    <row r="1127" spans="1:4" ht="15.75" customHeight="1" x14ac:dyDescent="0.3">
      <c r="A1127" s="2"/>
      <c r="B1127" s="2"/>
      <c r="C1127" s="2"/>
      <c r="D1127" s="2"/>
    </row>
    <row r="1128" spans="1:4" ht="15.75" customHeight="1" x14ac:dyDescent="0.3">
      <c r="A1128" s="2"/>
      <c r="B1128" s="2"/>
      <c r="C1128" s="2"/>
      <c r="D1128" s="2"/>
    </row>
    <row r="1129" spans="1:4" ht="15.75" customHeight="1" x14ac:dyDescent="0.3">
      <c r="A1129" s="2"/>
      <c r="B1129" s="2"/>
      <c r="C1129" s="2"/>
      <c r="D1129" s="2"/>
    </row>
    <row r="1130" spans="1:4" ht="15.75" customHeight="1" x14ac:dyDescent="0.3">
      <c r="A1130" s="2"/>
      <c r="B1130" s="2"/>
      <c r="C1130" s="2"/>
      <c r="D1130" s="2"/>
    </row>
    <row r="1131" spans="1:4" ht="15.75" customHeight="1" x14ac:dyDescent="0.3">
      <c r="A1131" s="2"/>
      <c r="B1131" s="2"/>
      <c r="C1131" s="2"/>
      <c r="D1131" s="2"/>
    </row>
    <row r="1132" spans="1:4" ht="15.75" customHeight="1" x14ac:dyDescent="0.3">
      <c r="A1132" s="2"/>
      <c r="B1132" s="2"/>
      <c r="C1132" s="2"/>
      <c r="D1132" s="2"/>
    </row>
    <row r="1133" spans="1:4" ht="15.75" customHeight="1" x14ac:dyDescent="0.3">
      <c r="A1133" s="2"/>
      <c r="B1133" s="2"/>
      <c r="C1133" s="2"/>
      <c r="D1133" s="2"/>
    </row>
    <row r="1134" spans="1:4" ht="15.75" customHeight="1" x14ac:dyDescent="0.3">
      <c r="A1134" s="2"/>
      <c r="B1134" s="2"/>
      <c r="C1134" s="2"/>
      <c r="D1134" s="2"/>
    </row>
    <row r="1135" spans="1:4" ht="15.75" customHeight="1" x14ac:dyDescent="0.3">
      <c r="A1135" s="2"/>
      <c r="B1135" s="2"/>
      <c r="C1135" s="2"/>
      <c r="D1135" s="2"/>
    </row>
    <row r="1136" spans="1:4" ht="15.75" customHeight="1" x14ac:dyDescent="0.3">
      <c r="A1136" s="2"/>
      <c r="B1136" s="2"/>
      <c r="C1136" s="2"/>
      <c r="D1136" s="2"/>
    </row>
    <row r="1137" spans="1:4" ht="15.75" customHeight="1" x14ac:dyDescent="0.3">
      <c r="A1137" s="2"/>
      <c r="B1137" s="2"/>
      <c r="C1137" s="2"/>
      <c r="D1137" s="2"/>
    </row>
    <row r="1138" spans="1:4" ht="15.75" customHeight="1" x14ac:dyDescent="0.3">
      <c r="A1138" s="2"/>
      <c r="B1138" s="2"/>
      <c r="C1138" s="2"/>
      <c r="D1138" s="2"/>
    </row>
    <row r="1139" spans="1:4" ht="15.75" customHeight="1" x14ac:dyDescent="0.3">
      <c r="A1139" s="2"/>
      <c r="B1139" s="2"/>
      <c r="C1139" s="2"/>
      <c r="D1139" s="2"/>
    </row>
    <row r="1140" spans="1:4" ht="15.75" customHeight="1" x14ac:dyDescent="0.3">
      <c r="A1140" s="2"/>
      <c r="B1140" s="2"/>
      <c r="C1140" s="2"/>
      <c r="D1140" s="2"/>
    </row>
    <row r="1141" spans="1:4" ht="15.75" customHeight="1" x14ac:dyDescent="0.3">
      <c r="A1141" s="2"/>
      <c r="B1141" s="2"/>
      <c r="C1141" s="2"/>
      <c r="D1141" s="2"/>
    </row>
    <row r="1142" spans="1:4" ht="15.75" customHeight="1" x14ac:dyDescent="0.3">
      <c r="A1142" s="2"/>
      <c r="B1142" s="2"/>
      <c r="C1142" s="2"/>
      <c r="D1142" s="2"/>
    </row>
    <row r="1143" spans="1:4" ht="15.75" customHeight="1" x14ac:dyDescent="0.3">
      <c r="A1143" s="2"/>
      <c r="B1143" s="2"/>
      <c r="C1143" s="2"/>
      <c r="D1143" s="2"/>
    </row>
    <row r="1144" spans="1:4" ht="15.75" customHeight="1" x14ac:dyDescent="0.3">
      <c r="A1144" s="2"/>
      <c r="B1144" s="2"/>
      <c r="C1144" s="2"/>
      <c r="D1144" s="2"/>
    </row>
    <row r="1145" spans="1:4" ht="15.75" customHeight="1" x14ac:dyDescent="0.3">
      <c r="A1145" s="2"/>
      <c r="B1145" s="2"/>
      <c r="C1145" s="2"/>
      <c r="D1145" s="2"/>
    </row>
    <row r="1146" spans="1:4" ht="15.75" customHeight="1" x14ac:dyDescent="0.3">
      <c r="A1146" s="2"/>
      <c r="B1146" s="2"/>
      <c r="C1146" s="2"/>
      <c r="D1146" s="2"/>
    </row>
    <row r="1147" spans="1:4" ht="15.75" customHeight="1" x14ac:dyDescent="0.3">
      <c r="A1147" s="2"/>
      <c r="B1147" s="2"/>
      <c r="C1147" s="2"/>
      <c r="D1147" s="2"/>
    </row>
    <row r="1148" spans="1:4" ht="15.75" customHeight="1" x14ac:dyDescent="0.3">
      <c r="A1148" s="2"/>
      <c r="B1148" s="2"/>
      <c r="C1148" s="2"/>
      <c r="D1148" s="2"/>
    </row>
    <row r="1149" spans="1:4" ht="15.75" customHeight="1" x14ac:dyDescent="0.3">
      <c r="A1149" s="2"/>
      <c r="B1149" s="2"/>
      <c r="C1149" s="2"/>
      <c r="D1149" s="2"/>
    </row>
    <row r="1150" spans="1:4" ht="15.75" customHeight="1" x14ac:dyDescent="0.3">
      <c r="A1150" s="2"/>
      <c r="B1150" s="2"/>
      <c r="C1150" s="2"/>
      <c r="D1150" s="2"/>
    </row>
    <row r="1151" spans="1:4" ht="15.75" customHeight="1" x14ac:dyDescent="0.3">
      <c r="A1151" s="2"/>
      <c r="B1151" s="2"/>
      <c r="C1151" s="2"/>
      <c r="D1151" s="2"/>
    </row>
    <row r="1152" spans="1:4" ht="15.75" customHeight="1" x14ac:dyDescent="0.3">
      <c r="A1152" s="2"/>
      <c r="B1152" s="2"/>
      <c r="C1152" s="2"/>
      <c r="D1152" s="2"/>
    </row>
    <row r="1153" spans="1:4" ht="15.75" customHeight="1" x14ac:dyDescent="0.3">
      <c r="A1153" s="2"/>
      <c r="B1153" s="2"/>
      <c r="C1153" s="2"/>
      <c r="D1153" s="2"/>
    </row>
    <row r="1154" spans="1:4" ht="15.75" customHeight="1" x14ac:dyDescent="0.3">
      <c r="A1154" s="2"/>
      <c r="B1154" s="2"/>
      <c r="C1154" s="2"/>
      <c r="D1154" s="2"/>
    </row>
    <row r="1155" spans="1:4" ht="15.75" customHeight="1" x14ac:dyDescent="0.3">
      <c r="A1155" s="2"/>
      <c r="B1155" s="2"/>
      <c r="C1155" s="2"/>
      <c r="D1155" s="2"/>
    </row>
    <row r="1156" spans="1:4" ht="15.75" customHeight="1" x14ac:dyDescent="0.3">
      <c r="A1156" s="2"/>
      <c r="B1156" s="2"/>
      <c r="C1156" s="2"/>
      <c r="D1156" s="2"/>
    </row>
    <row r="1157" spans="1:4" ht="15.75" customHeight="1" x14ac:dyDescent="0.3">
      <c r="A1157" s="2"/>
      <c r="B1157" s="2"/>
      <c r="C1157" s="2"/>
      <c r="D1157" s="2"/>
    </row>
    <row r="1158" spans="1:4" ht="15.75" customHeight="1" x14ac:dyDescent="0.3">
      <c r="A1158" s="2"/>
      <c r="B1158" s="2"/>
      <c r="C1158" s="2"/>
      <c r="D1158" s="2"/>
    </row>
    <row r="1159" spans="1:4" ht="15.75" customHeight="1" x14ac:dyDescent="0.3">
      <c r="A1159" s="2"/>
      <c r="B1159" s="2"/>
      <c r="C1159" s="2"/>
      <c r="D1159" s="2"/>
    </row>
    <row r="1160" spans="1:4" ht="15.75" customHeight="1" x14ac:dyDescent="0.3">
      <c r="A1160" s="2"/>
      <c r="B1160" s="2"/>
      <c r="C1160" s="2"/>
      <c r="D1160" s="2"/>
    </row>
    <row r="1161" spans="1:4" ht="15.75" customHeight="1" x14ac:dyDescent="0.3">
      <c r="A1161" s="2"/>
      <c r="B1161" s="2"/>
      <c r="C1161" s="2"/>
      <c r="D1161" s="2"/>
    </row>
    <row r="1162" spans="1:4" ht="15.75" customHeight="1" x14ac:dyDescent="0.3">
      <c r="A1162" s="2"/>
      <c r="B1162" s="2"/>
      <c r="C1162" s="2"/>
      <c r="D1162" s="2"/>
    </row>
    <row r="1163" spans="1:4" ht="15.75" customHeight="1" x14ac:dyDescent="0.3">
      <c r="A1163" s="2"/>
      <c r="B1163" s="2"/>
      <c r="C1163" s="2"/>
      <c r="D1163" s="2"/>
    </row>
    <row r="1164" spans="1:4" ht="15.75" customHeight="1" x14ac:dyDescent="0.3">
      <c r="A1164" s="2"/>
      <c r="B1164" s="2"/>
      <c r="C1164" s="2"/>
      <c r="D1164" s="2"/>
    </row>
    <row r="1165" spans="1:4" ht="15.75" customHeight="1" x14ac:dyDescent="0.3">
      <c r="A1165" s="2"/>
      <c r="B1165" s="2"/>
      <c r="C1165" s="2"/>
      <c r="D1165" s="2"/>
    </row>
    <row r="1166" spans="1:4" ht="15.75" customHeight="1" x14ac:dyDescent="0.3">
      <c r="A1166" s="2"/>
      <c r="B1166" s="2"/>
      <c r="C1166" s="2"/>
      <c r="D1166" s="2"/>
    </row>
    <row r="1167" spans="1:4" ht="15.75" customHeight="1" x14ac:dyDescent="0.3">
      <c r="A1167" s="2"/>
      <c r="B1167" s="2"/>
      <c r="C1167" s="2"/>
      <c r="D1167" s="2"/>
    </row>
    <row r="1168" spans="1:4" ht="15.75" customHeight="1" x14ac:dyDescent="0.3">
      <c r="A1168" s="2"/>
      <c r="B1168" s="2"/>
      <c r="C1168" s="2"/>
      <c r="D1168" s="2"/>
    </row>
    <row r="1169" spans="1:4" ht="15.75" customHeight="1" x14ac:dyDescent="0.3">
      <c r="A1169" s="2"/>
      <c r="B1169" s="2"/>
      <c r="C1169" s="2"/>
      <c r="D1169" s="2"/>
    </row>
    <row r="1170" spans="1:4" ht="15.75" customHeight="1" x14ac:dyDescent="0.3">
      <c r="A1170" s="2"/>
      <c r="B1170" s="2"/>
      <c r="C1170" s="2"/>
      <c r="D1170" s="2"/>
    </row>
    <row r="1171" spans="1:4" ht="15.75" customHeight="1" x14ac:dyDescent="0.3">
      <c r="A1171" s="2"/>
      <c r="B1171" s="2"/>
      <c r="C1171" s="2"/>
      <c r="D1171" s="2"/>
    </row>
    <row r="1172" spans="1:4" ht="15.75" customHeight="1" x14ac:dyDescent="0.3">
      <c r="A1172" s="2"/>
      <c r="B1172" s="2"/>
      <c r="C1172" s="2"/>
      <c r="D1172" s="2"/>
    </row>
    <row r="1173" spans="1:4" ht="15.75" customHeight="1" x14ac:dyDescent="0.3">
      <c r="A1173" s="2"/>
      <c r="B1173" s="2"/>
      <c r="C1173" s="2"/>
      <c r="D1173" s="2"/>
    </row>
    <row r="1174" spans="1:4" ht="15.75" customHeight="1" x14ac:dyDescent="0.3">
      <c r="A1174" s="2"/>
      <c r="B1174" s="2"/>
      <c r="C1174" s="2"/>
      <c r="D1174" s="2"/>
    </row>
    <row r="1175" spans="1:4" ht="15.75" customHeight="1" x14ac:dyDescent="0.3">
      <c r="A1175" s="2"/>
      <c r="B1175" s="2"/>
      <c r="C1175" s="2"/>
      <c r="D1175" s="2"/>
    </row>
    <row r="1176" spans="1:4" ht="15.75" customHeight="1" x14ac:dyDescent="0.3">
      <c r="A1176" s="2"/>
      <c r="B1176" s="2"/>
      <c r="C1176" s="2"/>
      <c r="D1176" s="2"/>
    </row>
    <row r="1177" spans="1:4" ht="15.75" customHeight="1" x14ac:dyDescent="0.3">
      <c r="A1177" s="2"/>
      <c r="B1177" s="2"/>
      <c r="C1177" s="2"/>
      <c r="D1177" s="2"/>
    </row>
    <row r="1178" spans="1:4" ht="15.75" customHeight="1" x14ac:dyDescent="0.3">
      <c r="A1178" s="2"/>
      <c r="B1178" s="2"/>
      <c r="C1178" s="2"/>
      <c r="D1178" s="2"/>
    </row>
    <row r="1179" spans="1:4" ht="15.75" customHeight="1" x14ac:dyDescent="0.3">
      <c r="A1179" s="2"/>
      <c r="B1179" s="2"/>
      <c r="C1179" s="2"/>
      <c r="D1179" s="2"/>
    </row>
    <row r="1180" spans="1:4" ht="15.75" customHeight="1" x14ac:dyDescent="0.3">
      <c r="A1180" s="2"/>
      <c r="B1180" s="2"/>
      <c r="C1180" s="2"/>
      <c r="D1180" s="2"/>
    </row>
    <row r="1181" spans="1:4" ht="15.75" customHeight="1" x14ac:dyDescent="0.3">
      <c r="A1181" s="2"/>
      <c r="B1181" s="2"/>
      <c r="C1181" s="2"/>
      <c r="D1181" s="2"/>
    </row>
    <row r="1182" spans="1:4" ht="15.75" customHeight="1" x14ac:dyDescent="0.3">
      <c r="A1182" s="2"/>
      <c r="B1182" s="2"/>
      <c r="C1182" s="2"/>
      <c r="D1182" s="2"/>
    </row>
    <row r="1183" spans="1:4" ht="15.75" customHeight="1" x14ac:dyDescent="0.3">
      <c r="A1183" s="2"/>
      <c r="B1183" s="2"/>
      <c r="C1183" s="2"/>
      <c r="D1183" s="2"/>
    </row>
    <row r="1184" spans="1:4" ht="15.75" customHeight="1" x14ac:dyDescent="0.3">
      <c r="A1184" s="2"/>
      <c r="B1184" s="2"/>
      <c r="C1184" s="2"/>
      <c r="D1184" s="2"/>
    </row>
    <row r="1185" spans="1:4" ht="15.75" customHeight="1" x14ac:dyDescent="0.3">
      <c r="A1185" s="2"/>
      <c r="B1185" s="2"/>
      <c r="C1185" s="2"/>
      <c r="D1185" s="2"/>
    </row>
    <row r="1186" spans="1:4" ht="15.75" customHeight="1" x14ac:dyDescent="0.3">
      <c r="A1186" s="2"/>
      <c r="B1186" s="2"/>
      <c r="C1186" s="2"/>
      <c r="D1186" s="2"/>
    </row>
    <row r="1187" spans="1:4" ht="15.75" customHeight="1" x14ac:dyDescent="0.3">
      <c r="A1187" s="2"/>
      <c r="B1187" s="2"/>
      <c r="C1187" s="2"/>
      <c r="D1187" s="2"/>
    </row>
    <row r="1188" spans="1:4" ht="15.75" customHeight="1" x14ac:dyDescent="0.3">
      <c r="A1188" s="2"/>
      <c r="B1188" s="2"/>
      <c r="C1188" s="2"/>
      <c r="D1188" s="2"/>
    </row>
    <row r="1189" spans="1:4" ht="15.75" customHeight="1" x14ac:dyDescent="0.3">
      <c r="A1189" s="2"/>
      <c r="B1189" s="2"/>
      <c r="C1189" s="2"/>
      <c r="D1189" s="2"/>
    </row>
    <row r="1190" spans="1:4" ht="15.75" customHeight="1" x14ac:dyDescent="0.3">
      <c r="A1190" s="2"/>
      <c r="B1190" s="2"/>
      <c r="C1190" s="2"/>
      <c r="D1190" s="2"/>
    </row>
    <row r="1191" spans="1:4" ht="15.75" customHeight="1" x14ac:dyDescent="0.3">
      <c r="A1191" s="2"/>
      <c r="B1191" s="2"/>
      <c r="C1191" s="2"/>
      <c r="D1191" s="2"/>
    </row>
    <row r="1192" spans="1:4" ht="15.75" customHeight="1" x14ac:dyDescent="0.3">
      <c r="A1192" s="2"/>
      <c r="B1192" s="2"/>
      <c r="C1192" s="2"/>
      <c r="D1192" s="2"/>
    </row>
    <row r="1193" spans="1:4" ht="15.75" customHeight="1" x14ac:dyDescent="0.3">
      <c r="A1193" s="2"/>
      <c r="B1193" s="2"/>
      <c r="C1193" s="2"/>
      <c r="D1193" s="2"/>
    </row>
    <row r="1194" spans="1:4" ht="15.75" customHeight="1" x14ac:dyDescent="0.3">
      <c r="A1194" s="2"/>
      <c r="B1194" s="2"/>
      <c r="C1194" s="2"/>
      <c r="D1194" s="2"/>
    </row>
    <row r="1195" spans="1:4" ht="15.75" customHeight="1" x14ac:dyDescent="0.3">
      <c r="A1195" s="2"/>
      <c r="B1195" s="2"/>
      <c r="C1195" s="2"/>
      <c r="D1195" s="2"/>
    </row>
    <row r="1196" spans="1:4" ht="15.75" customHeight="1" x14ac:dyDescent="0.3">
      <c r="A1196" s="2"/>
      <c r="B1196" s="2"/>
      <c r="C1196" s="2"/>
      <c r="D1196" s="2"/>
    </row>
    <row r="1197" spans="1:4" ht="15.75" customHeight="1" x14ac:dyDescent="0.3">
      <c r="A1197" s="2"/>
      <c r="B1197" s="2"/>
      <c r="C1197" s="2"/>
      <c r="D1197" s="2"/>
    </row>
    <row r="1198" spans="1:4" ht="15.75" customHeight="1" x14ac:dyDescent="0.3">
      <c r="A1198" s="2"/>
      <c r="B1198" s="2"/>
      <c r="C1198" s="2"/>
      <c r="D1198" s="2"/>
    </row>
    <row r="1199" spans="1:4" ht="15.75" customHeight="1" x14ac:dyDescent="0.3">
      <c r="A1199" s="2"/>
      <c r="B1199" s="2"/>
      <c r="C1199" s="2"/>
      <c r="D1199" s="2"/>
    </row>
    <row r="1200" spans="1:4" ht="15.75" customHeight="1" x14ac:dyDescent="0.3">
      <c r="A1200" s="2"/>
      <c r="B1200" s="2"/>
      <c r="C1200" s="2"/>
      <c r="D1200" s="2"/>
    </row>
    <row r="1201" spans="1:4" ht="15.75" customHeight="1" x14ac:dyDescent="0.3">
      <c r="A1201" s="2"/>
      <c r="B1201" s="2"/>
      <c r="C1201" s="2"/>
      <c r="D1201" s="2"/>
    </row>
    <row r="1202" spans="1:4" ht="15.75" customHeight="1" x14ac:dyDescent="0.3">
      <c r="A1202" s="2"/>
      <c r="B1202" s="2"/>
      <c r="C1202" s="2"/>
      <c r="D1202" s="2"/>
    </row>
    <row r="1203" spans="1:4" ht="15.75" customHeight="1" x14ac:dyDescent="0.3">
      <c r="A1203" s="2"/>
      <c r="B1203" s="2"/>
      <c r="C1203" s="2"/>
      <c r="D1203" s="2"/>
    </row>
    <row r="1204" spans="1:4" ht="15.75" customHeight="1" x14ac:dyDescent="0.3">
      <c r="A1204" s="2"/>
      <c r="B1204" s="2"/>
      <c r="C1204" s="2"/>
      <c r="D1204" s="2"/>
    </row>
    <row r="1205" spans="1:4" ht="15.75" customHeight="1" x14ac:dyDescent="0.3">
      <c r="A1205" s="2"/>
      <c r="B1205" s="2"/>
      <c r="C1205" s="2"/>
      <c r="D1205" s="2"/>
    </row>
    <row r="1206" spans="1:4" ht="15.75" customHeight="1" x14ac:dyDescent="0.3">
      <c r="A1206" s="2"/>
      <c r="B1206" s="2"/>
      <c r="C1206" s="2"/>
      <c r="D1206" s="2"/>
    </row>
    <row r="1207" spans="1:4" ht="15.75" customHeight="1" x14ac:dyDescent="0.3">
      <c r="A1207" s="2"/>
      <c r="B1207" s="2"/>
      <c r="C1207" s="2"/>
      <c r="D1207" s="2"/>
    </row>
    <row r="1208" spans="1:4" ht="15.75" customHeight="1" x14ac:dyDescent="0.3">
      <c r="A1208" s="2"/>
      <c r="B1208" s="2"/>
      <c r="C1208" s="2"/>
      <c r="D1208" s="2"/>
    </row>
    <row r="1209" spans="1:4" ht="15.75" customHeight="1" x14ac:dyDescent="0.3">
      <c r="A1209" s="2"/>
      <c r="B1209" s="2"/>
      <c r="C1209" s="2"/>
      <c r="D1209" s="2"/>
    </row>
    <row r="1210" spans="1:4" ht="15.75" customHeight="1" x14ac:dyDescent="0.3">
      <c r="A1210" s="2"/>
      <c r="B1210" s="2"/>
      <c r="C1210" s="2"/>
      <c r="D1210" s="2"/>
    </row>
    <row r="1211" spans="1:4" ht="15.75" customHeight="1" x14ac:dyDescent="0.3">
      <c r="A1211" s="2"/>
      <c r="B1211" s="2"/>
      <c r="C1211" s="2"/>
      <c r="D1211" s="2"/>
    </row>
    <row r="1212" spans="1:4" ht="15.75" customHeight="1" x14ac:dyDescent="0.3">
      <c r="A1212" s="2"/>
      <c r="B1212" s="2"/>
      <c r="C1212" s="2"/>
      <c r="D1212" s="2"/>
    </row>
    <row r="1213" spans="1:4" ht="15.75" customHeight="1" x14ac:dyDescent="0.3">
      <c r="A1213" s="2"/>
      <c r="B1213" s="2"/>
      <c r="C1213" s="2"/>
      <c r="D1213" s="2"/>
    </row>
    <row r="1214" spans="1:4" ht="15.75" customHeight="1" x14ac:dyDescent="0.3">
      <c r="A1214" s="2"/>
      <c r="B1214" s="2"/>
      <c r="C1214" s="2"/>
      <c r="D1214" s="2"/>
    </row>
    <row r="1215" spans="1:4" ht="15.75" customHeight="1" x14ac:dyDescent="0.3">
      <c r="A1215" s="2"/>
      <c r="B1215" s="2"/>
      <c r="C1215" s="2"/>
      <c r="D1215" s="2"/>
    </row>
    <row r="1216" spans="1:4" ht="15.75" customHeight="1" x14ac:dyDescent="0.3">
      <c r="A1216" s="2"/>
      <c r="B1216" s="2"/>
      <c r="C1216" s="2"/>
      <c r="D1216" s="2"/>
    </row>
    <row r="1217" spans="1:4" ht="15.75" customHeight="1" x14ac:dyDescent="0.3">
      <c r="A1217" s="2"/>
      <c r="B1217" s="2"/>
      <c r="C1217" s="2"/>
      <c r="D1217" s="2"/>
    </row>
    <row r="1218" spans="1:4" ht="15.75" customHeight="1" x14ac:dyDescent="0.3">
      <c r="A1218" s="2"/>
      <c r="B1218" s="2"/>
      <c r="C1218" s="2"/>
      <c r="D1218" s="2"/>
    </row>
    <row r="1219" spans="1:4" ht="15.75" customHeight="1" x14ac:dyDescent="0.3">
      <c r="A1219" s="2"/>
      <c r="B1219" s="2"/>
      <c r="C1219" s="2"/>
      <c r="D1219" s="2"/>
    </row>
    <row r="1220" spans="1:4" ht="15.75" customHeight="1" x14ac:dyDescent="0.3">
      <c r="A1220" s="2"/>
      <c r="B1220" s="2"/>
      <c r="C1220" s="2"/>
      <c r="D1220" s="2"/>
    </row>
    <row r="1221" spans="1:4" ht="15.75" customHeight="1" x14ac:dyDescent="0.3">
      <c r="A1221" s="2"/>
      <c r="B1221" s="2"/>
      <c r="C1221" s="2"/>
      <c r="D1221" s="2"/>
    </row>
    <row r="1222" spans="1:4" ht="15.75" customHeight="1" x14ac:dyDescent="0.3">
      <c r="A1222" s="2"/>
      <c r="B1222" s="2"/>
      <c r="C1222" s="2"/>
      <c r="D1222" s="2"/>
    </row>
    <row r="1223" spans="1:4" ht="15.75" customHeight="1" x14ac:dyDescent="0.3">
      <c r="A1223" s="2"/>
      <c r="B1223" s="2"/>
      <c r="C1223" s="2"/>
      <c r="D1223" s="2"/>
    </row>
    <row r="1224" spans="1:4" ht="15.75" customHeight="1" x14ac:dyDescent="0.3">
      <c r="A1224" s="2"/>
      <c r="B1224" s="2"/>
      <c r="C1224" s="2"/>
      <c r="D1224" s="2"/>
    </row>
    <row r="1225" spans="1:4" ht="15.75" customHeight="1" x14ac:dyDescent="0.3">
      <c r="A1225" s="2"/>
      <c r="B1225" s="2"/>
      <c r="C1225" s="2"/>
      <c r="D1225" s="2"/>
    </row>
    <row r="1226" spans="1:4" ht="15.75" customHeight="1" x14ac:dyDescent="0.3">
      <c r="A1226" s="2"/>
      <c r="B1226" s="2"/>
      <c r="C1226" s="2"/>
      <c r="D1226" s="2"/>
    </row>
    <row r="1227" spans="1:4" ht="15.75" customHeight="1" x14ac:dyDescent="0.3">
      <c r="A1227" s="2"/>
      <c r="B1227" s="2"/>
      <c r="C1227" s="2"/>
      <c r="D1227" s="2"/>
    </row>
    <row r="1228" spans="1:4" ht="15.75" customHeight="1" x14ac:dyDescent="0.3">
      <c r="A1228" s="2"/>
      <c r="B1228" s="2"/>
      <c r="C1228" s="2"/>
      <c r="D1228" s="2"/>
    </row>
    <row r="1229" spans="1:4" ht="15.75" customHeight="1" x14ac:dyDescent="0.3">
      <c r="A1229" s="2"/>
      <c r="B1229" s="2"/>
      <c r="C1229" s="2"/>
      <c r="D1229" s="2"/>
    </row>
    <row r="1230" spans="1:4" ht="15.75" customHeight="1" x14ac:dyDescent="0.3">
      <c r="A1230" s="2"/>
      <c r="B1230" s="2"/>
      <c r="C1230" s="2"/>
      <c r="D1230" s="2"/>
    </row>
    <row r="1231" spans="1:4" ht="15.75" customHeight="1" x14ac:dyDescent="0.3">
      <c r="A1231" s="2"/>
      <c r="B1231" s="2"/>
      <c r="C1231" s="2"/>
      <c r="D1231" s="2"/>
    </row>
    <row r="1232" spans="1:4" ht="15.75" customHeight="1" x14ac:dyDescent="0.3">
      <c r="A1232" s="2"/>
      <c r="B1232" s="2"/>
      <c r="C1232" s="2"/>
      <c r="D1232" s="2"/>
    </row>
    <row r="1233" spans="1:4" ht="15.75" customHeight="1" x14ac:dyDescent="0.3">
      <c r="A1233" s="2"/>
      <c r="B1233" s="2"/>
      <c r="C1233" s="2"/>
      <c r="D1233" s="2"/>
    </row>
    <row r="1234" spans="1:4" ht="15.75" customHeight="1" x14ac:dyDescent="0.3">
      <c r="A1234" s="2"/>
      <c r="B1234" s="2"/>
      <c r="C1234" s="2"/>
      <c r="D1234" s="2"/>
    </row>
    <row r="1235" spans="1:4" ht="15.75" customHeight="1" x14ac:dyDescent="0.3">
      <c r="A1235" s="2"/>
      <c r="B1235" s="2"/>
      <c r="C1235" s="2"/>
      <c r="D1235" s="2"/>
    </row>
    <row r="1236" spans="1:4" ht="15.75" customHeight="1" x14ac:dyDescent="0.3">
      <c r="A1236" s="2"/>
      <c r="B1236" s="2"/>
      <c r="C1236" s="2"/>
      <c r="D1236" s="2"/>
    </row>
    <row r="1237" spans="1:4" ht="15.75" customHeight="1" x14ac:dyDescent="0.3">
      <c r="A1237" s="2"/>
      <c r="B1237" s="2"/>
      <c r="C1237" s="2"/>
      <c r="D1237" s="2"/>
    </row>
    <row r="1238" spans="1:4" ht="15.75" customHeight="1" x14ac:dyDescent="0.3">
      <c r="A1238" s="2"/>
      <c r="B1238" s="2"/>
      <c r="C1238" s="2"/>
      <c r="D1238" s="2"/>
    </row>
    <row r="1239" spans="1:4" ht="15.75" customHeight="1" x14ac:dyDescent="0.3">
      <c r="A1239" s="2"/>
      <c r="B1239" s="2"/>
      <c r="C1239" s="2"/>
      <c r="D1239" s="2"/>
    </row>
    <row r="1240" spans="1:4" ht="15.75" customHeight="1" x14ac:dyDescent="0.3">
      <c r="A1240" s="2"/>
      <c r="B1240" s="2"/>
      <c r="C1240" s="2"/>
      <c r="D1240" s="2"/>
    </row>
    <row r="1241" spans="1:4" ht="15.75" customHeight="1" x14ac:dyDescent="0.3">
      <c r="A1241" s="2"/>
      <c r="B1241" s="2"/>
      <c r="C1241" s="2"/>
      <c r="D1241" s="2"/>
    </row>
    <row r="1242" spans="1:4" ht="15.75" customHeight="1" x14ac:dyDescent="0.3">
      <c r="A1242" s="2"/>
      <c r="B1242" s="2"/>
      <c r="C1242" s="2"/>
      <c r="D1242" s="2"/>
    </row>
    <row r="1243" spans="1:4" ht="15.75" customHeight="1" x14ac:dyDescent="0.3">
      <c r="A1243" s="2"/>
      <c r="B1243" s="2"/>
      <c r="C1243" s="2"/>
      <c r="D1243" s="2"/>
    </row>
    <row r="1244" spans="1:4" ht="15.75" customHeight="1" x14ac:dyDescent="0.3">
      <c r="A1244" s="2"/>
      <c r="B1244" s="2"/>
      <c r="C1244" s="2"/>
      <c r="D1244" s="2"/>
    </row>
    <row r="1245" spans="1:4" ht="15.75" customHeight="1" x14ac:dyDescent="0.3">
      <c r="A1245" s="2"/>
      <c r="B1245" s="2"/>
      <c r="C1245" s="2"/>
      <c r="D1245" s="2"/>
    </row>
    <row r="1246" spans="1:4" ht="15.75" customHeight="1" x14ac:dyDescent="0.3">
      <c r="A1246" s="2"/>
      <c r="B1246" s="2"/>
      <c r="C1246" s="2"/>
      <c r="D1246" s="2"/>
    </row>
    <row r="1247" spans="1:4" ht="15.75" customHeight="1" x14ac:dyDescent="0.3">
      <c r="A1247" s="2"/>
      <c r="B1247" s="2"/>
      <c r="C1247" s="2"/>
      <c r="D1247" s="2"/>
    </row>
    <row r="1248" spans="1:4" ht="15.75" customHeight="1" x14ac:dyDescent="0.3">
      <c r="A1248" s="2"/>
      <c r="B1248" s="2"/>
      <c r="C1248" s="2"/>
      <c r="D1248" s="2"/>
    </row>
    <row r="1249" spans="1:4" ht="15.75" customHeight="1" x14ac:dyDescent="0.3">
      <c r="A1249" s="2"/>
      <c r="B1249" s="2"/>
      <c r="C1249" s="2"/>
      <c r="D1249" s="2"/>
    </row>
    <row r="1250" spans="1:4" ht="15.75" customHeight="1" x14ac:dyDescent="0.3">
      <c r="A1250" s="2"/>
      <c r="B1250" s="2"/>
      <c r="C1250" s="2"/>
      <c r="D1250" s="2"/>
    </row>
    <row r="1251" spans="1:4" ht="15.75" customHeight="1" x14ac:dyDescent="0.3">
      <c r="A1251" s="2"/>
      <c r="B1251" s="2"/>
      <c r="C1251" s="2"/>
      <c r="D1251" s="2"/>
    </row>
    <row r="1252" spans="1:4" ht="15.75" customHeight="1" x14ac:dyDescent="0.3">
      <c r="A1252" s="2"/>
      <c r="B1252" s="2"/>
      <c r="C1252" s="2"/>
      <c r="D1252" s="2"/>
    </row>
    <row r="1253" spans="1:4" ht="15.75" customHeight="1" x14ac:dyDescent="0.3">
      <c r="A1253" s="2"/>
      <c r="B1253" s="2"/>
      <c r="C1253" s="2"/>
      <c r="D1253" s="2"/>
    </row>
    <row r="1254" spans="1:4" ht="15.75" customHeight="1" x14ac:dyDescent="0.3">
      <c r="A1254" s="2"/>
      <c r="B1254" s="2"/>
      <c r="C1254" s="2"/>
      <c r="D1254" s="2"/>
    </row>
    <row r="1255" spans="1:4" ht="15.75" customHeight="1" x14ac:dyDescent="0.3">
      <c r="A1255" s="2"/>
      <c r="B1255" s="2"/>
      <c r="C1255" s="2"/>
      <c r="D1255" s="2"/>
    </row>
    <row r="1256" spans="1:4" ht="15.75" customHeight="1" x14ac:dyDescent="0.3">
      <c r="A1256" s="2"/>
      <c r="B1256" s="2"/>
      <c r="C1256" s="2"/>
      <c r="D1256" s="2"/>
    </row>
    <row r="1257" spans="1:4" ht="15.75" customHeight="1" x14ac:dyDescent="0.3">
      <c r="A1257" s="2"/>
      <c r="B1257" s="2"/>
      <c r="C1257" s="2"/>
      <c r="D1257" s="2"/>
    </row>
    <row r="1258" spans="1:4" ht="15.75" customHeight="1" x14ac:dyDescent="0.3">
      <c r="A1258" s="2"/>
      <c r="B1258" s="2"/>
      <c r="C1258" s="2"/>
      <c r="D1258" s="2"/>
    </row>
    <row r="1259" spans="1:4" ht="15.75" customHeight="1" x14ac:dyDescent="0.3">
      <c r="A1259" s="2"/>
      <c r="B1259" s="2"/>
      <c r="C1259" s="2"/>
      <c r="D1259" s="2"/>
    </row>
    <row r="1260" spans="1:4" ht="15.75" customHeight="1" x14ac:dyDescent="0.3">
      <c r="A1260" s="2"/>
      <c r="B1260" s="2"/>
      <c r="C1260" s="2"/>
      <c r="D1260" s="2"/>
    </row>
    <row r="1261" spans="1:4" ht="15.75" customHeight="1" x14ac:dyDescent="0.3">
      <c r="A1261" s="2"/>
      <c r="B1261" s="2"/>
      <c r="C1261" s="2"/>
      <c r="D1261" s="2"/>
    </row>
    <row r="1262" spans="1:4" ht="15.75" customHeight="1" x14ac:dyDescent="0.3">
      <c r="A1262" s="2"/>
      <c r="B1262" s="2"/>
      <c r="C1262" s="2"/>
      <c r="D1262" s="2"/>
    </row>
    <row r="1263" spans="1:4" ht="15.75" customHeight="1" x14ac:dyDescent="0.3">
      <c r="A1263" s="2"/>
      <c r="B1263" s="2"/>
      <c r="C1263" s="2"/>
      <c r="D1263" s="2"/>
    </row>
    <row r="1264" spans="1:4" ht="15.75" customHeight="1" x14ac:dyDescent="0.3">
      <c r="A1264" s="2"/>
      <c r="B1264" s="2"/>
      <c r="C1264" s="2"/>
      <c r="D1264" s="2"/>
    </row>
    <row r="1265" spans="1:4" ht="15.75" customHeight="1" x14ac:dyDescent="0.3">
      <c r="A1265" s="2"/>
      <c r="B1265" s="2"/>
      <c r="C1265" s="2"/>
      <c r="D1265" s="2"/>
    </row>
    <row r="1266" spans="1:4" ht="15.75" customHeight="1" x14ac:dyDescent="0.3">
      <c r="A1266" s="2"/>
      <c r="B1266" s="2"/>
      <c r="C1266" s="2"/>
      <c r="D1266" s="2"/>
    </row>
    <row r="1267" spans="1:4" ht="15.75" customHeight="1" x14ac:dyDescent="0.3">
      <c r="A1267" s="2"/>
      <c r="B1267" s="2"/>
      <c r="C1267" s="2"/>
      <c r="D1267" s="2"/>
    </row>
    <row r="1268" spans="1:4" ht="15.75" customHeight="1" x14ac:dyDescent="0.3">
      <c r="A1268" s="2"/>
      <c r="B1268" s="2"/>
      <c r="C1268" s="2"/>
      <c r="D1268" s="2"/>
    </row>
    <row r="1269" spans="1:4" ht="15.75" customHeight="1" x14ac:dyDescent="0.3">
      <c r="A1269" s="2"/>
      <c r="B1269" s="2"/>
      <c r="C1269" s="2"/>
      <c r="D1269" s="2"/>
    </row>
    <row r="1270" spans="1:4" ht="15.75" customHeight="1" x14ac:dyDescent="0.3">
      <c r="A1270" s="2"/>
      <c r="B1270" s="2"/>
      <c r="C1270" s="2"/>
      <c r="D1270" s="2"/>
    </row>
    <row r="1271" spans="1:4" ht="15.75" customHeight="1" x14ac:dyDescent="0.3">
      <c r="A1271" s="2"/>
      <c r="B1271" s="2"/>
      <c r="C1271" s="2"/>
      <c r="D1271" s="2"/>
    </row>
    <row r="1272" spans="1:4" ht="15.75" customHeight="1" x14ac:dyDescent="0.3">
      <c r="A1272" s="2"/>
      <c r="B1272" s="2"/>
      <c r="C1272" s="2"/>
      <c r="D1272" s="2"/>
    </row>
    <row r="1273" spans="1:4" ht="15.75" customHeight="1" x14ac:dyDescent="0.3">
      <c r="A1273" s="2"/>
      <c r="B1273" s="2"/>
      <c r="C1273" s="2"/>
      <c r="D1273" s="2"/>
    </row>
    <row r="1274" spans="1:4" ht="15.75" customHeight="1" x14ac:dyDescent="0.3">
      <c r="A1274" s="2"/>
      <c r="B1274" s="2"/>
      <c r="C1274" s="2"/>
      <c r="D1274" s="2"/>
    </row>
    <row r="1275" spans="1:4" ht="15.75" customHeight="1" x14ac:dyDescent="0.3">
      <c r="A1275" s="2"/>
      <c r="B1275" s="2"/>
      <c r="C1275" s="2"/>
      <c r="D1275" s="2"/>
    </row>
    <row r="1276" spans="1:4" ht="15.75" customHeight="1" x14ac:dyDescent="0.3">
      <c r="A1276" s="2"/>
      <c r="B1276" s="2"/>
      <c r="C1276" s="2"/>
      <c r="D1276" s="2"/>
    </row>
    <row r="1277" spans="1:4" ht="15.75" customHeight="1" x14ac:dyDescent="0.3">
      <c r="A1277" s="2"/>
      <c r="B1277" s="2"/>
      <c r="C1277" s="2"/>
      <c r="D1277" s="2"/>
    </row>
    <row r="1278" spans="1:4" ht="15.75" customHeight="1" x14ac:dyDescent="0.3">
      <c r="A1278" s="2"/>
      <c r="B1278" s="2"/>
      <c r="C1278" s="2"/>
      <c r="D1278" s="2"/>
    </row>
    <row r="1279" spans="1:4" ht="15.75" customHeight="1" x14ac:dyDescent="0.3">
      <c r="A1279" s="2"/>
      <c r="B1279" s="2"/>
      <c r="C1279" s="2"/>
      <c r="D1279" s="2"/>
    </row>
    <row r="1280" spans="1:4" ht="15.75" customHeight="1" x14ac:dyDescent="0.3">
      <c r="A1280" s="2"/>
      <c r="B1280" s="2"/>
      <c r="C1280" s="2"/>
      <c r="D1280" s="2"/>
    </row>
    <row r="1281" spans="1:4" ht="15.75" customHeight="1" x14ac:dyDescent="0.3">
      <c r="A1281" s="2"/>
      <c r="B1281" s="2"/>
      <c r="C1281" s="2"/>
      <c r="D1281" s="2"/>
    </row>
    <row r="1282" spans="1:4" ht="15.75" customHeight="1" x14ac:dyDescent="0.3">
      <c r="A1282" s="2"/>
      <c r="B1282" s="2"/>
      <c r="C1282" s="2"/>
      <c r="D1282" s="2"/>
    </row>
    <row r="1283" spans="1:4" ht="15.75" customHeight="1" x14ac:dyDescent="0.3">
      <c r="A1283" s="2"/>
      <c r="B1283" s="2"/>
      <c r="C1283" s="2"/>
      <c r="D1283" s="2"/>
    </row>
    <row r="1284" spans="1:4" ht="15.75" customHeight="1" x14ac:dyDescent="0.3">
      <c r="A1284" s="2"/>
      <c r="B1284" s="2"/>
      <c r="C1284" s="2"/>
      <c r="D1284" s="2"/>
    </row>
    <row r="1285" spans="1:4" ht="15.75" customHeight="1" x14ac:dyDescent="0.3">
      <c r="A1285" s="2"/>
      <c r="B1285" s="2"/>
      <c r="C1285" s="2"/>
      <c r="D1285" s="2"/>
    </row>
    <row r="1286" spans="1:4" ht="15.75" customHeight="1" x14ac:dyDescent="0.3">
      <c r="A1286" s="2"/>
      <c r="B1286" s="2"/>
      <c r="C1286" s="2"/>
      <c r="D1286" s="2"/>
    </row>
    <row r="1287" spans="1:4" ht="15.75" customHeight="1" x14ac:dyDescent="0.3">
      <c r="A1287" s="2"/>
      <c r="B1287" s="2"/>
      <c r="C1287" s="2"/>
      <c r="D1287" s="2"/>
    </row>
    <row r="1288" spans="1:4" ht="15.75" customHeight="1" x14ac:dyDescent="0.3">
      <c r="A1288" s="2"/>
      <c r="B1288" s="2"/>
      <c r="C1288" s="2"/>
      <c r="D1288" s="2"/>
    </row>
    <row r="1289" spans="1:4" ht="15.75" customHeight="1" x14ac:dyDescent="0.3">
      <c r="A1289" s="2"/>
      <c r="B1289" s="2"/>
      <c r="C1289" s="2"/>
      <c r="D1289" s="2"/>
    </row>
    <row r="1290" spans="1:4" ht="15.75" customHeight="1" x14ac:dyDescent="0.3">
      <c r="A1290" s="2"/>
      <c r="B1290" s="2"/>
      <c r="C1290" s="2"/>
      <c r="D1290" s="2"/>
    </row>
    <row r="1291" spans="1:4" ht="15.75" customHeight="1" x14ac:dyDescent="0.3">
      <c r="A1291" s="2"/>
      <c r="B1291" s="2"/>
      <c r="C1291" s="2"/>
      <c r="D1291" s="2"/>
    </row>
    <row r="1292" spans="1:4" ht="15.75" customHeight="1" x14ac:dyDescent="0.3">
      <c r="A1292" s="2"/>
      <c r="B1292" s="2"/>
      <c r="C1292" s="2"/>
      <c r="D1292" s="2"/>
    </row>
    <row r="1293" spans="1:4" ht="15.75" customHeight="1" x14ac:dyDescent="0.3">
      <c r="A1293" s="2"/>
      <c r="B1293" s="2"/>
      <c r="C1293" s="2"/>
      <c r="D1293" s="2"/>
    </row>
    <row r="1294" spans="1:4" ht="15.75" customHeight="1" x14ac:dyDescent="0.3">
      <c r="A1294" s="2"/>
      <c r="B1294" s="2"/>
      <c r="C1294" s="2"/>
      <c r="D1294" s="2"/>
    </row>
    <row r="1295" spans="1:4" ht="15.75" customHeight="1" x14ac:dyDescent="0.3">
      <c r="A1295" s="2"/>
      <c r="B1295" s="2"/>
      <c r="C1295" s="2"/>
      <c r="D1295" s="2"/>
    </row>
    <row r="1296" spans="1:4" ht="15.75" customHeight="1" x14ac:dyDescent="0.3">
      <c r="A1296" s="2"/>
      <c r="B1296" s="2"/>
      <c r="C1296" s="2"/>
      <c r="D1296" s="2"/>
    </row>
    <row r="1297" spans="1:4" ht="15.75" customHeight="1" x14ac:dyDescent="0.3">
      <c r="A1297" s="2"/>
      <c r="B1297" s="2"/>
      <c r="C1297" s="2"/>
      <c r="D1297" s="2"/>
    </row>
    <row r="1298" spans="1:4" ht="15.75" customHeight="1" x14ac:dyDescent="0.3">
      <c r="A1298" s="2"/>
      <c r="B1298" s="2"/>
      <c r="C1298" s="2"/>
      <c r="D1298" s="2"/>
    </row>
    <row r="1299" spans="1:4" ht="15.75" customHeight="1" x14ac:dyDescent="0.3">
      <c r="A1299" s="2"/>
      <c r="B1299" s="2"/>
      <c r="C1299" s="2"/>
      <c r="D1299" s="2"/>
    </row>
    <row r="1300" spans="1:4" ht="15.75" customHeight="1" x14ac:dyDescent="0.3">
      <c r="A1300" s="2"/>
      <c r="B1300" s="2"/>
      <c r="C1300" s="2"/>
      <c r="D1300" s="2"/>
    </row>
    <row r="1301" spans="1:4" ht="15.75" customHeight="1" x14ac:dyDescent="0.3">
      <c r="A1301" s="2"/>
      <c r="B1301" s="2"/>
      <c r="C1301" s="2"/>
      <c r="D1301" s="2"/>
    </row>
    <row r="1302" spans="1:4" ht="15.75" customHeight="1" x14ac:dyDescent="0.3">
      <c r="A1302" s="2"/>
      <c r="B1302" s="2"/>
      <c r="C1302" s="2"/>
      <c r="D1302" s="2"/>
    </row>
    <row r="1303" spans="1:4" ht="15.75" customHeight="1" x14ac:dyDescent="0.3">
      <c r="A1303" s="2"/>
      <c r="B1303" s="2"/>
      <c r="C1303" s="2"/>
      <c r="D1303" s="2"/>
    </row>
    <row r="1304" spans="1:4" ht="15.75" customHeight="1" x14ac:dyDescent="0.3">
      <c r="A1304" s="2"/>
      <c r="B1304" s="2"/>
      <c r="C1304" s="2"/>
      <c r="D1304" s="2"/>
    </row>
    <row r="1305" spans="1:4" ht="15.75" customHeight="1" x14ac:dyDescent="0.3">
      <c r="A1305" s="2"/>
      <c r="B1305" s="2"/>
      <c r="C1305" s="2"/>
      <c r="D1305" s="2"/>
    </row>
    <row r="1306" spans="1:4" ht="15.75" customHeight="1" x14ac:dyDescent="0.3">
      <c r="A1306" s="2"/>
      <c r="B1306" s="2"/>
      <c r="C1306" s="2"/>
      <c r="D1306" s="2"/>
    </row>
    <row r="1307" spans="1:4" ht="15.75" customHeight="1" x14ac:dyDescent="0.3">
      <c r="A1307" s="2"/>
      <c r="B1307" s="2"/>
      <c r="C1307" s="2"/>
      <c r="D1307" s="2"/>
    </row>
    <row r="1308" spans="1:4" ht="15.75" customHeight="1" x14ac:dyDescent="0.3">
      <c r="A1308" s="2"/>
      <c r="B1308" s="2"/>
      <c r="C1308" s="2"/>
      <c r="D1308" s="2"/>
    </row>
    <row r="1309" spans="1:4" ht="15.75" customHeight="1" x14ac:dyDescent="0.3">
      <c r="A1309" s="2"/>
      <c r="B1309" s="2"/>
      <c r="C1309" s="2"/>
      <c r="D1309" s="2"/>
    </row>
    <row r="1310" spans="1:4" ht="15.75" customHeight="1" x14ac:dyDescent="0.3">
      <c r="A1310" s="2"/>
      <c r="B1310" s="2"/>
      <c r="C1310" s="2"/>
      <c r="D1310" s="2"/>
    </row>
    <row r="1311" spans="1:4" ht="15.75" customHeight="1" x14ac:dyDescent="0.3">
      <c r="A1311" s="2"/>
      <c r="B1311" s="2"/>
      <c r="C1311" s="2"/>
      <c r="D1311" s="2"/>
    </row>
    <row r="1312" spans="1:4" ht="15.75" customHeight="1" x14ac:dyDescent="0.3">
      <c r="A1312" s="2"/>
      <c r="B1312" s="2"/>
      <c r="C1312" s="2"/>
      <c r="D1312" s="2"/>
    </row>
    <row r="1313" spans="1:4" ht="15.75" customHeight="1" x14ac:dyDescent="0.3">
      <c r="A1313" s="2"/>
      <c r="B1313" s="2"/>
      <c r="C1313" s="2"/>
      <c r="D1313" s="2"/>
    </row>
    <row r="1314" spans="1:4" ht="15.75" customHeight="1" x14ac:dyDescent="0.3">
      <c r="A1314" s="2"/>
      <c r="B1314" s="2"/>
      <c r="C1314" s="2"/>
      <c r="D1314" s="2"/>
    </row>
    <row r="1315" spans="1:4" ht="15.75" customHeight="1" x14ac:dyDescent="0.3">
      <c r="A1315" s="2"/>
      <c r="B1315" s="2"/>
      <c r="C1315" s="2"/>
      <c r="D1315" s="2"/>
    </row>
    <row r="1316" spans="1:4" ht="15.75" customHeight="1" x14ac:dyDescent="0.3">
      <c r="A1316" s="2"/>
      <c r="B1316" s="2"/>
      <c r="C1316" s="2"/>
      <c r="D1316" s="2"/>
    </row>
    <row r="1317" spans="1:4" ht="15.75" customHeight="1" x14ac:dyDescent="0.3">
      <c r="A1317" s="2"/>
      <c r="B1317" s="2"/>
      <c r="C1317" s="2"/>
      <c r="D1317" s="2"/>
    </row>
    <row r="1318" spans="1:4" ht="15.75" customHeight="1" x14ac:dyDescent="0.3">
      <c r="A1318" s="2"/>
      <c r="B1318" s="2"/>
      <c r="C1318" s="2"/>
      <c r="D1318" s="2"/>
    </row>
    <row r="1319" spans="1:4" ht="15.75" customHeight="1" x14ac:dyDescent="0.3">
      <c r="A1319" s="2"/>
      <c r="B1319" s="2"/>
      <c r="C1319" s="2"/>
      <c r="D1319" s="2"/>
    </row>
    <row r="1320" spans="1:4" ht="15.75" customHeight="1" x14ac:dyDescent="0.3">
      <c r="A1320" s="2"/>
      <c r="B1320" s="2"/>
      <c r="C1320" s="2"/>
      <c r="D1320" s="2"/>
    </row>
    <row r="1321" spans="1:4" ht="15.75" customHeight="1" x14ac:dyDescent="0.3">
      <c r="A1321" s="2"/>
      <c r="B1321" s="2"/>
      <c r="C1321" s="2"/>
      <c r="D1321" s="2"/>
    </row>
    <row r="1322" spans="1:4" ht="15.75" customHeight="1" x14ac:dyDescent="0.3">
      <c r="A1322" s="2"/>
      <c r="B1322" s="2"/>
      <c r="C1322" s="2"/>
      <c r="D1322" s="2"/>
    </row>
    <row r="1323" spans="1:4" ht="15.75" customHeight="1" x14ac:dyDescent="0.3">
      <c r="A1323" s="2"/>
      <c r="B1323" s="2"/>
      <c r="C1323" s="2"/>
      <c r="D1323" s="2"/>
    </row>
    <row r="1324" spans="1:4" ht="15.75" customHeight="1" x14ac:dyDescent="0.3">
      <c r="A1324" s="2"/>
      <c r="B1324" s="2"/>
      <c r="C1324" s="2"/>
      <c r="D1324" s="2"/>
    </row>
    <row r="1325" spans="1:4" ht="15.75" customHeight="1" x14ac:dyDescent="0.3">
      <c r="A1325" s="2"/>
      <c r="B1325" s="2"/>
      <c r="C1325" s="2"/>
      <c r="D1325" s="2"/>
    </row>
    <row r="1326" spans="1:4" ht="15.75" customHeight="1" x14ac:dyDescent="0.3">
      <c r="A1326" s="2"/>
      <c r="B1326" s="2"/>
      <c r="C1326" s="2"/>
      <c r="D1326" s="2"/>
    </row>
    <row r="1327" spans="1:4" ht="15.75" customHeight="1" x14ac:dyDescent="0.3">
      <c r="A1327" s="2"/>
      <c r="B1327" s="2"/>
      <c r="C1327" s="2"/>
      <c r="D1327" s="2"/>
    </row>
    <row r="1328" spans="1:4" ht="15.75" customHeight="1" x14ac:dyDescent="0.3">
      <c r="A1328" s="2"/>
      <c r="B1328" s="2"/>
      <c r="C1328" s="2"/>
      <c r="D1328" s="2"/>
    </row>
    <row r="1329" spans="1:4" ht="15.75" customHeight="1" x14ac:dyDescent="0.3">
      <c r="A1329" s="2"/>
      <c r="B1329" s="2"/>
      <c r="C1329" s="2"/>
      <c r="D1329" s="2"/>
    </row>
    <row r="1330" spans="1:4" ht="15.75" customHeight="1" x14ac:dyDescent="0.3">
      <c r="A1330" s="2"/>
      <c r="B1330" s="2"/>
      <c r="C1330" s="2"/>
      <c r="D1330" s="2"/>
    </row>
    <row r="1331" spans="1:4" ht="15.75" customHeight="1" x14ac:dyDescent="0.3">
      <c r="A1331" s="2"/>
      <c r="B1331" s="2"/>
      <c r="C1331" s="2"/>
      <c r="D1331" s="2"/>
    </row>
    <row r="1332" spans="1:4" ht="15.75" customHeight="1" x14ac:dyDescent="0.3">
      <c r="A1332" s="2"/>
      <c r="B1332" s="2"/>
      <c r="C1332" s="2"/>
      <c r="D1332" s="2"/>
    </row>
    <row r="1333" spans="1:4" ht="15.75" customHeight="1" x14ac:dyDescent="0.3">
      <c r="A1333" s="2"/>
      <c r="B1333" s="2"/>
      <c r="C1333" s="2"/>
      <c r="D1333" s="2"/>
    </row>
    <row r="1334" spans="1:4" ht="15.75" customHeight="1" x14ac:dyDescent="0.3">
      <c r="A1334" s="2"/>
      <c r="B1334" s="2"/>
      <c r="C1334" s="2"/>
      <c r="D1334" s="2"/>
    </row>
    <row r="1335" spans="1:4" ht="15.75" customHeight="1" x14ac:dyDescent="0.3">
      <c r="A1335" s="2"/>
      <c r="B1335" s="2"/>
      <c r="C1335" s="2"/>
      <c r="D1335" s="2"/>
    </row>
    <row r="1336" spans="1:4" ht="15.75" customHeight="1" x14ac:dyDescent="0.3">
      <c r="A1336" s="2"/>
      <c r="B1336" s="2"/>
      <c r="C1336" s="2"/>
      <c r="D1336" s="2"/>
    </row>
    <row r="1337" spans="1:4" ht="15.75" customHeight="1" x14ac:dyDescent="0.3">
      <c r="A1337" s="2"/>
      <c r="B1337" s="2"/>
      <c r="C1337" s="2"/>
      <c r="D1337" s="2"/>
    </row>
    <row r="1338" spans="1:4" ht="15.75" customHeight="1" x14ac:dyDescent="0.3">
      <c r="A1338" s="2"/>
      <c r="B1338" s="2"/>
      <c r="C1338" s="2"/>
      <c r="D1338" s="2"/>
    </row>
    <row r="1339" spans="1:4" ht="15.75" customHeight="1" x14ac:dyDescent="0.3">
      <c r="A1339" s="2"/>
      <c r="B1339" s="2"/>
      <c r="C1339" s="2"/>
      <c r="D1339" s="2"/>
    </row>
    <row r="1340" spans="1:4" ht="15.75" customHeight="1" x14ac:dyDescent="0.3">
      <c r="A1340" s="2"/>
      <c r="B1340" s="2"/>
      <c r="C1340" s="2"/>
      <c r="D1340" s="2"/>
    </row>
    <row r="1341" spans="1:4" ht="15.75" customHeight="1" x14ac:dyDescent="0.3">
      <c r="A1341" s="2"/>
      <c r="B1341" s="2"/>
      <c r="C1341" s="2"/>
      <c r="D1341" s="2"/>
    </row>
    <row r="1342" spans="1:4" ht="15.75" customHeight="1" x14ac:dyDescent="0.3">
      <c r="A1342" s="2"/>
      <c r="B1342" s="2"/>
      <c r="C1342" s="2"/>
      <c r="D1342" s="2"/>
    </row>
    <row r="1343" spans="1:4" ht="15.75" customHeight="1" x14ac:dyDescent="0.3">
      <c r="A1343" s="2"/>
      <c r="B1343" s="2"/>
      <c r="C1343" s="2"/>
      <c r="D1343" s="2"/>
    </row>
    <row r="1344" spans="1:4" ht="15.75" customHeight="1" x14ac:dyDescent="0.3">
      <c r="A1344" s="2"/>
      <c r="B1344" s="2"/>
      <c r="C1344" s="2"/>
      <c r="D1344" s="2"/>
    </row>
    <row r="1345" spans="1:4" ht="15.75" customHeight="1" x14ac:dyDescent="0.3">
      <c r="A1345" s="2"/>
      <c r="B1345" s="2"/>
      <c r="C1345" s="2"/>
      <c r="D1345" s="2"/>
    </row>
    <row r="1346" spans="1:4" ht="15.75" customHeight="1" x14ac:dyDescent="0.3">
      <c r="A1346" s="2"/>
      <c r="B1346" s="2"/>
      <c r="C1346" s="2"/>
      <c r="D1346" s="2"/>
    </row>
    <row r="1347" spans="1:4" ht="15.75" customHeight="1" x14ac:dyDescent="0.3">
      <c r="A1347" s="2"/>
      <c r="B1347" s="2"/>
      <c r="C1347" s="2"/>
      <c r="D1347" s="2"/>
    </row>
    <row r="1348" spans="1:4" ht="15.75" customHeight="1" x14ac:dyDescent="0.3">
      <c r="A1348" s="2"/>
      <c r="B1348" s="2"/>
      <c r="C1348" s="2"/>
      <c r="D1348" s="2"/>
    </row>
    <row r="1349" spans="1:4" ht="15.75" customHeight="1" x14ac:dyDescent="0.3">
      <c r="A1349" s="2"/>
      <c r="B1349" s="2"/>
      <c r="C1349" s="2"/>
      <c r="D1349" s="2"/>
    </row>
    <row r="1350" spans="1:4" ht="15.75" customHeight="1" x14ac:dyDescent="0.3">
      <c r="A1350" s="2"/>
      <c r="B1350" s="2"/>
      <c r="C1350" s="2"/>
      <c r="D1350" s="2"/>
    </row>
    <row r="1351" spans="1:4" ht="15.75" customHeight="1" x14ac:dyDescent="0.3">
      <c r="A1351" s="2"/>
      <c r="B1351" s="2"/>
      <c r="C1351" s="2"/>
      <c r="D1351" s="2"/>
    </row>
    <row r="1352" spans="1:4" ht="15.75" customHeight="1" x14ac:dyDescent="0.3">
      <c r="A1352" s="2"/>
      <c r="B1352" s="2"/>
      <c r="C1352" s="2"/>
      <c r="D1352" s="2"/>
    </row>
    <row r="1353" spans="1:4" ht="15.75" customHeight="1" x14ac:dyDescent="0.3">
      <c r="A1353" s="2"/>
      <c r="B1353" s="2"/>
      <c r="C1353" s="2"/>
      <c r="D1353" s="2"/>
    </row>
    <row r="1354" spans="1:4" ht="15.75" customHeight="1" x14ac:dyDescent="0.3">
      <c r="A1354" s="2"/>
      <c r="B1354" s="2"/>
      <c r="C1354" s="2"/>
      <c r="D1354" s="2"/>
    </row>
    <row r="1355" spans="1:4" ht="15.75" customHeight="1" x14ac:dyDescent="0.3">
      <c r="A1355" s="2"/>
      <c r="B1355" s="2"/>
      <c r="C1355" s="2"/>
      <c r="D1355" s="2"/>
    </row>
    <row r="1356" spans="1:4" ht="15.75" customHeight="1" x14ac:dyDescent="0.3">
      <c r="A1356" s="2"/>
      <c r="B1356" s="2"/>
      <c r="C1356" s="2"/>
      <c r="D1356" s="2"/>
    </row>
    <row r="1357" spans="1:4" ht="15.75" customHeight="1" x14ac:dyDescent="0.3">
      <c r="A1357" s="2"/>
      <c r="B1357" s="2"/>
      <c r="C1357" s="2"/>
      <c r="D1357" s="2"/>
    </row>
    <row r="1358" spans="1:4" ht="15.75" customHeight="1" x14ac:dyDescent="0.3">
      <c r="A1358" s="2"/>
      <c r="B1358" s="2"/>
      <c r="C1358" s="2"/>
      <c r="D1358" s="2"/>
    </row>
    <row r="1359" spans="1:4" ht="15.75" customHeight="1" x14ac:dyDescent="0.3">
      <c r="A1359" s="2"/>
      <c r="B1359" s="2"/>
      <c r="C1359" s="2"/>
      <c r="D1359" s="2"/>
    </row>
    <row r="1360" spans="1:4" ht="15.75" customHeight="1" x14ac:dyDescent="0.3">
      <c r="A1360" s="2"/>
      <c r="B1360" s="2"/>
      <c r="C1360" s="2"/>
      <c r="D1360" s="2"/>
    </row>
    <row r="1361" spans="1:4" ht="15.75" customHeight="1" x14ac:dyDescent="0.3">
      <c r="A1361" s="2"/>
      <c r="B1361" s="2"/>
      <c r="C1361" s="2"/>
      <c r="D1361" s="2"/>
    </row>
    <row r="1362" spans="1:4" ht="15.75" customHeight="1" x14ac:dyDescent="0.3">
      <c r="A1362" s="2"/>
      <c r="B1362" s="2"/>
      <c r="C1362" s="2"/>
      <c r="D1362" s="2"/>
    </row>
    <row r="1363" spans="1:4" ht="15.75" customHeight="1" x14ac:dyDescent="0.3">
      <c r="A1363" s="2"/>
      <c r="B1363" s="2"/>
      <c r="C1363" s="2"/>
      <c r="D1363" s="2"/>
    </row>
    <row r="1364" spans="1:4" ht="15.75" customHeight="1" x14ac:dyDescent="0.3">
      <c r="A1364" s="2"/>
      <c r="B1364" s="2"/>
      <c r="C1364" s="2"/>
      <c r="D1364" s="2"/>
    </row>
    <row r="1365" spans="1:4" ht="15.75" customHeight="1" x14ac:dyDescent="0.3">
      <c r="A1365" s="2"/>
      <c r="B1365" s="2"/>
      <c r="C1365" s="2"/>
      <c r="D1365" s="2"/>
    </row>
    <row r="1366" spans="1:4" ht="15.75" customHeight="1" x14ac:dyDescent="0.3">
      <c r="A1366" s="2"/>
      <c r="B1366" s="2"/>
      <c r="C1366" s="2"/>
      <c r="D1366" s="2"/>
    </row>
    <row r="1367" spans="1:4" ht="15.75" customHeight="1" x14ac:dyDescent="0.3">
      <c r="A1367" s="2"/>
      <c r="B1367" s="2"/>
      <c r="C1367" s="2"/>
      <c r="D1367" s="2"/>
    </row>
    <row r="1368" spans="1:4" ht="15.75" customHeight="1" x14ac:dyDescent="0.3">
      <c r="A1368" s="2"/>
      <c r="B1368" s="2"/>
      <c r="C1368" s="2"/>
      <c r="D1368" s="2"/>
    </row>
    <row r="1369" spans="1:4" ht="15.75" customHeight="1" x14ac:dyDescent="0.3">
      <c r="A1369" s="2"/>
      <c r="B1369" s="2"/>
      <c r="C1369" s="2"/>
      <c r="D1369" s="2"/>
    </row>
    <row r="1370" spans="1:4" ht="15.75" customHeight="1" x14ac:dyDescent="0.3">
      <c r="A1370" s="2"/>
      <c r="B1370" s="2"/>
      <c r="C1370" s="2"/>
      <c r="D1370" s="2"/>
    </row>
    <row r="1371" spans="1:4" ht="15.75" customHeight="1" x14ac:dyDescent="0.3">
      <c r="A1371" s="2"/>
      <c r="B1371" s="2"/>
      <c r="C1371" s="2"/>
      <c r="D1371" s="2"/>
    </row>
    <row r="1372" spans="1:4" ht="15.75" customHeight="1" x14ac:dyDescent="0.3">
      <c r="A1372" s="2"/>
      <c r="B1372" s="2"/>
      <c r="C1372" s="2"/>
      <c r="D1372" s="2"/>
    </row>
    <row r="1373" spans="1:4" ht="15.75" customHeight="1" x14ac:dyDescent="0.3">
      <c r="A1373" s="2"/>
      <c r="B1373" s="2"/>
      <c r="C1373" s="2"/>
      <c r="D1373" s="2"/>
    </row>
    <row r="1374" spans="1:4" ht="15.75" customHeight="1" x14ac:dyDescent="0.3">
      <c r="A1374" s="2"/>
      <c r="B1374" s="2"/>
      <c r="C1374" s="2"/>
      <c r="D1374" s="2"/>
    </row>
    <row r="1375" spans="1:4" ht="15.75" customHeight="1" x14ac:dyDescent="0.3">
      <c r="A1375" s="2"/>
      <c r="B1375" s="2"/>
      <c r="C1375" s="2"/>
      <c r="D1375" s="2"/>
    </row>
    <row r="1376" spans="1:4" ht="15.75" customHeight="1" x14ac:dyDescent="0.3">
      <c r="A1376" s="2"/>
      <c r="B1376" s="2"/>
      <c r="C1376" s="2"/>
      <c r="D1376" s="2"/>
    </row>
    <row r="1377" spans="1:4" ht="15.75" customHeight="1" x14ac:dyDescent="0.3">
      <c r="A1377" s="2"/>
      <c r="B1377" s="2"/>
      <c r="C1377" s="2"/>
      <c r="D1377" s="2"/>
    </row>
    <row r="1378" spans="1:4" ht="15.75" customHeight="1" x14ac:dyDescent="0.3">
      <c r="A1378" s="2"/>
      <c r="B1378" s="2"/>
      <c r="C1378" s="2"/>
      <c r="D1378" s="2"/>
    </row>
    <row r="1379" spans="1:4" ht="15.75" customHeight="1" x14ac:dyDescent="0.3">
      <c r="A1379" s="2"/>
      <c r="B1379" s="2"/>
      <c r="C1379" s="2"/>
      <c r="D1379" s="2"/>
    </row>
    <row r="1380" spans="1:4" ht="15.75" customHeight="1" x14ac:dyDescent="0.3">
      <c r="A1380" s="2"/>
      <c r="B1380" s="2"/>
      <c r="C1380" s="2"/>
      <c r="D1380" s="2"/>
    </row>
    <row r="1381" spans="1:4" ht="15.75" customHeight="1" x14ac:dyDescent="0.3">
      <c r="A1381" s="2"/>
      <c r="B1381" s="2"/>
      <c r="C1381" s="2"/>
      <c r="D1381" s="2"/>
    </row>
    <row r="1382" spans="1:4" ht="15.75" customHeight="1" x14ac:dyDescent="0.3">
      <c r="A1382" s="2"/>
      <c r="B1382" s="2"/>
      <c r="C1382" s="2"/>
      <c r="D1382" s="2"/>
    </row>
    <row r="1383" spans="1:4" ht="15.75" customHeight="1" x14ac:dyDescent="0.3">
      <c r="A1383" s="2"/>
      <c r="B1383" s="2"/>
      <c r="C1383" s="2"/>
      <c r="D1383" s="2"/>
    </row>
    <row r="1384" spans="1:4" ht="15.75" customHeight="1" x14ac:dyDescent="0.3">
      <c r="A1384" s="2"/>
      <c r="B1384" s="2"/>
      <c r="C1384" s="2"/>
      <c r="D1384" s="2"/>
    </row>
    <row r="1385" spans="1:4" ht="15.75" customHeight="1" x14ac:dyDescent="0.3">
      <c r="A1385" s="2"/>
      <c r="B1385" s="2"/>
      <c r="C1385" s="2"/>
      <c r="D1385" s="2"/>
    </row>
    <row r="1386" spans="1:4" ht="15.75" customHeight="1" x14ac:dyDescent="0.3">
      <c r="A1386" s="2"/>
      <c r="B1386" s="2"/>
      <c r="C1386" s="2"/>
      <c r="D1386" s="2"/>
    </row>
    <row r="1387" spans="1:4" ht="15.75" customHeight="1" x14ac:dyDescent="0.3">
      <c r="A1387" s="2"/>
      <c r="B1387" s="2"/>
      <c r="C1387" s="2"/>
      <c r="D1387" s="2"/>
    </row>
    <row r="1388" spans="1:4" ht="15.75" customHeight="1" x14ac:dyDescent="0.3">
      <c r="A1388" s="2"/>
      <c r="B1388" s="2"/>
      <c r="C1388" s="2"/>
      <c r="D1388" s="2"/>
    </row>
    <row r="1389" spans="1:4" ht="15.75" customHeight="1" x14ac:dyDescent="0.3">
      <c r="A1389" s="2"/>
      <c r="B1389" s="2"/>
      <c r="C1389" s="2"/>
      <c r="D1389" s="2"/>
    </row>
    <row r="1390" spans="1:4" ht="15.75" customHeight="1" x14ac:dyDescent="0.3">
      <c r="A1390" s="2"/>
      <c r="B1390" s="2"/>
      <c r="C1390" s="2"/>
      <c r="D1390" s="2"/>
    </row>
    <row r="1391" spans="1:4" ht="15.75" customHeight="1" x14ac:dyDescent="0.3">
      <c r="A1391" s="2"/>
      <c r="B1391" s="2"/>
      <c r="C1391" s="2"/>
      <c r="D1391" s="2"/>
    </row>
    <row r="1392" spans="1:4" ht="15.75" customHeight="1" x14ac:dyDescent="0.3">
      <c r="A1392" s="2"/>
      <c r="B1392" s="2"/>
      <c r="C1392" s="2"/>
      <c r="D1392" s="2"/>
    </row>
    <row r="1393" spans="1:4" ht="15.75" customHeight="1" x14ac:dyDescent="0.3">
      <c r="A1393" s="2"/>
      <c r="B1393" s="2"/>
      <c r="C1393" s="2"/>
      <c r="D1393" s="2"/>
    </row>
    <row r="1394" spans="1:4" ht="15.75" customHeight="1" x14ac:dyDescent="0.3">
      <c r="A1394" s="2"/>
      <c r="B1394" s="2"/>
      <c r="C1394" s="2"/>
      <c r="D1394" s="2"/>
    </row>
    <row r="1395" spans="1:4" ht="15.75" customHeight="1" x14ac:dyDescent="0.3">
      <c r="A1395" s="2"/>
      <c r="B1395" s="2"/>
      <c r="C1395" s="2"/>
      <c r="D1395" s="2"/>
    </row>
    <row r="1396" spans="1:4" ht="15.75" customHeight="1" x14ac:dyDescent="0.3">
      <c r="A1396" s="2"/>
      <c r="B1396" s="2"/>
      <c r="C1396" s="2"/>
      <c r="D1396" s="2"/>
    </row>
    <row r="1397" spans="1:4" ht="15.75" customHeight="1" x14ac:dyDescent="0.3">
      <c r="A1397" s="2"/>
      <c r="B1397" s="2"/>
      <c r="C1397" s="2"/>
      <c r="D1397" s="2"/>
    </row>
    <row r="1398" spans="1:4" ht="15.75" customHeight="1" x14ac:dyDescent="0.3">
      <c r="A1398" s="2"/>
      <c r="B1398" s="2"/>
      <c r="C1398" s="2"/>
      <c r="D1398" s="2"/>
    </row>
    <row r="1399" spans="1:4" ht="15.75" customHeight="1" x14ac:dyDescent="0.3">
      <c r="A1399" s="2"/>
      <c r="B1399" s="2"/>
      <c r="C1399" s="2"/>
      <c r="D1399" s="2"/>
    </row>
    <row r="1400" spans="1:4" ht="15.75" customHeight="1" x14ac:dyDescent="0.3">
      <c r="A1400" s="2"/>
      <c r="B1400" s="2"/>
      <c r="C1400" s="2"/>
      <c r="D1400" s="2"/>
    </row>
    <row r="1401" spans="1:4" ht="15.75" customHeight="1" x14ac:dyDescent="0.3">
      <c r="A1401" s="2"/>
      <c r="B1401" s="2"/>
      <c r="C1401" s="2"/>
      <c r="D1401" s="2"/>
    </row>
    <row r="1402" spans="1:4" ht="15.75" customHeight="1" x14ac:dyDescent="0.3">
      <c r="A1402" s="2"/>
      <c r="B1402" s="2"/>
      <c r="C1402" s="2"/>
      <c r="D1402" s="2"/>
    </row>
    <row r="1403" spans="1:4" ht="15.75" customHeight="1" x14ac:dyDescent="0.3">
      <c r="A1403" s="2"/>
      <c r="B1403" s="2"/>
      <c r="C1403" s="2"/>
      <c r="D1403" s="2"/>
    </row>
    <row r="1404" spans="1:4" ht="15.75" customHeight="1" x14ac:dyDescent="0.3">
      <c r="A1404" s="2"/>
      <c r="B1404" s="2"/>
      <c r="C1404" s="2"/>
      <c r="D1404" s="2"/>
    </row>
    <row r="1405" spans="1:4" ht="15.75" customHeight="1" x14ac:dyDescent="0.3">
      <c r="A1405" s="2"/>
      <c r="B1405" s="2"/>
      <c r="C1405" s="2"/>
      <c r="D1405" s="2"/>
    </row>
    <row r="1406" spans="1:4" ht="15.75" customHeight="1" x14ac:dyDescent="0.3">
      <c r="A1406" s="2"/>
      <c r="B1406" s="2"/>
      <c r="C1406" s="2"/>
      <c r="D1406" s="2"/>
    </row>
    <row r="1407" spans="1:4" ht="15.75" customHeight="1" x14ac:dyDescent="0.3">
      <c r="A1407" s="2"/>
      <c r="B1407" s="2"/>
      <c r="C1407" s="2"/>
      <c r="D1407" s="2"/>
    </row>
    <row r="1408" spans="1:4" ht="15.75" customHeight="1" x14ac:dyDescent="0.3">
      <c r="A1408" s="2"/>
      <c r="B1408" s="2"/>
      <c r="C1408" s="2"/>
      <c r="D1408" s="2"/>
    </row>
    <row r="1409" spans="1:4" ht="15.75" customHeight="1" x14ac:dyDescent="0.3">
      <c r="A1409" s="2"/>
      <c r="B1409" s="2"/>
      <c r="C1409" s="2"/>
      <c r="D1409" s="2"/>
    </row>
    <row r="1410" spans="1:4" ht="15.75" customHeight="1" x14ac:dyDescent="0.3">
      <c r="A1410" s="2"/>
      <c r="B1410" s="2"/>
      <c r="C1410" s="2"/>
      <c r="D1410" s="2"/>
    </row>
    <row r="1411" spans="1:4" ht="15.75" customHeight="1" x14ac:dyDescent="0.3">
      <c r="A1411" s="2"/>
      <c r="B1411" s="2"/>
      <c r="C1411" s="2"/>
      <c r="D1411" s="2"/>
    </row>
    <row r="1412" spans="1:4" ht="15.75" customHeight="1" x14ac:dyDescent="0.3">
      <c r="A1412" s="2"/>
      <c r="B1412" s="2"/>
      <c r="C1412" s="2"/>
      <c r="D1412" s="2"/>
    </row>
    <row r="1413" spans="1:4" ht="15.75" customHeight="1" x14ac:dyDescent="0.3">
      <c r="A1413" s="2"/>
      <c r="B1413" s="2"/>
      <c r="C1413" s="2"/>
      <c r="D1413" s="2"/>
    </row>
    <row r="1414" spans="1:4" ht="15.75" customHeight="1" x14ac:dyDescent="0.3">
      <c r="A1414" s="2"/>
      <c r="B1414" s="2"/>
      <c r="C1414" s="2"/>
      <c r="D1414" s="2"/>
    </row>
    <row r="1415" spans="1:4" ht="15.75" customHeight="1" x14ac:dyDescent="0.3">
      <c r="A1415" s="2"/>
      <c r="B1415" s="2"/>
      <c r="C1415" s="2"/>
      <c r="D1415" s="2"/>
    </row>
    <row r="1416" spans="1:4" ht="15.75" customHeight="1" x14ac:dyDescent="0.3">
      <c r="A1416" s="2"/>
      <c r="B1416" s="2"/>
      <c r="C1416" s="2"/>
      <c r="D1416" s="2"/>
    </row>
    <row r="1417" spans="1:4" ht="15.75" customHeight="1" x14ac:dyDescent="0.3">
      <c r="A1417" s="2"/>
      <c r="B1417" s="2"/>
      <c r="C1417" s="2"/>
      <c r="D1417" s="2"/>
    </row>
    <row r="1418" spans="1:4" ht="15.75" customHeight="1" x14ac:dyDescent="0.3">
      <c r="A1418" s="2"/>
      <c r="B1418" s="2"/>
      <c r="C1418" s="2"/>
      <c r="D1418" s="2"/>
    </row>
    <row r="1419" spans="1:4" ht="15.75" customHeight="1" x14ac:dyDescent="0.3">
      <c r="A1419" s="2"/>
      <c r="B1419" s="2"/>
      <c r="C1419" s="2"/>
      <c r="D1419" s="2"/>
    </row>
    <row r="1420" spans="1:4" ht="15.75" customHeight="1" x14ac:dyDescent="0.3">
      <c r="A1420" s="2"/>
      <c r="B1420" s="2"/>
      <c r="C1420" s="2"/>
      <c r="D1420" s="2"/>
    </row>
    <row r="1421" spans="1:4" ht="15.75" customHeight="1" x14ac:dyDescent="0.3">
      <c r="A1421" s="2"/>
      <c r="B1421" s="2"/>
      <c r="C1421" s="2"/>
      <c r="D1421" s="2"/>
    </row>
    <row r="1422" spans="1:4" ht="15.75" customHeight="1" x14ac:dyDescent="0.3">
      <c r="A1422" s="2"/>
      <c r="B1422" s="2"/>
      <c r="C1422" s="2"/>
      <c r="D1422" s="2"/>
    </row>
    <row r="1423" spans="1:4" ht="15.75" customHeight="1" x14ac:dyDescent="0.3">
      <c r="A1423" s="2"/>
      <c r="B1423" s="2"/>
      <c r="C1423" s="2"/>
      <c r="D1423" s="2"/>
    </row>
    <row r="1424" spans="1:4" ht="15.75" customHeight="1" x14ac:dyDescent="0.3">
      <c r="A1424" s="2"/>
      <c r="B1424" s="2"/>
      <c r="C1424" s="2"/>
      <c r="D1424" s="2"/>
    </row>
    <row r="1425" spans="1:4" ht="15.75" customHeight="1" x14ac:dyDescent="0.3">
      <c r="A1425" s="2"/>
      <c r="B1425" s="2"/>
      <c r="C1425" s="2"/>
      <c r="D1425" s="2"/>
    </row>
    <row r="1426" spans="1:4" ht="15.75" customHeight="1" x14ac:dyDescent="0.3">
      <c r="A1426" s="2"/>
      <c r="B1426" s="2"/>
      <c r="C1426" s="2"/>
      <c r="D1426" s="2"/>
    </row>
    <row r="1427" spans="1:4" ht="15.75" customHeight="1" x14ac:dyDescent="0.3">
      <c r="A1427" s="2"/>
      <c r="B1427" s="2"/>
      <c r="C1427" s="2"/>
      <c r="D1427" s="2"/>
    </row>
    <row r="1428" spans="1:4" ht="15.75" customHeight="1" x14ac:dyDescent="0.3">
      <c r="A1428" s="2"/>
      <c r="B1428" s="2"/>
      <c r="C1428" s="2"/>
      <c r="D1428" s="2"/>
    </row>
    <row r="1429" spans="1:4" ht="15.75" customHeight="1" x14ac:dyDescent="0.3">
      <c r="A1429" s="2"/>
      <c r="B1429" s="2"/>
      <c r="C1429" s="2"/>
      <c r="D1429" s="2"/>
    </row>
    <row r="1430" spans="1:4" ht="15.75" customHeight="1" x14ac:dyDescent="0.3">
      <c r="A1430" s="2"/>
      <c r="B1430" s="2"/>
      <c r="C1430" s="2"/>
      <c r="D1430" s="2"/>
    </row>
    <row r="1431" spans="1:4" ht="15.75" customHeight="1" x14ac:dyDescent="0.3">
      <c r="A1431" s="2"/>
      <c r="B1431" s="2"/>
      <c r="C1431" s="2"/>
      <c r="D1431" s="2"/>
    </row>
    <row r="1432" spans="1:4" ht="15.75" customHeight="1" x14ac:dyDescent="0.3">
      <c r="A1432" s="2"/>
      <c r="B1432" s="2"/>
      <c r="C1432" s="2"/>
      <c r="D1432" s="2"/>
    </row>
    <row r="1433" spans="1:4" ht="15.75" customHeight="1" x14ac:dyDescent="0.3">
      <c r="A1433" s="2"/>
      <c r="B1433" s="2"/>
      <c r="C1433" s="2"/>
      <c r="D1433" s="2"/>
    </row>
    <row r="1434" spans="1:4" ht="15.75" customHeight="1" x14ac:dyDescent="0.3">
      <c r="A1434" s="2"/>
      <c r="B1434" s="2"/>
      <c r="C1434" s="2"/>
      <c r="D1434" s="2"/>
    </row>
    <row r="1435" spans="1:4" ht="15.75" customHeight="1" x14ac:dyDescent="0.3">
      <c r="A1435" s="2"/>
      <c r="B1435" s="2"/>
      <c r="C1435" s="2"/>
      <c r="D1435" s="2"/>
    </row>
    <row r="1436" spans="1:4" ht="15.75" customHeight="1" x14ac:dyDescent="0.3">
      <c r="A1436" s="2"/>
      <c r="B1436" s="2"/>
      <c r="C1436" s="2"/>
      <c r="D1436" s="2"/>
    </row>
    <row r="1437" spans="1:4" ht="15.75" customHeight="1" x14ac:dyDescent="0.3">
      <c r="A1437" s="2"/>
      <c r="B1437" s="2"/>
      <c r="C1437" s="2"/>
      <c r="D1437" s="2"/>
    </row>
    <row r="1438" spans="1:4" ht="15.75" customHeight="1" x14ac:dyDescent="0.3">
      <c r="A1438" s="2"/>
      <c r="B1438" s="2"/>
      <c r="C1438" s="2"/>
      <c r="D1438" s="2"/>
    </row>
    <row r="1439" spans="1:4" ht="15.75" customHeight="1" x14ac:dyDescent="0.3">
      <c r="A1439" s="2"/>
      <c r="B1439" s="2"/>
      <c r="C1439" s="2"/>
      <c r="D1439" s="2"/>
    </row>
    <row r="1440" spans="1:4" ht="15.75" customHeight="1" x14ac:dyDescent="0.3">
      <c r="A1440" s="2"/>
      <c r="B1440" s="2"/>
      <c r="C1440" s="2"/>
      <c r="D1440" s="2"/>
    </row>
    <row r="1441" spans="1:4" ht="15.75" customHeight="1" x14ac:dyDescent="0.3">
      <c r="A1441" s="2"/>
      <c r="B1441" s="2"/>
      <c r="C1441" s="2"/>
      <c r="D1441" s="2"/>
    </row>
    <row r="1442" spans="1:4" ht="15.75" customHeight="1" x14ac:dyDescent="0.3">
      <c r="A1442" s="2"/>
      <c r="B1442" s="2"/>
      <c r="C1442" s="2"/>
      <c r="D1442" s="2"/>
    </row>
    <row r="1443" spans="1:4" ht="15.75" customHeight="1" x14ac:dyDescent="0.3">
      <c r="A1443" s="2"/>
      <c r="B1443" s="2"/>
      <c r="C1443" s="2"/>
      <c r="D1443" s="2"/>
    </row>
    <row r="1444" spans="1:4" ht="15.75" customHeight="1" x14ac:dyDescent="0.3">
      <c r="A1444" s="2"/>
      <c r="B1444" s="2"/>
      <c r="C1444" s="2"/>
      <c r="D1444" s="2"/>
    </row>
    <row r="1445" spans="1:4" ht="15.75" customHeight="1" x14ac:dyDescent="0.3">
      <c r="A1445" s="2"/>
      <c r="B1445" s="2"/>
      <c r="C1445" s="2"/>
      <c r="D1445" s="2"/>
    </row>
    <row r="1446" spans="1:4" ht="15.75" customHeight="1" x14ac:dyDescent="0.3">
      <c r="A1446" s="2"/>
      <c r="B1446" s="2"/>
      <c r="C1446" s="2"/>
      <c r="D1446" s="2"/>
    </row>
    <row r="1447" spans="1:4" ht="15.75" customHeight="1" x14ac:dyDescent="0.3">
      <c r="A1447" s="2"/>
      <c r="B1447" s="2"/>
      <c r="C1447" s="2"/>
      <c r="D1447" s="2"/>
    </row>
    <row r="1448" spans="1:4" ht="15.75" customHeight="1" x14ac:dyDescent="0.3">
      <c r="A1448" s="2"/>
      <c r="B1448" s="2"/>
      <c r="C1448" s="2"/>
      <c r="D1448" s="2"/>
    </row>
    <row r="1449" spans="1:4" ht="15.75" customHeight="1" x14ac:dyDescent="0.3">
      <c r="A1449" s="2"/>
      <c r="B1449" s="2"/>
      <c r="C1449" s="2"/>
      <c r="D1449" s="2"/>
    </row>
    <row r="1450" spans="1:4" ht="15.75" customHeight="1" x14ac:dyDescent="0.3">
      <c r="A1450" s="2"/>
      <c r="B1450" s="2"/>
      <c r="C1450" s="2"/>
      <c r="D1450" s="2"/>
    </row>
    <row r="1451" spans="1:4" ht="15.75" customHeight="1" x14ac:dyDescent="0.3">
      <c r="A1451" s="2"/>
      <c r="B1451" s="2"/>
      <c r="C1451" s="2"/>
      <c r="D1451" s="2"/>
    </row>
    <row r="1452" spans="1:4" ht="15.75" customHeight="1" x14ac:dyDescent="0.3">
      <c r="A1452" s="2"/>
      <c r="B1452" s="2"/>
      <c r="C1452" s="2"/>
      <c r="D1452" s="2"/>
    </row>
    <row r="1453" spans="1:4" ht="15.75" customHeight="1" x14ac:dyDescent="0.3">
      <c r="A1453" s="2"/>
      <c r="B1453" s="2"/>
      <c r="C1453" s="2"/>
      <c r="D1453" s="2"/>
    </row>
    <row r="1454" spans="1:4" ht="15.75" customHeight="1" x14ac:dyDescent="0.3">
      <c r="A1454" s="2"/>
      <c r="B1454" s="2"/>
      <c r="C1454" s="2"/>
      <c r="D1454" s="2"/>
    </row>
    <row r="1455" spans="1:4" ht="15.75" customHeight="1" x14ac:dyDescent="0.3">
      <c r="A1455" s="2"/>
      <c r="B1455" s="2"/>
      <c r="C1455" s="2"/>
      <c r="D1455" s="2"/>
    </row>
    <row r="1456" spans="1:4" ht="15.75" customHeight="1" x14ac:dyDescent="0.3">
      <c r="A1456" s="2"/>
      <c r="B1456" s="2"/>
      <c r="C1456" s="2"/>
      <c r="D1456" s="2"/>
    </row>
    <row r="1457" spans="1:4" ht="15.75" customHeight="1" x14ac:dyDescent="0.3">
      <c r="A1457" s="2"/>
      <c r="B1457" s="2"/>
      <c r="C1457" s="2"/>
      <c r="D1457" s="2"/>
    </row>
    <row r="1458" spans="1:4" ht="15.75" customHeight="1" x14ac:dyDescent="0.3">
      <c r="A1458" s="2"/>
      <c r="B1458" s="2"/>
      <c r="C1458" s="2"/>
      <c r="D1458" s="2"/>
    </row>
    <row r="1459" spans="1:4" ht="15.75" customHeight="1" x14ac:dyDescent="0.3">
      <c r="A1459" s="2"/>
      <c r="B1459" s="2"/>
      <c r="C1459" s="2"/>
      <c r="D1459" s="2"/>
    </row>
    <row r="1460" spans="1:4" ht="15.75" customHeight="1" x14ac:dyDescent="0.3">
      <c r="A1460" s="2"/>
      <c r="B1460" s="2"/>
      <c r="C1460" s="2"/>
      <c r="D1460" s="2"/>
    </row>
    <row r="1461" spans="1:4" ht="15.75" customHeight="1" x14ac:dyDescent="0.3">
      <c r="A1461" s="2"/>
      <c r="B1461" s="2"/>
      <c r="C1461" s="2"/>
      <c r="D1461" s="2"/>
    </row>
    <row r="1462" spans="1:4" ht="15.75" customHeight="1" x14ac:dyDescent="0.3">
      <c r="A1462" s="2"/>
      <c r="B1462" s="2"/>
      <c r="C1462" s="2"/>
      <c r="D1462" s="2"/>
    </row>
    <row r="1463" spans="1:4" ht="15.75" customHeight="1" x14ac:dyDescent="0.3">
      <c r="A1463" s="2"/>
      <c r="B1463" s="2"/>
      <c r="C1463" s="2"/>
      <c r="D1463" s="2"/>
    </row>
    <row r="1464" spans="1:4" ht="15.75" customHeight="1" x14ac:dyDescent="0.3">
      <c r="A1464" s="2"/>
      <c r="B1464" s="2"/>
      <c r="C1464" s="2"/>
      <c r="D1464" s="2"/>
    </row>
    <row r="1465" spans="1:4" ht="15.75" customHeight="1" x14ac:dyDescent="0.3">
      <c r="A1465" s="2"/>
      <c r="B1465" s="2"/>
      <c r="C1465" s="2"/>
      <c r="D1465" s="2"/>
    </row>
    <row r="1466" spans="1:4" ht="15.75" customHeight="1" x14ac:dyDescent="0.3">
      <c r="A1466" s="2"/>
      <c r="B1466" s="2"/>
      <c r="C1466" s="2"/>
      <c r="D1466" s="2"/>
    </row>
    <row r="1467" spans="1:4" ht="15.75" customHeight="1" x14ac:dyDescent="0.3">
      <c r="A1467" s="2"/>
      <c r="B1467" s="2"/>
      <c r="C1467" s="2"/>
      <c r="D1467" s="2"/>
    </row>
    <row r="1468" spans="1:4" ht="15.75" customHeight="1" x14ac:dyDescent="0.3">
      <c r="A1468" s="2"/>
      <c r="B1468" s="2"/>
      <c r="C1468" s="2"/>
      <c r="D1468" s="2"/>
    </row>
    <row r="1469" spans="1:4" ht="15.75" customHeight="1" x14ac:dyDescent="0.3">
      <c r="A1469" s="2"/>
      <c r="B1469" s="2"/>
      <c r="C1469" s="2"/>
      <c r="D1469" s="2"/>
    </row>
    <row r="1470" spans="1:4" ht="15.75" customHeight="1" x14ac:dyDescent="0.3">
      <c r="A1470" s="2"/>
      <c r="B1470" s="2"/>
      <c r="C1470" s="2"/>
      <c r="D1470" s="2"/>
    </row>
    <row r="1471" spans="1:4" ht="15.75" customHeight="1" x14ac:dyDescent="0.3">
      <c r="A1471" s="2"/>
      <c r="B1471" s="2"/>
      <c r="C1471" s="2"/>
      <c r="D1471" s="2"/>
    </row>
    <row r="1472" spans="1:4" ht="15.75" customHeight="1" x14ac:dyDescent="0.3">
      <c r="A1472" s="2"/>
      <c r="B1472" s="2"/>
      <c r="C1472" s="2"/>
      <c r="D1472" s="2"/>
    </row>
    <row r="1473" spans="1:4" ht="15.75" customHeight="1" x14ac:dyDescent="0.3">
      <c r="A1473" s="2"/>
      <c r="B1473" s="2"/>
      <c r="C1473" s="2"/>
      <c r="D1473" s="2"/>
    </row>
    <row r="1474" spans="1:4" ht="15.75" customHeight="1" x14ac:dyDescent="0.3">
      <c r="A1474" s="2"/>
      <c r="B1474" s="2"/>
      <c r="C1474" s="2"/>
      <c r="D1474" s="2"/>
    </row>
    <row r="1475" spans="1:4" ht="15.75" customHeight="1" x14ac:dyDescent="0.3">
      <c r="A1475" s="2"/>
      <c r="B1475" s="2"/>
      <c r="C1475" s="2"/>
      <c r="D1475" s="2"/>
    </row>
    <row r="1476" spans="1:4" ht="15.75" customHeight="1" x14ac:dyDescent="0.3">
      <c r="A1476" s="2"/>
      <c r="B1476" s="2"/>
      <c r="C1476" s="2"/>
      <c r="D1476" s="2"/>
    </row>
    <row r="1477" spans="1:4" ht="15.75" customHeight="1" x14ac:dyDescent="0.3">
      <c r="A1477" s="2"/>
      <c r="B1477" s="2"/>
      <c r="C1477" s="2"/>
      <c r="D1477" s="2"/>
    </row>
    <row r="1478" spans="1:4" ht="15.75" customHeight="1" x14ac:dyDescent="0.3">
      <c r="A1478" s="2"/>
      <c r="B1478" s="2"/>
      <c r="C1478" s="2"/>
      <c r="D1478" s="2"/>
    </row>
    <row r="1479" spans="1:4" ht="15.75" customHeight="1" x14ac:dyDescent="0.3">
      <c r="A1479" s="2"/>
      <c r="B1479" s="2"/>
      <c r="C1479" s="2"/>
      <c r="D1479" s="2"/>
    </row>
    <row r="1480" spans="1:4" ht="15.75" customHeight="1" x14ac:dyDescent="0.3">
      <c r="A1480" s="2"/>
      <c r="B1480" s="2"/>
      <c r="C1480" s="2"/>
      <c r="D1480" s="2"/>
    </row>
    <row r="1481" spans="1:4" ht="15.75" customHeight="1" x14ac:dyDescent="0.3">
      <c r="A1481" s="2"/>
      <c r="B1481" s="2"/>
      <c r="C1481" s="2"/>
      <c r="D1481" s="2"/>
    </row>
    <row r="1482" spans="1:4" ht="15.75" customHeight="1" x14ac:dyDescent="0.3">
      <c r="A1482" s="2"/>
      <c r="B1482" s="2"/>
      <c r="C1482" s="2"/>
      <c r="D1482" s="2"/>
    </row>
    <row r="1483" spans="1:4" ht="15.75" customHeight="1" x14ac:dyDescent="0.3">
      <c r="A1483" s="2"/>
      <c r="B1483" s="2"/>
      <c r="C1483" s="2"/>
      <c r="D1483" s="2"/>
    </row>
    <row r="1484" spans="1:4" ht="15.75" customHeight="1" x14ac:dyDescent="0.3">
      <c r="A1484" s="2"/>
      <c r="B1484" s="2"/>
      <c r="C1484" s="2"/>
      <c r="D1484" s="2"/>
    </row>
    <row r="1485" spans="1:4" ht="15.75" customHeight="1" x14ac:dyDescent="0.3">
      <c r="A1485" s="2"/>
      <c r="B1485" s="2"/>
      <c r="C1485" s="2"/>
      <c r="D1485" s="2"/>
    </row>
    <row r="1486" spans="1:4" ht="15.75" customHeight="1" x14ac:dyDescent="0.3">
      <c r="A1486" s="2"/>
      <c r="B1486" s="2"/>
      <c r="C1486" s="2"/>
      <c r="D1486" s="2"/>
    </row>
    <row r="1487" spans="1:4" ht="15.75" customHeight="1" x14ac:dyDescent="0.3">
      <c r="A1487" s="2"/>
      <c r="B1487" s="2"/>
      <c r="C1487" s="2"/>
      <c r="D1487" s="2"/>
    </row>
    <row r="1488" spans="1:4" ht="15.75" customHeight="1" x14ac:dyDescent="0.3">
      <c r="A1488" s="2"/>
      <c r="B1488" s="2"/>
      <c r="C1488" s="2"/>
      <c r="D1488" s="2"/>
    </row>
    <row r="1489" spans="1:4" ht="15.75" customHeight="1" x14ac:dyDescent="0.3">
      <c r="A1489" s="2"/>
      <c r="B1489" s="2"/>
      <c r="C1489" s="2"/>
      <c r="D1489" s="2"/>
    </row>
    <row r="1490" spans="1:4" ht="15.75" customHeight="1" x14ac:dyDescent="0.3">
      <c r="A1490" s="2"/>
      <c r="B1490" s="2"/>
      <c r="C1490" s="2"/>
      <c r="D1490" s="2"/>
    </row>
    <row r="1491" spans="1:4" ht="15.75" customHeight="1" x14ac:dyDescent="0.3">
      <c r="A1491" s="2"/>
      <c r="B1491" s="2"/>
      <c r="C1491" s="2"/>
      <c r="D1491" s="2"/>
    </row>
    <row r="1492" spans="1:4" ht="15.75" customHeight="1" x14ac:dyDescent="0.3">
      <c r="A1492" s="2"/>
      <c r="B1492" s="2"/>
      <c r="C1492" s="2"/>
      <c r="D1492" s="2"/>
    </row>
    <row r="1493" spans="1:4" ht="15.75" customHeight="1" x14ac:dyDescent="0.3">
      <c r="A1493" s="2"/>
      <c r="B1493" s="2"/>
      <c r="C1493" s="2"/>
      <c r="D1493" s="2"/>
    </row>
    <row r="1494" spans="1:4" ht="15.75" customHeight="1" x14ac:dyDescent="0.3">
      <c r="A1494" s="2"/>
      <c r="B1494" s="2"/>
      <c r="C1494" s="2"/>
      <c r="D1494" s="2"/>
    </row>
    <row r="1495" spans="1:4" ht="15.75" customHeight="1" x14ac:dyDescent="0.3">
      <c r="A1495" s="2"/>
      <c r="B1495" s="2"/>
      <c r="C1495" s="2"/>
      <c r="D1495" s="2"/>
    </row>
    <row r="1496" spans="1:4" ht="15.75" customHeight="1" x14ac:dyDescent="0.3">
      <c r="A1496" s="2"/>
      <c r="B1496" s="2"/>
      <c r="C1496" s="2"/>
      <c r="D1496" s="2"/>
    </row>
    <row r="1497" spans="1:4" ht="15.75" customHeight="1" x14ac:dyDescent="0.3">
      <c r="A1497" s="2"/>
      <c r="B1497" s="2"/>
      <c r="C1497" s="2"/>
      <c r="D1497" s="2"/>
    </row>
    <row r="1498" spans="1:4" ht="15.75" customHeight="1" x14ac:dyDescent="0.3">
      <c r="A1498" s="2"/>
      <c r="B1498" s="2"/>
      <c r="C1498" s="2"/>
      <c r="D1498" s="2"/>
    </row>
    <row r="1499" spans="1:4" ht="15.75" customHeight="1" x14ac:dyDescent="0.3">
      <c r="A1499" s="2"/>
      <c r="B1499" s="2"/>
      <c r="C1499" s="2"/>
      <c r="D1499" s="2"/>
    </row>
    <row r="1500" spans="1:4" ht="15.75" customHeight="1" x14ac:dyDescent="0.3">
      <c r="A1500" s="2"/>
      <c r="B1500" s="2"/>
      <c r="C1500" s="2"/>
      <c r="D1500" s="2"/>
    </row>
    <row r="1501" spans="1:4" ht="15.75" customHeight="1" x14ac:dyDescent="0.3">
      <c r="A1501" s="2"/>
      <c r="B1501" s="2"/>
      <c r="C1501" s="2"/>
      <c r="D1501" s="2"/>
    </row>
    <row r="1502" spans="1:4" ht="15.75" customHeight="1" x14ac:dyDescent="0.3">
      <c r="A1502" s="2"/>
      <c r="B1502" s="2"/>
      <c r="C1502" s="2"/>
      <c r="D1502" s="2"/>
    </row>
    <row r="1503" spans="1:4" ht="15.75" customHeight="1" x14ac:dyDescent="0.3">
      <c r="A1503" s="2"/>
      <c r="B1503" s="2"/>
      <c r="C1503" s="2"/>
      <c r="D1503" s="2"/>
    </row>
    <row r="1504" spans="1:4" ht="15.75" customHeight="1" x14ac:dyDescent="0.3">
      <c r="A1504" s="2"/>
      <c r="B1504" s="2"/>
      <c r="C1504" s="2"/>
      <c r="D1504" s="2"/>
    </row>
    <row r="1505" spans="1:4" ht="15.75" customHeight="1" x14ac:dyDescent="0.3">
      <c r="A1505" s="2"/>
      <c r="B1505" s="2"/>
      <c r="C1505" s="2"/>
      <c r="D1505" s="2"/>
    </row>
    <row r="1506" spans="1:4" ht="15.75" customHeight="1" x14ac:dyDescent="0.3">
      <c r="A1506" s="2"/>
      <c r="B1506" s="2"/>
      <c r="C1506" s="2"/>
      <c r="D1506" s="2"/>
    </row>
    <row r="1507" spans="1:4" ht="15.75" customHeight="1" x14ac:dyDescent="0.3">
      <c r="A1507" s="2"/>
      <c r="B1507" s="2"/>
      <c r="C1507" s="2"/>
      <c r="D1507" s="2"/>
    </row>
    <row r="1508" spans="1:4" ht="15.75" customHeight="1" x14ac:dyDescent="0.3">
      <c r="A1508" s="2"/>
      <c r="B1508" s="2"/>
      <c r="C1508" s="2"/>
      <c r="D1508" s="2"/>
    </row>
    <row r="1509" spans="1:4" ht="15.75" customHeight="1" x14ac:dyDescent="0.3">
      <c r="A1509" s="2"/>
      <c r="B1509" s="2"/>
      <c r="C1509" s="2"/>
      <c r="D1509" s="2"/>
    </row>
    <row r="1510" spans="1:4" ht="15.75" customHeight="1" x14ac:dyDescent="0.3">
      <c r="A1510" s="2"/>
      <c r="B1510" s="2"/>
      <c r="C1510" s="2"/>
      <c r="D1510" s="2"/>
    </row>
    <row r="1511" spans="1:4" ht="15.75" customHeight="1" x14ac:dyDescent="0.3">
      <c r="A1511" s="2"/>
      <c r="B1511" s="2"/>
      <c r="C1511" s="2"/>
      <c r="D1511" s="2"/>
    </row>
    <row r="1512" spans="1:4" ht="15.75" customHeight="1" x14ac:dyDescent="0.3">
      <c r="A1512" s="2"/>
      <c r="B1512" s="2"/>
      <c r="C1512" s="2"/>
      <c r="D1512" s="2"/>
    </row>
    <row r="1513" spans="1:4" ht="15.75" customHeight="1" x14ac:dyDescent="0.3">
      <c r="A1513" s="2"/>
      <c r="B1513" s="2"/>
      <c r="C1513" s="2"/>
      <c r="D1513" s="2"/>
    </row>
    <row r="1514" spans="1:4" ht="15.75" customHeight="1" x14ac:dyDescent="0.3">
      <c r="A1514" s="2"/>
      <c r="B1514" s="2"/>
      <c r="C1514" s="2"/>
      <c r="D1514" s="2"/>
    </row>
    <row r="1515" spans="1:4" ht="15.75" customHeight="1" x14ac:dyDescent="0.3">
      <c r="A1515" s="2"/>
      <c r="B1515" s="2"/>
      <c r="C1515" s="2"/>
      <c r="D1515" s="2"/>
    </row>
    <row r="1516" spans="1:4" ht="15.75" customHeight="1" x14ac:dyDescent="0.3">
      <c r="A1516" s="2"/>
      <c r="B1516" s="2"/>
      <c r="C1516" s="2"/>
      <c r="D1516" s="2"/>
    </row>
    <row r="1517" spans="1:4" ht="15.75" customHeight="1" x14ac:dyDescent="0.3">
      <c r="A1517" s="2"/>
      <c r="B1517" s="2"/>
      <c r="C1517" s="2"/>
      <c r="D1517" s="2"/>
    </row>
    <row r="1518" spans="1:4" ht="15.75" customHeight="1" x14ac:dyDescent="0.3">
      <c r="A1518" s="2"/>
      <c r="B1518" s="2"/>
      <c r="C1518" s="2"/>
      <c r="D1518" s="2"/>
    </row>
    <row r="1519" spans="1:4" ht="15.75" customHeight="1" x14ac:dyDescent="0.3">
      <c r="A1519" s="2"/>
      <c r="B1519" s="2"/>
      <c r="C1519" s="2"/>
      <c r="D1519" s="2"/>
    </row>
    <row r="1520" spans="1:4" ht="15.75" customHeight="1" x14ac:dyDescent="0.3">
      <c r="A1520" s="2"/>
      <c r="B1520" s="2"/>
      <c r="C1520" s="2"/>
      <c r="D1520" s="2"/>
    </row>
    <row r="1521" spans="1:4" ht="15.75" customHeight="1" x14ac:dyDescent="0.3">
      <c r="A1521" s="2"/>
      <c r="B1521" s="2"/>
      <c r="C1521" s="2"/>
      <c r="D1521" s="2"/>
    </row>
    <row r="1522" spans="1:4" ht="15.75" customHeight="1" x14ac:dyDescent="0.3">
      <c r="A1522" s="2"/>
      <c r="B1522" s="2"/>
      <c r="C1522" s="2"/>
      <c r="D1522" s="2"/>
    </row>
    <row r="1523" spans="1:4" ht="15.75" customHeight="1" x14ac:dyDescent="0.3">
      <c r="A1523" s="2"/>
      <c r="B1523" s="2"/>
      <c r="C1523" s="2"/>
      <c r="D1523" s="2"/>
    </row>
    <row r="1524" spans="1:4" ht="15.75" customHeight="1" x14ac:dyDescent="0.3">
      <c r="A1524" s="2"/>
      <c r="B1524" s="2"/>
      <c r="C1524" s="2"/>
      <c r="D1524" s="2"/>
    </row>
    <row r="1525" spans="1:4" ht="15.75" customHeight="1" x14ac:dyDescent="0.3">
      <c r="A1525" s="2"/>
      <c r="B1525" s="2"/>
      <c r="C1525" s="2"/>
      <c r="D1525" s="2"/>
    </row>
    <row r="1526" spans="1:4" ht="15.75" customHeight="1" x14ac:dyDescent="0.3">
      <c r="A1526" s="2"/>
      <c r="B1526" s="2"/>
      <c r="C1526" s="2"/>
      <c r="D1526" s="2"/>
    </row>
    <row r="1527" spans="1:4" ht="15.75" customHeight="1" x14ac:dyDescent="0.3">
      <c r="A1527" s="2"/>
      <c r="B1527" s="2"/>
      <c r="C1527" s="2"/>
      <c r="D1527" s="2"/>
    </row>
    <row r="1528" spans="1:4" ht="15.75" customHeight="1" x14ac:dyDescent="0.3">
      <c r="A1528" s="2"/>
      <c r="B1528" s="2"/>
      <c r="C1528" s="2"/>
      <c r="D1528" s="2"/>
    </row>
    <row r="1529" spans="1:4" ht="15.75" customHeight="1" x14ac:dyDescent="0.3">
      <c r="A1529" s="2"/>
      <c r="B1529" s="2"/>
      <c r="C1529" s="2"/>
      <c r="D1529" s="2"/>
    </row>
    <row r="1530" spans="1:4" ht="15.75" customHeight="1" x14ac:dyDescent="0.3">
      <c r="A1530" s="2"/>
      <c r="B1530" s="2"/>
      <c r="C1530" s="2"/>
      <c r="D1530" s="2"/>
    </row>
    <row r="1531" spans="1:4" ht="15.75" customHeight="1" x14ac:dyDescent="0.3">
      <c r="A1531" s="2"/>
      <c r="B1531" s="2"/>
      <c r="C1531" s="2"/>
      <c r="D1531" s="2"/>
    </row>
    <row r="1532" spans="1:4" ht="15.75" customHeight="1" x14ac:dyDescent="0.3">
      <c r="A1532" s="2"/>
      <c r="B1532" s="2"/>
      <c r="C1532" s="2"/>
      <c r="D1532" s="2"/>
    </row>
    <row r="1533" spans="1:4" ht="15.75" customHeight="1" x14ac:dyDescent="0.3">
      <c r="A1533" s="2"/>
      <c r="B1533" s="2"/>
      <c r="C1533" s="2"/>
      <c r="D1533" s="2"/>
    </row>
    <row r="1534" spans="1:4" ht="15.75" customHeight="1" x14ac:dyDescent="0.3">
      <c r="A1534" s="2"/>
      <c r="B1534" s="2"/>
      <c r="C1534" s="2"/>
      <c r="D1534" s="2"/>
    </row>
    <row r="1535" spans="1:4" ht="15.75" customHeight="1" x14ac:dyDescent="0.3">
      <c r="A1535" s="2"/>
      <c r="B1535" s="2"/>
      <c r="C1535" s="2"/>
      <c r="D1535" s="2"/>
    </row>
    <row r="1536" spans="1:4" ht="15.75" customHeight="1" x14ac:dyDescent="0.3">
      <c r="A1536" s="2"/>
      <c r="B1536" s="2"/>
      <c r="C1536" s="2"/>
      <c r="D1536" s="2"/>
    </row>
    <row r="1537" spans="1:4" ht="15.75" customHeight="1" x14ac:dyDescent="0.3">
      <c r="A1537" s="2"/>
      <c r="B1537" s="2"/>
      <c r="C1537" s="2"/>
      <c r="D1537" s="2"/>
    </row>
    <row r="1538" spans="1:4" ht="15.75" customHeight="1" x14ac:dyDescent="0.3">
      <c r="A1538" s="2"/>
      <c r="B1538" s="2"/>
      <c r="C1538" s="2"/>
      <c r="D1538" s="2"/>
    </row>
    <row r="1539" spans="1:4" ht="15.75" customHeight="1" x14ac:dyDescent="0.3">
      <c r="A1539" s="2"/>
      <c r="B1539" s="2"/>
      <c r="C1539" s="2"/>
      <c r="D1539" s="2"/>
    </row>
    <row r="1540" spans="1:4" ht="15.75" customHeight="1" x14ac:dyDescent="0.3">
      <c r="A1540" s="2"/>
      <c r="B1540" s="2"/>
      <c r="C1540" s="2"/>
      <c r="D1540" s="2"/>
    </row>
    <row r="1541" spans="1:4" ht="15.75" customHeight="1" x14ac:dyDescent="0.3">
      <c r="A1541" s="2"/>
      <c r="B1541" s="2"/>
      <c r="C1541" s="2"/>
      <c r="D1541" s="2"/>
    </row>
    <row r="1542" spans="1:4" ht="15.75" customHeight="1" x14ac:dyDescent="0.3">
      <c r="A1542" s="2"/>
      <c r="B1542" s="2"/>
      <c r="C1542" s="2"/>
      <c r="D1542" s="2"/>
    </row>
    <row r="1543" spans="1:4" ht="15.75" customHeight="1" x14ac:dyDescent="0.3">
      <c r="A1543" s="2"/>
      <c r="B1543" s="2"/>
      <c r="C1543" s="2"/>
      <c r="D1543" s="2"/>
    </row>
    <row r="1544" spans="1:4" ht="15.75" customHeight="1" x14ac:dyDescent="0.3">
      <c r="A1544" s="2"/>
      <c r="B1544" s="2"/>
      <c r="C1544" s="2"/>
      <c r="D1544" s="2"/>
    </row>
    <row r="1545" spans="1:4" ht="15.75" customHeight="1" x14ac:dyDescent="0.3">
      <c r="A1545" s="2"/>
      <c r="B1545" s="2"/>
      <c r="C1545" s="2"/>
      <c r="D1545" s="2"/>
    </row>
    <row r="1546" spans="1:4" ht="15.75" customHeight="1" x14ac:dyDescent="0.3">
      <c r="A1546" s="2"/>
      <c r="B1546" s="2"/>
      <c r="C1546" s="2"/>
      <c r="D1546" s="2"/>
    </row>
    <row r="1547" spans="1:4" ht="15.75" customHeight="1" x14ac:dyDescent="0.3">
      <c r="A1547" s="2"/>
      <c r="B1547" s="2"/>
      <c r="C1547" s="2"/>
      <c r="D1547" s="2"/>
    </row>
    <row r="1548" spans="1:4" ht="15.75" customHeight="1" x14ac:dyDescent="0.3">
      <c r="A1548" s="2"/>
      <c r="B1548" s="2"/>
      <c r="C1548" s="2"/>
      <c r="D1548" s="2"/>
    </row>
    <row r="1549" spans="1:4" ht="15.75" customHeight="1" x14ac:dyDescent="0.3">
      <c r="A1549" s="2"/>
      <c r="B1549" s="2"/>
      <c r="C1549" s="2"/>
      <c r="D1549" s="2"/>
    </row>
    <row r="1550" spans="1:4" ht="15.75" customHeight="1" x14ac:dyDescent="0.3">
      <c r="A1550" s="2"/>
      <c r="B1550" s="2"/>
      <c r="C1550" s="2"/>
      <c r="D1550" s="2"/>
    </row>
    <row r="1551" spans="1:4" ht="15.75" customHeight="1" x14ac:dyDescent="0.3">
      <c r="A1551" s="2"/>
      <c r="B1551" s="2"/>
      <c r="C1551" s="2"/>
      <c r="D1551" s="2"/>
    </row>
    <row r="1552" spans="1:4" ht="15.75" customHeight="1" x14ac:dyDescent="0.3">
      <c r="A1552" s="2"/>
      <c r="B1552" s="2"/>
      <c r="C1552" s="2"/>
      <c r="D1552" s="2"/>
    </row>
    <row r="1553" spans="1:4" ht="15.75" customHeight="1" x14ac:dyDescent="0.3">
      <c r="A1553" s="2"/>
      <c r="B1553" s="2"/>
      <c r="C1553" s="2"/>
      <c r="D1553" s="2"/>
    </row>
    <row r="1554" spans="1:4" ht="15.75" customHeight="1" x14ac:dyDescent="0.3">
      <c r="A1554" s="2"/>
      <c r="B1554" s="2"/>
      <c r="C1554" s="2"/>
      <c r="D1554" s="2"/>
    </row>
    <row r="1555" spans="1:4" ht="15.75" customHeight="1" x14ac:dyDescent="0.3">
      <c r="A1555" s="2"/>
      <c r="B1555" s="2"/>
      <c r="C1555" s="2"/>
      <c r="D1555" s="2"/>
    </row>
    <row r="1556" spans="1:4" ht="15.75" customHeight="1" x14ac:dyDescent="0.3">
      <c r="A1556" s="2"/>
      <c r="B1556" s="2"/>
      <c r="C1556" s="2"/>
      <c r="D1556" s="2"/>
    </row>
    <row r="1557" spans="1:4" ht="15.75" customHeight="1" x14ac:dyDescent="0.3">
      <c r="A1557" s="2"/>
      <c r="B1557" s="2"/>
      <c r="C1557" s="2"/>
      <c r="D1557" s="2"/>
    </row>
    <row r="1558" spans="1:4" ht="15.75" customHeight="1" x14ac:dyDescent="0.3">
      <c r="A1558" s="2"/>
      <c r="B1558" s="2"/>
      <c r="C1558" s="2"/>
      <c r="D1558" s="2"/>
    </row>
    <row r="1559" spans="1:4" ht="15.75" customHeight="1" x14ac:dyDescent="0.3">
      <c r="A1559" s="2"/>
      <c r="B1559" s="2"/>
      <c r="C1559" s="2"/>
      <c r="D1559" s="2"/>
    </row>
    <row r="1560" spans="1:4" ht="15.75" customHeight="1" x14ac:dyDescent="0.3">
      <c r="A1560" s="2"/>
      <c r="B1560" s="2"/>
      <c r="C1560" s="2"/>
      <c r="D1560" s="2"/>
    </row>
    <row r="1561" spans="1:4" ht="15.75" customHeight="1" x14ac:dyDescent="0.3">
      <c r="A1561" s="2"/>
      <c r="B1561" s="2"/>
      <c r="C1561" s="2"/>
      <c r="D1561" s="2"/>
    </row>
    <row r="1562" spans="1:4" ht="15.75" customHeight="1" x14ac:dyDescent="0.3">
      <c r="A1562" s="2"/>
      <c r="B1562" s="2"/>
      <c r="C1562" s="2"/>
      <c r="D1562" s="2"/>
    </row>
    <row r="1563" spans="1:4" ht="15.75" customHeight="1" x14ac:dyDescent="0.3">
      <c r="A1563" s="2"/>
      <c r="B1563" s="2"/>
      <c r="C1563" s="2"/>
      <c r="D1563" s="2"/>
    </row>
    <row r="1564" spans="1:4" ht="15.75" customHeight="1" x14ac:dyDescent="0.3">
      <c r="A1564" s="2"/>
      <c r="B1564" s="2"/>
      <c r="C1564" s="2"/>
      <c r="D1564" s="2"/>
    </row>
    <row r="1565" spans="1:4" ht="15.75" customHeight="1" x14ac:dyDescent="0.3">
      <c r="A1565" s="2"/>
      <c r="B1565" s="2"/>
      <c r="C1565" s="2"/>
      <c r="D1565" s="2"/>
    </row>
    <row r="1566" spans="1:4" ht="15.75" customHeight="1" x14ac:dyDescent="0.3">
      <c r="A1566" s="2"/>
      <c r="B1566" s="2"/>
      <c r="C1566" s="2"/>
      <c r="D1566" s="2"/>
    </row>
    <row r="1567" spans="1:4" ht="15.75" customHeight="1" x14ac:dyDescent="0.3">
      <c r="A1567" s="2"/>
      <c r="B1567" s="2"/>
      <c r="C1567" s="2"/>
      <c r="D1567" s="2"/>
    </row>
    <row r="1568" spans="1:4" ht="15.75" customHeight="1" x14ac:dyDescent="0.3">
      <c r="A1568" s="2"/>
      <c r="B1568" s="2"/>
      <c r="C1568" s="2"/>
      <c r="D1568" s="2"/>
    </row>
    <row r="1569" spans="1:4" ht="15.75" customHeight="1" x14ac:dyDescent="0.3">
      <c r="A1569" s="2"/>
      <c r="B1569" s="2"/>
      <c r="C1569" s="2"/>
      <c r="D1569" s="2"/>
    </row>
    <row r="1570" spans="1:4" ht="15.75" customHeight="1" x14ac:dyDescent="0.3">
      <c r="A1570" s="2"/>
      <c r="B1570" s="2"/>
      <c r="C1570" s="2"/>
      <c r="D1570" s="2"/>
    </row>
    <row r="1571" spans="1:4" ht="15.75" customHeight="1" x14ac:dyDescent="0.3">
      <c r="A1571" s="2"/>
      <c r="B1571" s="2"/>
      <c r="C1571" s="2"/>
      <c r="D1571" s="2"/>
    </row>
    <row r="1572" spans="1:4" ht="15.75" customHeight="1" x14ac:dyDescent="0.3">
      <c r="A1572" s="2"/>
      <c r="B1572" s="2"/>
      <c r="C1572" s="2"/>
      <c r="D1572" s="2"/>
    </row>
    <row r="1573" spans="1:4" ht="15.75" customHeight="1" x14ac:dyDescent="0.3">
      <c r="A1573" s="2"/>
      <c r="B1573" s="2"/>
      <c r="C1573" s="2"/>
      <c r="D1573" s="2"/>
    </row>
    <row r="1574" spans="1:4" ht="15.75" customHeight="1" x14ac:dyDescent="0.3">
      <c r="A1574" s="2"/>
      <c r="B1574" s="2"/>
      <c r="C1574" s="2"/>
      <c r="D1574" s="2"/>
    </row>
    <row r="1575" spans="1:4" ht="15.75" customHeight="1" x14ac:dyDescent="0.3">
      <c r="A1575" s="2"/>
      <c r="B1575" s="2"/>
      <c r="C1575" s="2"/>
      <c r="D1575" s="2"/>
    </row>
    <row r="1576" spans="1:4" ht="15.75" customHeight="1" x14ac:dyDescent="0.3">
      <c r="A1576" s="2"/>
      <c r="B1576" s="2"/>
      <c r="C1576" s="2"/>
      <c r="D1576" s="2"/>
    </row>
    <row r="1577" spans="1:4" ht="15.75" customHeight="1" x14ac:dyDescent="0.3">
      <c r="A1577" s="2"/>
      <c r="B1577" s="2"/>
      <c r="C1577" s="2"/>
      <c r="D1577" s="2"/>
    </row>
    <row r="1578" spans="1:4" ht="15.75" customHeight="1" x14ac:dyDescent="0.3">
      <c r="A1578" s="2"/>
      <c r="B1578" s="2"/>
      <c r="C1578" s="2"/>
      <c r="D1578" s="2"/>
    </row>
    <row r="1579" spans="1:4" ht="15.75" customHeight="1" x14ac:dyDescent="0.3">
      <c r="A1579" s="2"/>
      <c r="B1579" s="2"/>
      <c r="C1579" s="2"/>
      <c r="D1579" s="2"/>
    </row>
    <row r="1580" spans="1:4" ht="15.75" customHeight="1" x14ac:dyDescent="0.3">
      <c r="A1580" s="2"/>
      <c r="B1580" s="2"/>
      <c r="C1580" s="2"/>
      <c r="D1580" s="2"/>
    </row>
    <row r="1581" spans="1:4" ht="15.75" customHeight="1" x14ac:dyDescent="0.3">
      <c r="A1581" s="2"/>
      <c r="B1581" s="2"/>
      <c r="C1581" s="2"/>
      <c r="D1581" s="2"/>
    </row>
    <row r="1582" spans="1:4" ht="15.75" customHeight="1" x14ac:dyDescent="0.3">
      <c r="A1582" s="2"/>
      <c r="B1582" s="2"/>
      <c r="C1582" s="2"/>
      <c r="D1582" s="2"/>
    </row>
    <row r="1583" spans="1:4" ht="15.75" customHeight="1" x14ac:dyDescent="0.3">
      <c r="A1583" s="2"/>
      <c r="B1583" s="2"/>
      <c r="C1583" s="2"/>
      <c r="D1583" s="2"/>
    </row>
    <row r="1584" spans="1:4" ht="15.75" customHeight="1" x14ac:dyDescent="0.3">
      <c r="A1584" s="2"/>
      <c r="B1584" s="2"/>
      <c r="C1584" s="2"/>
      <c r="D1584" s="2"/>
    </row>
    <row r="1585" spans="1:4" ht="15.75" customHeight="1" x14ac:dyDescent="0.3">
      <c r="A1585" s="2"/>
      <c r="B1585" s="2"/>
      <c r="C1585" s="2"/>
      <c r="D1585" s="2"/>
    </row>
    <row r="1586" spans="1:4" ht="15.75" customHeight="1" x14ac:dyDescent="0.3">
      <c r="A1586" s="2"/>
      <c r="B1586" s="2"/>
      <c r="C1586" s="2"/>
      <c r="D1586" s="2"/>
    </row>
    <row r="1587" spans="1:4" ht="15.75" customHeight="1" x14ac:dyDescent="0.3">
      <c r="A1587" s="2"/>
      <c r="B1587" s="2"/>
      <c r="C1587" s="2"/>
      <c r="D1587" s="2"/>
    </row>
    <row r="1588" spans="1:4" ht="15.75" customHeight="1" x14ac:dyDescent="0.3">
      <c r="A1588" s="2"/>
      <c r="B1588" s="2"/>
      <c r="C1588" s="2"/>
      <c r="D1588" s="2"/>
    </row>
    <row r="1589" spans="1:4" ht="15.75" customHeight="1" x14ac:dyDescent="0.3">
      <c r="A1589" s="2"/>
      <c r="B1589" s="2"/>
      <c r="C1589" s="2"/>
      <c r="D1589" s="2"/>
    </row>
    <row r="1590" spans="1:4" ht="15.75" customHeight="1" x14ac:dyDescent="0.3">
      <c r="A1590" s="2"/>
      <c r="B1590" s="2"/>
      <c r="C1590" s="2"/>
      <c r="D1590" s="2"/>
    </row>
    <row r="1591" spans="1:4" ht="15.75" customHeight="1" x14ac:dyDescent="0.3">
      <c r="A1591" s="2"/>
      <c r="B1591" s="2"/>
      <c r="C1591" s="2"/>
      <c r="D1591" s="2"/>
    </row>
    <row r="1592" spans="1:4" ht="15.75" customHeight="1" x14ac:dyDescent="0.3">
      <c r="A1592" s="2"/>
      <c r="B1592" s="2"/>
      <c r="C1592" s="2"/>
      <c r="D1592" s="2"/>
    </row>
    <row r="1593" spans="1:4" ht="15.75" customHeight="1" x14ac:dyDescent="0.3">
      <c r="A1593" s="2"/>
      <c r="B1593" s="2"/>
      <c r="C1593" s="2"/>
      <c r="D1593" s="2"/>
    </row>
    <row r="1594" spans="1:4" ht="15.75" customHeight="1" x14ac:dyDescent="0.3">
      <c r="A1594" s="2"/>
      <c r="B1594" s="2"/>
      <c r="C1594" s="2"/>
      <c r="D1594" s="2"/>
    </row>
    <row r="1595" spans="1:4" ht="15.75" customHeight="1" x14ac:dyDescent="0.3">
      <c r="A1595" s="2"/>
      <c r="B1595" s="2"/>
      <c r="C1595" s="2"/>
      <c r="D1595" s="2"/>
    </row>
    <row r="1596" spans="1:4" ht="15.75" customHeight="1" x14ac:dyDescent="0.3">
      <c r="A1596" s="2"/>
      <c r="B1596" s="2"/>
      <c r="C1596" s="2"/>
      <c r="D1596" s="2"/>
    </row>
    <row r="1597" spans="1:4" ht="15.75" customHeight="1" x14ac:dyDescent="0.3">
      <c r="A1597" s="2"/>
      <c r="B1597" s="2"/>
      <c r="C1597" s="2"/>
      <c r="D1597" s="2"/>
    </row>
    <row r="1598" spans="1:4" ht="15.75" customHeight="1" x14ac:dyDescent="0.3">
      <c r="A1598" s="2"/>
      <c r="B1598" s="2"/>
      <c r="C1598" s="2"/>
      <c r="D1598" s="2"/>
    </row>
    <row r="1599" spans="1:4" ht="15.75" customHeight="1" x14ac:dyDescent="0.3">
      <c r="A1599" s="2"/>
      <c r="B1599" s="2"/>
      <c r="C1599" s="2"/>
      <c r="D1599" s="2"/>
    </row>
    <row r="1600" spans="1:4" ht="15.75" customHeight="1" x14ac:dyDescent="0.3">
      <c r="A1600" s="2"/>
      <c r="B1600" s="2"/>
      <c r="C1600" s="2"/>
      <c r="D1600" s="2"/>
    </row>
    <row r="1601" spans="1:4" ht="15.75" customHeight="1" x14ac:dyDescent="0.3">
      <c r="A1601" s="2"/>
      <c r="B1601" s="2"/>
      <c r="C1601" s="2"/>
      <c r="D1601" s="2"/>
    </row>
    <row r="1602" spans="1:4" ht="15.75" customHeight="1" x14ac:dyDescent="0.3">
      <c r="A1602" s="2"/>
      <c r="B1602" s="2"/>
      <c r="C1602" s="2"/>
      <c r="D1602" s="2"/>
    </row>
    <row r="1603" spans="1:4" ht="15.75" customHeight="1" x14ac:dyDescent="0.3">
      <c r="A1603" s="2"/>
      <c r="B1603" s="2"/>
      <c r="C1603" s="2"/>
      <c r="D1603" s="2"/>
    </row>
    <row r="1604" spans="1:4" ht="15.75" customHeight="1" x14ac:dyDescent="0.3">
      <c r="A1604" s="2"/>
      <c r="B1604" s="2"/>
      <c r="C1604" s="2"/>
      <c r="D1604" s="2"/>
    </row>
    <row r="1605" spans="1:4" ht="15.75" customHeight="1" x14ac:dyDescent="0.3">
      <c r="A1605" s="2"/>
      <c r="B1605" s="2"/>
      <c r="C1605" s="2"/>
      <c r="D1605" s="2"/>
    </row>
    <row r="1606" spans="1:4" ht="15.75" customHeight="1" x14ac:dyDescent="0.3">
      <c r="A1606" s="2"/>
      <c r="B1606" s="2"/>
      <c r="C1606" s="2"/>
      <c r="D1606" s="2"/>
    </row>
    <row r="1607" spans="1:4" ht="15.75" customHeight="1" x14ac:dyDescent="0.3">
      <c r="A1607" s="2"/>
      <c r="B1607" s="2"/>
      <c r="C1607" s="2"/>
      <c r="D1607" s="2"/>
    </row>
    <row r="1608" spans="1:4" ht="15.75" customHeight="1" x14ac:dyDescent="0.3">
      <c r="A1608" s="2"/>
      <c r="B1608" s="2"/>
      <c r="C1608" s="2"/>
      <c r="D1608" s="2"/>
    </row>
    <row r="1609" spans="1:4" ht="15.75" customHeight="1" x14ac:dyDescent="0.3">
      <c r="A1609" s="2"/>
      <c r="B1609" s="2"/>
      <c r="C1609" s="2"/>
      <c r="D1609" s="2"/>
    </row>
    <row r="1610" spans="1:4" ht="15.75" customHeight="1" x14ac:dyDescent="0.3">
      <c r="A1610" s="2"/>
      <c r="B1610" s="2"/>
      <c r="C1610" s="2"/>
      <c r="D1610" s="2"/>
    </row>
    <row r="1611" spans="1:4" ht="15.75" customHeight="1" x14ac:dyDescent="0.3">
      <c r="A1611" s="2"/>
      <c r="B1611" s="2"/>
      <c r="C1611" s="2"/>
      <c r="D1611" s="2"/>
    </row>
    <row r="1612" spans="1:4" ht="15.75" customHeight="1" x14ac:dyDescent="0.3">
      <c r="A1612" s="2"/>
      <c r="B1612" s="2"/>
      <c r="C1612" s="2"/>
      <c r="D1612" s="2"/>
    </row>
    <row r="1613" spans="1:4" ht="15.75" customHeight="1" x14ac:dyDescent="0.3">
      <c r="A1613" s="2"/>
      <c r="B1613" s="2"/>
      <c r="C1613" s="2"/>
      <c r="D1613" s="2"/>
    </row>
    <row r="1614" spans="1:4" ht="15.75" customHeight="1" x14ac:dyDescent="0.3">
      <c r="A1614" s="2"/>
      <c r="B1614" s="2"/>
      <c r="C1614" s="2"/>
      <c r="D1614" s="2"/>
    </row>
    <row r="1615" spans="1:4" ht="15.75" customHeight="1" x14ac:dyDescent="0.3">
      <c r="A1615" s="2"/>
      <c r="B1615" s="2"/>
      <c r="C1615" s="2"/>
      <c r="D1615" s="2"/>
    </row>
    <row r="1616" spans="1:4" ht="15.75" customHeight="1" x14ac:dyDescent="0.3">
      <c r="A1616" s="2"/>
      <c r="B1616" s="2"/>
      <c r="C1616" s="2"/>
      <c r="D1616" s="2"/>
    </row>
    <row r="1617" spans="1:4" ht="15.75" customHeight="1" x14ac:dyDescent="0.3">
      <c r="A1617" s="2"/>
      <c r="B1617" s="2"/>
      <c r="C1617" s="2"/>
      <c r="D1617" s="2"/>
    </row>
    <row r="1618" spans="1:4" ht="15.75" customHeight="1" x14ac:dyDescent="0.3">
      <c r="A1618" s="2"/>
      <c r="B1618" s="2"/>
      <c r="C1618" s="2"/>
      <c r="D1618" s="2"/>
    </row>
    <row r="1619" spans="1:4" ht="15.75" customHeight="1" x14ac:dyDescent="0.3">
      <c r="A1619" s="2"/>
      <c r="B1619" s="2"/>
      <c r="C1619" s="2"/>
      <c r="D1619" s="2"/>
    </row>
    <row r="1620" spans="1:4" ht="15.75" customHeight="1" x14ac:dyDescent="0.3">
      <c r="A1620" s="2"/>
      <c r="B1620" s="2"/>
      <c r="C1620" s="2"/>
      <c r="D1620" s="2"/>
    </row>
    <row r="1621" spans="1:4" ht="15.75" customHeight="1" x14ac:dyDescent="0.3">
      <c r="A1621" s="2"/>
      <c r="B1621" s="2"/>
      <c r="C1621" s="2"/>
      <c r="D1621" s="2"/>
    </row>
    <row r="1622" spans="1:4" ht="15.75" customHeight="1" x14ac:dyDescent="0.3">
      <c r="A1622" s="2"/>
      <c r="B1622" s="2"/>
      <c r="C1622" s="2"/>
      <c r="D1622" s="2"/>
    </row>
    <row r="1623" spans="1:4" ht="15.75" customHeight="1" x14ac:dyDescent="0.3">
      <c r="A1623" s="2"/>
      <c r="B1623" s="2"/>
      <c r="C1623" s="2"/>
      <c r="D1623" s="2"/>
    </row>
    <row r="1624" spans="1:4" ht="15.75" customHeight="1" x14ac:dyDescent="0.3">
      <c r="A1624" s="2"/>
      <c r="B1624" s="2"/>
      <c r="C1624" s="2"/>
      <c r="D1624" s="2"/>
    </row>
    <row r="1625" spans="1:4" ht="15.75" customHeight="1" x14ac:dyDescent="0.3">
      <c r="A1625" s="2"/>
      <c r="B1625" s="2"/>
      <c r="C1625" s="2"/>
      <c r="D1625" s="2"/>
    </row>
    <row r="1626" spans="1:4" ht="15.75" customHeight="1" x14ac:dyDescent="0.3">
      <c r="A1626" s="2"/>
      <c r="B1626" s="2"/>
      <c r="C1626" s="2"/>
      <c r="D1626" s="2"/>
    </row>
    <row r="1627" spans="1:4" ht="15.75" customHeight="1" x14ac:dyDescent="0.3">
      <c r="A1627" s="2"/>
      <c r="B1627" s="2"/>
      <c r="C1627" s="2"/>
      <c r="D1627" s="2"/>
    </row>
    <row r="1628" spans="1:4" ht="15.75" customHeight="1" x14ac:dyDescent="0.3">
      <c r="A1628" s="2"/>
      <c r="B1628" s="2"/>
      <c r="C1628" s="2"/>
      <c r="D1628" s="2"/>
    </row>
    <row r="1629" spans="1:4" ht="15.75" customHeight="1" x14ac:dyDescent="0.3">
      <c r="A1629" s="2"/>
      <c r="B1629" s="2"/>
      <c r="C1629" s="2"/>
      <c r="D1629" s="2"/>
    </row>
    <row r="1630" spans="1:4" ht="15.75" customHeight="1" x14ac:dyDescent="0.3">
      <c r="A1630" s="2"/>
      <c r="B1630" s="2"/>
      <c r="C1630" s="2"/>
      <c r="D1630" s="2"/>
    </row>
    <row r="1631" spans="1:4" ht="15.75" customHeight="1" x14ac:dyDescent="0.3">
      <c r="A1631" s="2"/>
      <c r="B1631" s="2"/>
      <c r="C1631" s="2"/>
      <c r="D1631" s="2"/>
    </row>
    <row r="1632" spans="1:4" ht="15.75" customHeight="1" x14ac:dyDescent="0.3">
      <c r="A1632" s="2"/>
      <c r="B1632" s="2"/>
      <c r="C1632" s="2"/>
      <c r="D1632" s="2"/>
    </row>
    <row r="1633" spans="1:4" ht="15.75" customHeight="1" x14ac:dyDescent="0.3">
      <c r="A1633" s="2"/>
      <c r="B1633" s="2"/>
      <c r="C1633" s="2"/>
      <c r="D1633" s="2"/>
    </row>
    <row r="1634" spans="1:4" ht="15.75" customHeight="1" x14ac:dyDescent="0.3">
      <c r="A1634" s="2"/>
      <c r="B1634" s="2"/>
      <c r="C1634" s="2"/>
      <c r="D1634" s="2"/>
    </row>
    <row r="1635" spans="1:4" ht="15.75" customHeight="1" x14ac:dyDescent="0.3">
      <c r="A1635" s="2"/>
      <c r="B1635" s="2"/>
      <c r="C1635" s="2"/>
      <c r="D1635" s="2"/>
    </row>
    <row r="1636" spans="1:4" ht="15.75" customHeight="1" x14ac:dyDescent="0.3">
      <c r="A1636" s="2"/>
      <c r="B1636" s="2"/>
      <c r="C1636" s="2"/>
      <c r="D1636" s="2"/>
    </row>
    <row r="1637" spans="1:4" ht="15.75" customHeight="1" x14ac:dyDescent="0.3">
      <c r="A1637" s="2"/>
      <c r="B1637" s="2"/>
      <c r="C1637" s="2"/>
      <c r="D1637" s="2"/>
    </row>
    <row r="1638" spans="1:4" ht="15.75" customHeight="1" x14ac:dyDescent="0.3">
      <c r="A1638" s="2"/>
      <c r="B1638" s="2"/>
      <c r="C1638" s="2"/>
      <c r="D1638" s="2"/>
    </row>
    <row r="1639" spans="1:4" ht="15.75" customHeight="1" x14ac:dyDescent="0.3">
      <c r="A1639" s="2"/>
      <c r="B1639" s="2"/>
      <c r="C1639" s="2"/>
      <c r="D1639" s="2"/>
    </row>
    <row r="1640" spans="1:4" ht="15.75" customHeight="1" x14ac:dyDescent="0.3">
      <c r="A1640" s="2"/>
      <c r="B1640" s="2"/>
      <c r="C1640" s="2"/>
      <c r="D1640" s="2"/>
    </row>
    <row r="1641" spans="1:4" ht="15.75" customHeight="1" x14ac:dyDescent="0.3">
      <c r="A1641" s="2"/>
      <c r="B1641" s="2"/>
      <c r="C1641" s="2"/>
      <c r="D1641" s="2"/>
    </row>
    <row r="1642" spans="1:4" ht="15.75" customHeight="1" x14ac:dyDescent="0.3">
      <c r="A1642" s="2"/>
      <c r="B1642" s="2"/>
      <c r="C1642" s="2"/>
      <c r="D1642" s="2"/>
    </row>
    <row r="1643" spans="1:4" ht="15.75" customHeight="1" x14ac:dyDescent="0.3">
      <c r="A1643" s="2"/>
      <c r="B1643" s="2"/>
      <c r="C1643" s="2"/>
      <c r="D1643" s="2"/>
    </row>
    <row r="1644" spans="1:4" ht="15.75" customHeight="1" x14ac:dyDescent="0.3">
      <c r="A1644" s="2"/>
      <c r="B1644" s="2"/>
      <c r="C1644" s="2"/>
      <c r="D1644" s="2"/>
    </row>
    <row r="1645" spans="1:4" ht="15.75" customHeight="1" x14ac:dyDescent="0.3">
      <c r="A1645" s="2"/>
      <c r="B1645" s="2"/>
      <c r="C1645" s="2"/>
      <c r="D1645" s="2"/>
    </row>
    <row r="1646" spans="1:4" ht="15.75" customHeight="1" x14ac:dyDescent="0.3">
      <c r="A1646" s="2"/>
      <c r="B1646" s="2"/>
      <c r="C1646" s="2"/>
      <c r="D1646" s="2"/>
    </row>
    <row r="1647" spans="1:4" ht="15.75" customHeight="1" x14ac:dyDescent="0.3">
      <c r="A1647" s="2"/>
      <c r="B1647" s="2"/>
      <c r="C1647" s="2"/>
      <c r="D1647" s="2"/>
    </row>
    <row r="1648" spans="1:4" ht="15.75" customHeight="1" x14ac:dyDescent="0.3">
      <c r="A1648" s="2"/>
      <c r="B1648" s="2"/>
      <c r="C1648" s="2"/>
      <c r="D1648" s="2"/>
    </row>
    <row r="1649" spans="1:4" ht="15.75" customHeight="1" x14ac:dyDescent="0.3">
      <c r="A1649" s="2"/>
      <c r="B1649" s="2"/>
      <c r="C1649" s="2"/>
      <c r="D1649" s="2"/>
    </row>
    <row r="1650" spans="1:4" ht="15.75" customHeight="1" x14ac:dyDescent="0.3">
      <c r="A1650" s="2"/>
      <c r="B1650" s="2"/>
      <c r="C1650" s="2"/>
      <c r="D1650" s="2"/>
    </row>
    <row r="1651" spans="1:4" ht="15.75" customHeight="1" x14ac:dyDescent="0.3">
      <c r="A1651" s="2"/>
      <c r="B1651" s="2"/>
      <c r="C1651" s="2"/>
      <c r="D1651" s="2"/>
    </row>
    <row r="1652" spans="1:4" ht="15.75" customHeight="1" x14ac:dyDescent="0.3">
      <c r="A1652" s="2"/>
      <c r="B1652" s="2"/>
      <c r="C1652" s="2"/>
      <c r="D1652" s="2"/>
    </row>
    <row r="1653" spans="1:4" ht="15.75" customHeight="1" x14ac:dyDescent="0.3">
      <c r="A1653" s="2"/>
      <c r="B1653" s="2"/>
      <c r="C1653" s="2"/>
      <c r="D1653" s="2"/>
    </row>
    <row r="1654" spans="1:4" ht="15.75" customHeight="1" x14ac:dyDescent="0.3">
      <c r="A1654" s="2"/>
      <c r="B1654" s="2"/>
      <c r="C1654" s="2"/>
      <c r="D1654" s="2"/>
    </row>
    <row r="1655" spans="1:4" ht="15.75" customHeight="1" x14ac:dyDescent="0.3">
      <c r="A1655" s="2"/>
      <c r="B1655" s="2"/>
      <c r="C1655" s="2"/>
      <c r="D1655" s="2"/>
    </row>
    <row r="1656" spans="1:4" ht="15.75" customHeight="1" x14ac:dyDescent="0.3">
      <c r="A1656" s="2"/>
      <c r="B1656" s="2"/>
      <c r="C1656" s="2"/>
      <c r="D1656" s="2"/>
    </row>
    <row r="1657" spans="1:4" ht="15.75" customHeight="1" x14ac:dyDescent="0.3">
      <c r="A1657" s="2"/>
      <c r="B1657" s="2"/>
      <c r="C1657" s="2"/>
      <c r="D1657" s="2"/>
    </row>
    <row r="1658" spans="1:4" ht="15.75" customHeight="1" x14ac:dyDescent="0.3">
      <c r="A1658" s="2"/>
      <c r="B1658" s="2"/>
      <c r="C1658" s="2"/>
      <c r="D1658" s="2"/>
    </row>
    <row r="1659" spans="1:4" ht="15.75" customHeight="1" x14ac:dyDescent="0.3">
      <c r="A1659" s="2"/>
      <c r="B1659" s="2"/>
      <c r="C1659" s="2"/>
      <c r="D1659" s="2"/>
    </row>
    <row r="1660" spans="1:4" ht="15.75" customHeight="1" x14ac:dyDescent="0.3">
      <c r="A1660" s="2"/>
      <c r="B1660" s="2"/>
      <c r="C1660" s="2"/>
      <c r="D1660" s="2"/>
    </row>
    <row r="1661" spans="1:4" ht="15.75" customHeight="1" x14ac:dyDescent="0.3">
      <c r="A1661" s="2"/>
      <c r="B1661" s="2"/>
      <c r="C1661" s="2"/>
      <c r="D1661" s="2"/>
    </row>
    <row r="1662" spans="1:4" ht="15.75" customHeight="1" x14ac:dyDescent="0.3">
      <c r="A1662" s="2"/>
      <c r="B1662" s="2"/>
      <c r="C1662" s="2"/>
      <c r="D1662" s="2"/>
    </row>
    <row r="1663" spans="1:4" ht="15.75" customHeight="1" x14ac:dyDescent="0.3">
      <c r="A1663" s="2"/>
      <c r="B1663" s="2"/>
      <c r="C1663" s="2"/>
      <c r="D1663" s="2"/>
    </row>
    <row r="1664" spans="1:4" ht="15.75" customHeight="1" x14ac:dyDescent="0.3">
      <c r="A1664" s="2"/>
      <c r="B1664" s="2"/>
      <c r="C1664" s="2"/>
      <c r="D1664" s="2"/>
    </row>
    <row r="1665" spans="1:4" ht="15.75" customHeight="1" x14ac:dyDescent="0.3">
      <c r="A1665" s="2"/>
      <c r="B1665" s="2"/>
      <c r="C1665" s="2"/>
      <c r="D1665" s="2"/>
    </row>
    <row r="1666" spans="1:4" ht="15.75" customHeight="1" x14ac:dyDescent="0.3">
      <c r="A1666" s="2"/>
      <c r="B1666" s="2"/>
      <c r="C1666" s="2"/>
      <c r="D1666" s="2"/>
    </row>
    <row r="1667" spans="1:4" ht="15.75" customHeight="1" x14ac:dyDescent="0.3">
      <c r="A1667" s="2"/>
      <c r="B1667" s="2"/>
      <c r="C1667" s="2"/>
      <c r="D1667" s="2"/>
    </row>
    <row r="1668" spans="1:4" ht="15.75" customHeight="1" x14ac:dyDescent="0.3">
      <c r="A1668" s="2"/>
      <c r="B1668" s="2"/>
      <c r="C1668" s="2"/>
      <c r="D1668" s="2"/>
    </row>
    <row r="1669" spans="1:4" ht="15.75" customHeight="1" x14ac:dyDescent="0.3">
      <c r="A1669" s="2"/>
      <c r="B1669" s="2"/>
      <c r="C1669" s="2"/>
      <c r="D1669" s="2"/>
    </row>
    <row r="1670" spans="1:4" ht="15.75" customHeight="1" x14ac:dyDescent="0.3">
      <c r="A1670" s="2"/>
      <c r="B1670" s="2"/>
      <c r="C1670" s="2"/>
      <c r="D1670" s="2"/>
    </row>
    <row r="1671" spans="1:4" ht="15.75" customHeight="1" x14ac:dyDescent="0.3">
      <c r="A1671" s="2"/>
      <c r="B1671" s="2"/>
      <c r="C1671" s="2"/>
      <c r="D1671" s="2"/>
    </row>
    <row r="1672" spans="1:4" ht="15.75" customHeight="1" x14ac:dyDescent="0.3">
      <c r="A1672" s="2"/>
      <c r="B1672" s="2"/>
      <c r="C1672" s="2"/>
      <c r="D1672" s="2"/>
    </row>
    <row r="1673" spans="1:4" ht="15.75" customHeight="1" x14ac:dyDescent="0.3">
      <c r="A1673" s="2"/>
      <c r="B1673" s="2"/>
      <c r="C1673" s="2"/>
      <c r="D1673" s="2"/>
    </row>
    <row r="1674" spans="1:4" ht="15.75" customHeight="1" x14ac:dyDescent="0.3">
      <c r="A1674" s="2"/>
      <c r="B1674" s="2"/>
      <c r="C1674" s="2"/>
      <c r="D1674" s="2"/>
    </row>
    <row r="1675" spans="1:4" ht="15.75" customHeight="1" x14ac:dyDescent="0.3">
      <c r="A1675" s="2"/>
      <c r="B1675" s="2"/>
      <c r="C1675" s="2"/>
      <c r="D1675" s="2"/>
    </row>
    <row r="1676" spans="1:4" ht="15.75" customHeight="1" x14ac:dyDescent="0.3">
      <c r="A1676" s="2"/>
      <c r="B1676" s="2"/>
      <c r="C1676" s="2"/>
      <c r="D1676" s="2"/>
    </row>
    <row r="1677" spans="1:4" ht="15.75" customHeight="1" x14ac:dyDescent="0.3">
      <c r="A1677" s="2"/>
      <c r="B1677" s="2"/>
      <c r="C1677" s="2"/>
      <c r="D1677" s="2"/>
    </row>
    <row r="1678" spans="1:4" ht="15.75" customHeight="1" x14ac:dyDescent="0.3">
      <c r="A1678" s="2"/>
      <c r="B1678" s="2"/>
      <c r="C1678" s="2"/>
      <c r="D1678" s="2"/>
    </row>
    <row r="1679" spans="1:4" ht="15.75" customHeight="1" x14ac:dyDescent="0.3">
      <c r="A1679" s="2"/>
      <c r="B1679" s="2"/>
      <c r="C1679" s="2"/>
      <c r="D1679" s="2"/>
    </row>
    <row r="1680" spans="1:4" ht="15.75" customHeight="1" x14ac:dyDescent="0.3">
      <c r="A1680" s="2"/>
      <c r="B1680" s="2"/>
      <c r="C1680" s="2"/>
      <c r="D1680" s="2"/>
    </row>
    <row r="1681" spans="1:4" ht="15.75" customHeight="1" x14ac:dyDescent="0.3">
      <c r="A1681" s="2"/>
      <c r="B1681" s="2"/>
      <c r="C1681" s="2"/>
      <c r="D1681" s="2"/>
    </row>
    <row r="1682" spans="1:4" ht="15.75" customHeight="1" x14ac:dyDescent="0.3">
      <c r="A1682" s="2"/>
      <c r="B1682" s="2"/>
      <c r="C1682" s="2"/>
      <c r="D1682" s="2"/>
    </row>
    <row r="1683" spans="1:4" ht="15.75" customHeight="1" x14ac:dyDescent="0.3">
      <c r="A1683" s="2"/>
      <c r="B1683" s="2"/>
      <c r="C1683" s="2"/>
      <c r="D1683" s="2"/>
    </row>
    <row r="1684" spans="1:4" ht="15.75" customHeight="1" x14ac:dyDescent="0.3">
      <c r="A1684" s="2"/>
      <c r="B1684" s="2"/>
      <c r="C1684" s="2"/>
      <c r="D1684" s="2"/>
    </row>
    <row r="1685" spans="1:4" ht="15.75" customHeight="1" x14ac:dyDescent="0.3">
      <c r="A1685" s="2"/>
      <c r="B1685" s="2"/>
      <c r="C1685" s="2"/>
      <c r="D1685" s="2"/>
    </row>
    <row r="1686" spans="1:4" ht="15.75" customHeight="1" x14ac:dyDescent="0.3">
      <c r="A1686" s="2"/>
      <c r="B1686" s="2"/>
      <c r="C1686" s="2"/>
      <c r="D1686" s="2"/>
    </row>
    <row r="1687" spans="1:4" ht="15.75" customHeight="1" x14ac:dyDescent="0.3">
      <c r="A1687" s="2"/>
      <c r="B1687" s="2"/>
      <c r="C1687" s="2"/>
      <c r="D1687" s="2"/>
    </row>
    <row r="1688" spans="1:4" ht="15.75" customHeight="1" x14ac:dyDescent="0.3">
      <c r="A1688" s="2"/>
      <c r="B1688" s="2"/>
      <c r="C1688" s="2"/>
      <c r="D1688" s="2"/>
    </row>
    <row r="1689" spans="1:4" ht="15.75" customHeight="1" x14ac:dyDescent="0.3">
      <c r="A1689" s="2"/>
      <c r="B1689" s="2"/>
      <c r="C1689" s="2"/>
      <c r="D1689" s="2"/>
    </row>
    <row r="1690" spans="1:4" ht="15.75" customHeight="1" x14ac:dyDescent="0.3">
      <c r="A1690" s="2"/>
      <c r="B1690" s="2"/>
      <c r="C1690" s="2"/>
      <c r="D1690" s="2"/>
    </row>
    <row r="1691" spans="1:4" ht="15.75" customHeight="1" x14ac:dyDescent="0.3">
      <c r="A1691" s="2"/>
      <c r="B1691" s="2"/>
      <c r="C1691" s="2"/>
      <c r="D1691" s="2"/>
    </row>
    <row r="1692" spans="1:4" ht="15.75" customHeight="1" x14ac:dyDescent="0.3">
      <c r="A1692" s="2"/>
      <c r="B1692" s="2"/>
      <c r="C1692" s="2"/>
      <c r="D1692" s="2"/>
    </row>
    <row r="1693" spans="1:4" ht="15.75" customHeight="1" x14ac:dyDescent="0.3">
      <c r="A1693" s="2"/>
      <c r="B1693" s="2"/>
      <c r="C1693" s="2"/>
      <c r="D1693" s="2"/>
    </row>
    <row r="1694" spans="1:4" ht="15.75" customHeight="1" x14ac:dyDescent="0.3">
      <c r="A1694" s="2"/>
      <c r="B1694" s="2"/>
      <c r="C1694" s="2"/>
      <c r="D1694" s="2"/>
    </row>
    <row r="1695" spans="1:4" ht="15.75" customHeight="1" x14ac:dyDescent="0.3">
      <c r="A1695" s="2"/>
      <c r="B1695" s="2"/>
      <c r="C1695" s="2"/>
      <c r="D1695" s="2"/>
    </row>
    <row r="1696" spans="1:4" ht="15.75" customHeight="1" x14ac:dyDescent="0.3">
      <c r="A1696" s="2"/>
      <c r="B1696" s="2"/>
      <c r="C1696" s="2"/>
      <c r="D1696" s="2"/>
    </row>
    <row r="1697" spans="1:4" ht="15.75" customHeight="1" x14ac:dyDescent="0.3">
      <c r="A1697" s="2"/>
      <c r="B1697" s="2"/>
      <c r="C1697" s="2"/>
      <c r="D1697" s="2"/>
    </row>
    <row r="1698" spans="1:4" ht="15.75" customHeight="1" x14ac:dyDescent="0.3">
      <c r="A1698" s="2"/>
      <c r="B1698" s="2"/>
      <c r="C1698" s="2"/>
      <c r="D1698" s="2"/>
    </row>
    <row r="1699" spans="1:4" ht="15.75" customHeight="1" x14ac:dyDescent="0.3">
      <c r="A1699" s="2"/>
      <c r="B1699" s="2"/>
      <c r="C1699" s="2"/>
      <c r="D1699" s="2"/>
    </row>
    <row r="1700" spans="1:4" ht="15.75" customHeight="1" x14ac:dyDescent="0.3">
      <c r="A1700" s="2"/>
      <c r="B1700" s="2"/>
      <c r="C1700" s="2"/>
      <c r="D1700" s="2"/>
    </row>
    <row r="1701" spans="1:4" ht="15.75" customHeight="1" x14ac:dyDescent="0.3">
      <c r="A1701" s="2"/>
      <c r="B1701" s="2"/>
      <c r="C1701" s="2"/>
      <c r="D1701" s="2"/>
    </row>
    <row r="1702" spans="1:4" ht="15.75" customHeight="1" x14ac:dyDescent="0.3">
      <c r="A1702" s="2"/>
      <c r="B1702" s="2"/>
      <c r="C1702" s="2"/>
      <c r="D1702" s="2"/>
    </row>
    <row r="1703" spans="1:4" ht="15.75" customHeight="1" x14ac:dyDescent="0.3">
      <c r="A1703" s="2"/>
      <c r="B1703" s="2"/>
      <c r="C1703" s="2"/>
      <c r="D1703" s="2"/>
    </row>
    <row r="1704" spans="1:4" ht="15.75" customHeight="1" x14ac:dyDescent="0.3">
      <c r="A1704" s="2"/>
      <c r="B1704" s="2"/>
      <c r="C1704" s="2"/>
      <c r="D1704" s="2"/>
    </row>
    <row r="1705" spans="1:4" ht="15.75" customHeight="1" x14ac:dyDescent="0.3">
      <c r="A1705" s="2"/>
      <c r="B1705" s="2"/>
      <c r="C1705" s="2"/>
      <c r="D1705" s="2"/>
    </row>
    <row r="1706" spans="1:4" ht="15.75" customHeight="1" x14ac:dyDescent="0.3">
      <c r="A1706" s="2"/>
      <c r="B1706" s="2"/>
      <c r="C1706" s="2"/>
      <c r="D1706" s="2"/>
    </row>
    <row r="1707" spans="1:4" ht="15.75" customHeight="1" x14ac:dyDescent="0.3">
      <c r="A1707" s="2"/>
      <c r="B1707" s="2"/>
      <c r="C1707" s="2"/>
      <c r="D1707" s="2"/>
    </row>
    <row r="1708" spans="1:4" ht="15.75" customHeight="1" x14ac:dyDescent="0.3">
      <c r="A1708" s="2"/>
      <c r="B1708" s="2"/>
      <c r="C1708" s="2"/>
      <c r="D1708" s="2"/>
    </row>
    <row r="1709" spans="1:4" ht="15.75" customHeight="1" x14ac:dyDescent="0.3">
      <c r="A1709" s="2"/>
      <c r="B1709" s="2"/>
      <c r="C1709" s="2"/>
      <c r="D1709" s="2"/>
    </row>
    <row r="1710" spans="1:4" ht="15.75" customHeight="1" x14ac:dyDescent="0.3">
      <c r="A1710" s="2"/>
      <c r="B1710" s="2"/>
      <c r="C1710" s="2"/>
      <c r="D1710" s="2"/>
    </row>
    <row r="1711" spans="1:4" ht="15.75" customHeight="1" x14ac:dyDescent="0.3">
      <c r="A1711" s="2"/>
      <c r="B1711" s="2"/>
      <c r="C1711" s="2"/>
      <c r="D1711" s="2"/>
    </row>
    <row r="1712" spans="1:4" ht="15.75" customHeight="1" x14ac:dyDescent="0.3">
      <c r="A1712" s="2"/>
      <c r="B1712" s="2"/>
      <c r="C1712" s="2"/>
      <c r="D1712" s="2"/>
    </row>
    <row r="1713" spans="1:4" ht="15.75" customHeight="1" x14ac:dyDescent="0.3">
      <c r="A1713" s="2"/>
      <c r="B1713" s="2"/>
      <c r="C1713" s="2"/>
      <c r="D1713" s="2"/>
    </row>
    <row r="1714" spans="1:4" ht="15.75" customHeight="1" x14ac:dyDescent="0.3">
      <c r="A1714" s="2"/>
      <c r="B1714" s="2"/>
      <c r="C1714" s="2"/>
      <c r="D1714" s="2"/>
    </row>
    <row r="1715" spans="1:4" ht="15.75" customHeight="1" x14ac:dyDescent="0.3">
      <c r="A1715" s="2"/>
      <c r="B1715" s="2"/>
      <c r="C1715" s="2"/>
      <c r="D1715" s="2"/>
    </row>
    <row r="1716" spans="1:4" ht="15.75" customHeight="1" x14ac:dyDescent="0.3">
      <c r="A1716" s="2"/>
      <c r="B1716" s="2"/>
      <c r="C1716" s="2"/>
      <c r="D1716" s="2"/>
    </row>
    <row r="1717" spans="1:4" ht="15.75" customHeight="1" x14ac:dyDescent="0.3">
      <c r="A1717" s="2"/>
      <c r="B1717" s="2"/>
      <c r="C1717" s="2"/>
      <c r="D1717" s="2"/>
    </row>
    <row r="1718" spans="1:4" ht="15.75" customHeight="1" x14ac:dyDescent="0.3">
      <c r="A1718" s="2"/>
      <c r="B1718" s="2"/>
      <c r="C1718" s="2"/>
      <c r="D1718" s="2"/>
    </row>
    <row r="1719" spans="1:4" ht="15.75" customHeight="1" x14ac:dyDescent="0.3">
      <c r="A1719" s="2"/>
      <c r="B1719" s="2"/>
      <c r="C1719" s="2"/>
      <c r="D1719" s="2"/>
    </row>
    <row r="1720" spans="1:4" ht="15.75" customHeight="1" x14ac:dyDescent="0.3">
      <c r="A1720" s="2"/>
      <c r="B1720" s="2"/>
      <c r="C1720" s="2"/>
      <c r="D1720" s="2"/>
    </row>
    <row r="1721" spans="1:4" ht="15.75" customHeight="1" x14ac:dyDescent="0.3">
      <c r="A1721" s="2"/>
      <c r="B1721" s="2"/>
      <c r="C1721" s="2"/>
      <c r="D1721" s="2"/>
    </row>
    <row r="1722" spans="1:4" ht="15.75" customHeight="1" x14ac:dyDescent="0.3">
      <c r="A1722" s="2"/>
      <c r="B1722" s="2"/>
      <c r="C1722" s="2"/>
      <c r="D1722" s="2"/>
    </row>
    <row r="1723" spans="1:4" ht="15.75" customHeight="1" x14ac:dyDescent="0.3">
      <c r="A1723" s="2"/>
      <c r="B1723" s="2"/>
      <c r="C1723" s="2"/>
      <c r="D1723" s="2"/>
    </row>
    <row r="1724" spans="1:4" ht="15.75" customHeight="1" x14ac:dyDescent="0.3">
      <c r="A1724" s="2"/>
      <c r="B1724" s="2"/>
      <c r="C1724" s="2"/>
      <c r="D1724" s="2"/>
    </row>
    <row r="1725" spans="1:4" ht="15.75" customHeight="1" x14ac:dyDescent="0.3">
      <c r="A1725" s="2"/>
      <c r="B1725" s="2"/>
      <c r="C1725" s="2"/>
      <c r="D1725" s="2"/>
    </row>
    <row r="1726" spans="1:4" ht="15.75" customHeight="1" x14ac:dyDescent="0.3">
      <c r="A1726" s="2"/>
      <c r="B1726" s="2"/>
      <c r="C1726" s="2"/>
      <c r="D1726" s="2"/>
    </row>
    <row r="1727" spans="1:4" ht="15.75" customHeight="1" x14ac:dyDescent="0.3">
      <c r="A1727" s="2"/>
      <c r="B1727" s="2"/>
      <c r="C1727" s="2"/>
      <c r="D1727" s="2"/>
    </row>
    <row r="1728" spans="1:4" ht="15.75" customHeight="1" x14ac:dyDescent="0.3">
      <c r="A1728" s="2"/>
      <c r="B1728" s="2"/>
      <c r="C1728" s="2"/>
      <c r="D1728" s="2"/>
    </row>
    <row r="1729" spans="1:4" ht="15.75" customHeight="1" x14ac:dyDescent="0.3">
      <c r="A1729" s="2"/>
      <c r="B1729" s="2"/>
      <c r="C1729" s="2"/>
      <c r="D1729" s="2"/>
    </row>
    <row r="1730" spans="1:4" ht="15.75" customHeight="1" x14ac:dyDescent="0.3">
      <c r="A1730" s="2"/>
      <c r="B1730" s="2"/>
      <c r="C1730" s="2"/>
      <c r="D1730" s="2"/>
    </row>
    <row r="1731" spans="1:4" ht="15.75" customHeight="1" x14ac:dyDescent="0.3">
      <c r="A1731" s="2"/>
      <c r="B1731" s="2"/>
      <c r="C1731" s="2"/>
      <c r="D1731" s="2"/>
    </row>
    <row r="1732" spans="1:4" ht="15.75" customHeight="1" x14ac:dyDescent="0.3">
      <c r="A1732" s="2"/>
      <c r="B1732" s="2"/>
      <c r="C1732" s="2"/>
      <c r="D1732" s="2"/>
    </row>
    <row r="1733" spans="1:4" ht="15.75" customHeight="1" x14ac:dyDescent="0.3">
      <c r="A1733" s="2"/>
      <c r="B1733" s="2"/>
      <c r="C1733" s="2"/>
      <c r="D1733" s="2"/>
    </row>
    <row r="1734" spans="1:4" ht="15.75" customHeight="1" x14ac:dyDescent="0.3">
      <c r="A1734" s="2"/>
      <c r="B1734" s="2"/>
      <c r="C1734" s="2"/>
      <c r="D1734" s="2"/>
    </row>
    <row r="1735" spans="1:4" ht="15.75" customHeight="1" x14ac:dyDescent="0.3">
      <c r="A1735" s="2"/>
      <c r="B1735" s="2"/>
      <c r="C1735" s="2"/>
      <c r="D1735" s="2"/>
    </row>
    <row r="1736" spans="1:4" ht="15.75" customHeight="1" x14ac:dyDescent="0.3">
      <c r="A1736" s="2"/>
      <c r="B1736" s="2"/>
      <c r="C1736" s="2"/>
      <c r="D1736" s="2"/>
    </row>
    <row r="1737" spans="1:4" ht="15.75" customHeight="1" x14ac:dyDescent="0.3">
      <c r="A1737" s="2"/>
      <c r="B1737" s="2"/>
      <c r="C1737" s="2"/>
      <c r="D1737" s="2"/>
    </row>
    <row r="1738" spans="1:4" ht="15.75" customHeight="1" x14ac:dyDescent="0.3">
      <c r="A1738" s="2"/>
      <c r="B1738" s="2"/>
      <c r="C1738" s="2"/>
      <c r="D1738" s="2"/>
    </row>
    <row r="1739" spans="1:4" ht="15.75" customHeight="1" x14ac:dyDescent="0.3">
      <c r="A1739" s="2"/>
      <c r="B1739" s="2"/>
      <c r="C1739" s="2"/>
      <c r="D1739" s="2"/>
    </row>
    <row r="1740" spans="1:4" ht="15.75" customHeight="1" x14ac:dyDescent="0.3">
      <c r="A1740" s="2"/>
      <c r="B1740" s="2"/>
      <c r="C1740" s="2"/>
      <c r="D1740" s="2"/>
    </row>
    <row r="1741" spans="1:4" ht="15.75" customHeight="1" x14ac:dyDescent="0.3">
      <c r="A1741" s="2"/>
      <c r="B1741" s="2"/>
      <c r="C1741" s="2"/>
      <c r="D1741" s="2"/>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Balya .</cp:lastModifiedBy>
  <dcterms:created xsi:type="dcterms:W3CDTF">2022-12-22T19:29:31Z</dcterms:created>
  <dcterms:modified xsi:type="dcterms:W3CDTF">2022-12-29T14:03:02Z</dcterms:modified>
</cp:coreProperties>
</file>