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uginot/work/fit_2018/"/>
    </mc:Choice>
  </mc:AlternateContent>
  <xr:revisionPtr revIDLastSave="0" documentId="10_ncr:8100000_{8151405E-D37B-CD4B-91C7-4066C9718888}" xr6:coauthVersionLast="34" xr6:coauthVersionMax="34" xr10:uidLastSave="{00000000-0000-0000-0000-000000000000}"/>
  <bookViews>
    <workbookView xWindow="0" yWindow="0" windowWidth="33600" windowHeight="21000" activeTab="3" xr2:uid="{00000000-000D-0000-FFFF-FFFF00000000}"/>
  </bookViews>
  <sheets>
    <sheet name="SFR" sheetId="1" r:id="rId1"/>
    <sheet name="PWR-MOX" sheetId="2" r:id="rId2"/>
    <sheet name="PWR-UOX" sheetId="3" r:id="rId3"/>
    <sheet name="100y" sheetId="4" r:id="rId4"/>
  </sheets>
  <calcPr calcId="162913"/>
</workbook>
</file>

<file path=xl/calcChain.xml><?xml version="1.0" encoding="utf-8"?>
<calcChain xmlns="http://schemas.openxmlformats.org/spreadsheetml/2006/main">
  <c r="U18" i="1" l="1"/>
  <c r="T18" i="1"/>
  <c r="S18" i="1"/>
  <c r="R18" i="1"/>
  <c r="M18" i="1"/>
  <c r="N18" i="1"/>
  <c r="O18" i="1"/>
  <c r="S20" i="2" l="1"/>
  <c r="T20" i="2"/>
  <c r="U20" i="2"/>
  <c r="R20" i="2"/>
  <c r="S18" i="2"/>
  <c r="T18" i="2"/>
  <c r="U18" i="2"/>
  <c r="D10" i="2"/>
  <c r="M18" i="2"/>
  <c r="N18" i="2"/>
  <c r="O18" i="2"/>
  <c r="M20" i="2"/>
  <c r="N20" i="2"/>
  <c r="O20" i="2"/>
  <c r="L20" i="2"/>
  <c r="H11" i="2"/>
  <c r="H16" i="2" s="1"/>
  <c r="I11" i="2"/>
  <c r="I16" i="2" s="1"/>
  <c r="AM25" i="2"/>
  <c r="AL25" i="2"/>
  <c r="AK25" i="2"/>
  <c r="AJ25" i="2"/>
  <c r="AG25" i="2"/>
  <c r="AF25" i="2"/>
  <c r="AE25" i="2"/>
  <c r="AD25" i="2"/>
  <c r="R18" i="2"/>
  <c r="L18" i="2"/>
  <c r="G16" i="2"/>
  <c r="F16" i="2"/>
  <c r="AM25" i="1" l="1"/>
  <c r="AL25" i="1"/>
  <c r="AK25" i="1"/>
  <c r="AE25" i="1"/>
  <c r="AF25" i="1"/>
  <c r="AG25" i="1"/>
  <c r="AD25" i="1"/>
  <c r="R20" i="1"/>
  <c r="T20" i="1"/>
  <c r="U20" i="1"/>
  <c r="S20" i="1"/>
  <c r="AJ25" i="1"/>
  <c r="D12" i="1" l="1"/>
  <c r="D11" i="1"/>
  <c r="D14" i="1"/>
  <c r="C26" i="1" l="1"/>
  <c r="C31" i="1" s="1"/>
  <c r="C32" i="1" l="1"/>
  <c r="G16" i="1" l="1"/>
  <c r="I16" i="1" l="1"/>
  <c r="H16" i="1"/>
  <c r="F16" i="1"/>
  <c r="L14" i="1" l="1"/>
  <c r="L12" i="1"/>
  <c r="L15" i="1"/>
  <c r="L16" i="1"/>
  <c r="L13" i="1"/>
  <c r="L17" i="1"/>
  <c r="C34" i="1"/>
  <c r="C24" i="1" s="1"/>
  <c r="C29" i="1"/>
  <c r="L18" i="1" l="1"/>
  <c r="L20" i="1"/>
  <c r="C36" i="1"/>
  <c r="D21" i="1" s="1"/>
  <c r="C19" i="1"/>
  <c r="C39" i="1"/>
  <c r="D24" i="1" s="1"/>
  <c r="C37" i="1" l="1"/>
  <c r="D22" i="1" s="1"/>
</calcChain>
</file>

<file path=xl/sharedStrings.xml><?xml version="1.0" encoding="utf-8"?>
<sst xmlns="http://schemas.openxmlformats.org/spreadsheetml/2006/main" count="315" uniqueCount="76">
  <si>
    <t>Parameters</t>
  </si>
  <si>
    <t>SFR</t>
  </si>
  <si>
    <t>Core Power, MWt</t>
  </si>
  <si>
    <t>Thermal Efficiency</t>
  </si>
  <si>
    <t>Capacity Factor</t>
  </si>
  <si>
    <t>Cycle Length, CY</t>
  </si>
  <si>
    <t>Number of Batches</t>
  </si>
  <si>
    <t>Driver</t>
  </si>
  <si>
    <t>Inner Blanket</t>
  </si>
  <si>
    <t>Outer Blanket</t>
  </si>
  <si>
    <t>Core Average</t>
  </si>
  <si>
    <t>Burnup, MWd/kgiHM</t>
  </si>
  <si>
    <t>check</t>
  </si>
  <si>
    <t>Core Inventory, kgiHM</t>
  </si>
  <si>
    <t>Total</t>
  </si>
  <si>
    <t>Annual Loading, kgHM/y</t>
  </si>
  <si>
    <t>Power Split, MWt</t>
  </si>
  <si>
    <t>Fuel Residence Time</t>
  </si>
  <si>
    <t>Pu Source</t>
  </si>
  <si>
    <t>01</t>
  </si>
  <si>
    <t>02</t>
  </si>
  <si>
    <t>03</t>
  </si>
  <si>
    <t>Pu-238</t>
  </si>
  <si>
    <t>Pu-239</t>
  </si>
  <si>
    <t>wt%</t>
  </si>
  <si>
    <t>Pu-240</t>
  </si>
  <si>
    <t>Pu-241</t>
  </si>
  <si>
    <t>Pu-242</t>
  </si>
  <si>
    <t>Reactor Type</t>
  </si>
  <si>
    <t>1-group microscopic cross sections</t>
  </si>
  <si>
    <t>barns</t>
  </si>
  <si>
    <t>U-234</t>
  </si>
  <si>
    <t>U-235</t>
  </si>
  <si>
    <t>U-236</t>
  </si>
  <si>
    <t>U-238</t>
  </si>
  <si>
    <t>Np-237</t>
  </si>
  <si>
    <t>Pu-236</t>
  </si>
  <si>
    <t>others?</t>
  </si>
  <si>
    <t>fission</t>
  </si>
  <si>
    <t>(n,2n)</t>
  </si>
  <si>
    <t>(n,gam)</t>
  </si>
  <si>
    <t>include more isotopes or remove some if necessary</t>
  </si>
  <si>
    <t>detailed fission products?</t>
  </si>
  <si>
    <t>yellow highlight indicates required input from Xavier</t>
  </si>
  <si>
    <t>purple highlight indicates calculated output from benchmark participants</t>
  </si>
  <si>
    <t>Functionality Isolation Test (FIT) #01</t>
  </si>
  <si>
    <t>other HM?</t>
  </si>
  <si>
    <t>ref</t>
  </si>
  <si>
    <t>this is bare minimum, additional parameters are welcome</t>
  </si>
  <si>
    <t>may need a separate set of xs for each Pu vector (4 total) but maybe using a single set will be sufficient</t>
  </si>
  <si>
    <t>NOTES</t>
  </si>
  <si>
    <t>Spec. Power = 48,12 W/gHM</t>
  </si>
  <si>
    <t>Am-241</t>
  </si>
  <si>
    <t>Charged Fuel Composition - FLM</t>
  </si>
  <si>
    <t>Charged Fuel Composition - Fixed Fraction</t>
  </si>
  <si>
    <t>Discharged Fuel Composition - FLM</t>
  </si>
  <si>
    <t>Discharged Fuel Composition - Fixed Fraction</t>
  </si>
  <si>
    <t>PWR</t>
  </si>
  <si>
    <t>FracMPu</t>
  </si>
  <si>
    <t>Frac PuAm</t>
  </si>
  <si>
    <t>Am+Pu</t>
  </si>
  <si>
    <t>Charged Fuel Composition FLM</t>
  </si>
  <si>
    <t>Charged Fuel Composition Fixed frcation</t>
  </si>
  <si>
    <t>Discharged Fuel Composition FLM</t>
  </si>
  <si>
    <t>Discharged Fuel Composition Fixed fraction</t>
  </si>
  <si>
    <t>REF</t>
  </si>
  <si>
    <t>time</t>
  </si>
  <si>
    <t>FabPu</t>
  </si>
  <si>
    <t>SpentPu</t>
  </si>
  <si>
    <t>ReactorPu</t>
  </si>
  <si>
    <t>Model 1</t>
  </si>
  <si>
    <t>Model 2</t>
  </si>
  <si>
    <t>Model 3</t>
  </si>
  <si>
    <t>fix 1</t>
  </si>
  <si>
    <t>fix 2</t>
  </si>
  <si>
    <t>fix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</si>
</sst>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E+00"/>
    <numFmt numFmtId="167" formatCode="0.0000%"/>
    <numFmt numFmtId="168" formatCode="0.000000000000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indexed="8"/>
      <name val="Calibri"/>
      <family val="2"/>
      <charset val="1"/>
    </font>
    <font>
      <sz val="12"/>
      <color theme="0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ourier New"/>
      <family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</patternFill>
    </fill>
    <fill>
      <patternFill patternType="solid">
        <f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3" fillId="0" borderId="0"/>
    <xf numFmtId="10" fontId="4" fillId="2" borderId="0"/>
    <xf numFmtId="0" fontId="5" fillId="0" borderId="0"/>
    <xf numFmtId="0" fontId="6" fillId="3" borderId="0"/>
    <xf numFmtId="0" fontId="7" fillId="4" borderId="0"/>
    <xf numFmtId="0" fontId="9" fillId="5" borderId="1" applyNumberFormat="0" applyAlignment="0" applyProtection="0"/>
    <xf numFmtId="0" fontId="11" fillId="6" borderId="2" applyNumberFormat="0" applyAlignment="0" applyProtection="0"/>
    <xf numFmtId="0" fontId="7" fillId="4" borderId="0"/>
    <xf numFmtId="0" fontId="7" fillId="4" borderId="0"/>
    <xf numFmtId="0" fontId="14" fillId="0" borderId="0"/>
    <xf numFmtId="0" fontId="15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0" fontId="4" fillId="2" borderId="0"/>
    <xf numFmtId="0" fontId="7" fillId="4" borderId="0"/>
    <xf numFmtId="0" fontId="15" fillId="0" borderId="0"/>
    <xf numFmtId="0" fontId="11" fillId="6" borderId="2" applyNumberFormat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8" fillId="0" borderId="5" xfId="0" applyFont="1" applyBorder="1" applyAlignment="1">
      <alignment horizontal="left"/>
    </xf>
    <xf numFmtId="0" fontId="0" fillId="0" borderId="0" xfId="0" applyAlignment="1"/>
    <xf numFmtId="0" fontId="0" fillId="0" borderId="7" xfId="0" applyBorder="1" applyAlignment="1">
      <alignment horizontal="left" indent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left" indent="1"/>
    </xf>
    <xf numFmtId="0" fontId="0" fillId="0" borderId="8" xfId="0" applyBorder="1" applyAlignment="1">
      <alignment horizontal="center"/>
    </xf>
    <xf numFmtId="0" fontId="8" fillId="0" borderId="4" xfId="0" applyFont="1" applyBorder="1" applyAlignment="1">
      <alignment horizontal="left"/>
    </xf>
    <xf numFmtId="0" fontId="0" fillId="0" borderId="6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8" fillId="0" borderId="8" xfId="0" applyFont="1" applyBorder="1" applyAlignment="1">
      <alignment horizontal="center"/>
    </xf>
    <xf numFmtId="0" fontId="0" fillId="0" borderId="6" xfId="0" applyFill="1" applyBorder="1" applyAlignment="1">
      <alignment horizontal="left"/>
    </xf>
    <xf numFmtId="2" fontId="0" fillId="0" borderId="8" xfId="0" applyNumberFormat="1" applyBorder="1" applyAlignment="1">
      <alignment horizontal="center"/>
    </xf>
    <xf numFmtId="0" fontId="12" fillId="0" borderId="5" xfId="0" applyFont="1" applyBorder="1" applyAlignment="1">
      <alignment horizontal="center"/>
    </xf>
    <xf numFmtId="165" fontId="12" fillId="0" borderId="7" xfId="0" applyNumberFormat="1" applyFont="1" applyBorder="1" applyAlignment="1">
      <alignment horizontal="center"/>
    </xf>
    <xf numFmtId="165" fontId="12" fillId="0" borderId="8" xfId="0" applyNumberFormat="1" applyFont="1" applyBorder="1" applyAlignment="1">
      <alignment horizontal="center"/>
    </xf>
    <xf numFmtId="0" fontId="10" fillId="0" borderId="0" xfId="0" applyFont="1" applyBorder="1" applyAlignment="1"/>
    <xf numFmtId="2" fontId="0" fillId="0" borderId="0" xfId="0" applyNumberFormat="1" applyBorder="1" applyAlignment="1">
      <alignment horizontal="center"/>
    </xf>
    <xf numFmtId="0" fontId="12" fillId="0" borderId="0" xfId="0" applyFont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12" fillId="0" borderId="7" xfId="1" applyNumberFormat="1" applyFont="1" applyBorder="1" applyAlignment="1">
      <alignment horizontal="center"/>
    </xf>
    <xf numFmtId="165" fontId="12" fillId="0" borderId="8" xfId="1" applyNumberFormat="1" applyFont="1" applyBorder="1" applyAlignment="1">
      <alignment horizontal="center"/>
    </xf>
    <xf numFmtId="2" fontId="13" fillId="7" borderId="0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0" fontId="0" fillId="8" borderId="5" xfId="0" applyFill="1" applyBorder="1" applyAlignment="1">
      <alignment horizontal="center"/>
    </xf>
    <xf numFmtId="9" fontId="0" fillId="8" borderId="7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12" fillId="8" borderId="7" xfId="0" applyNumberFormat="1" applyFont="1" applyFill="1" applyBorder="1" applyAlignment="1">
      <alignment horizontal="center"/>
    </xf>
    <xf numFmtId="165" fontId="12" fillId="8" borderId="7" xfId="0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2" fontId="0" fillId="8" borderId="5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2" fontId="0" fillId="0" borderId="3" xfId="0" applyNumberFormat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0" fontId="16" fillId="0" borderId="0" xfId="0" applyFont="1"/>
    <xf numFmtId="49" fontId="2" fillId="0" borderId="8" xfId="0" applyNumberFormat="1" applyFont="1" applyFill="1" applyBorder="1" applyAlignment="1">
      <alignment horizontal="center"/>
    </xf>
    <xf numFmtId="0" fontId="0" fillId="8" borderId="0" xfId="0" applyFill="1" applyBorder="1"/>
    <xf numFmtId="0" fontId="0" fillId="8" borderId="0" xfId="0" applyFill="1" applyBorder="1" applyAlignment="1">
      <alignment horizontal="left"/>
    </xf>
    <xf numFmtId="0" fontId="0" fillId="8" borderId="0" xfId="0" applyFill="1"/>
    <xf numFmtId="0" fontId="0" fillId="8" borderId="3" xfId="0" applyFill="1" applyBorder="1"/>
    <xf numFmtId="0" fontId="0" fillId="9" borderId="3" xfId="0" applyFill="1" applyBorder="1"/>
    <xf numFmtId="0" fontId="17" fillId="0" borderId="0" xfId="0" applyFont="1"/>
    <xf numFmtId="0" fontId="0" fillId="9" borderId="0" xfId="0" applyFill="1"/>
    <xf numFmtId="0" fontId="2" fillId="0" borderId="0" xfId="0" applyFont="1" applyAlignment="1">
      <alignment vertical="center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NumberFormat="1" applyBorder="1" applyAlignment="1">
      <alignment horizontal="center"/>
    </xf>
    <xf numFmtId="11" fontId="0" fillId="8" borderId="0" xfId="0" applyNumberFormat="1" applyFill="1"/>
    <xf numFmtId="11" fontId="0" fillId="9" borderId="0" xfId="0" applyNumberFormat="1" applyFill="1"/>
    <xf numFmtId="0" fontId="0" fillId="9" borderId="0" xfId="0" applyFill="1" applyAlignment="1">
      <alignment horizontal="center"/>
    </xf>
    <xf numFmtId="11" fontId="0" fillId="0" borderId="0" xfId="0" applyNumberFormat="1"/>
    <xf numFmtId="166" fontId="0" fillId="8" borderId="0" xfId="0" applyNumberFormat="1" applyFill="1"/>
    <xf numFmtId="166" fontId="0" fillId="0" borderId="0" xfId="0" applyNumberFormat="1"/>
    <xf numFmtId="166" fontId="0" fillId="9" borderId="0" xfId="0" applyNumberFormat="1" applyFill="1"/>
    <xf numFmtId="0" fontId="16" fillId="0" borderId="0" xfId="0" applyFont="1" applyBorder="1" applyAlignment="1">
      <alignment horizontal="left" vertical="top" wrapText="1"/>
    </xf>
    <xf numFmtId="167" fontId="0" fillId="0" borderId="0" xfId="0" applyNumberFormat="1" applyBorder="1" applyAlignment="1">
      <alignment horizontal="center"/>
    </xf>
    <xf numFmtId="0" fontId="0" fillId="0" borderId="14" xfId="0" applyFill="1" applyBorder="1"/>
    <xf numFmtId="0" fontId="0" fillId="0" borderId="0" xfId="0" applyFill="1" applyBorder="1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168" fontId="0" fillId="0" borderId="0" xfId="0" applyNumberFormat="1"/>
    <xf numFmtId="1" fontId="16" fillId="0" borderId="0" xfId="0" applyNumberFormat="1" applyFont="1" applyFill="1"/>
    <xf numFmtId="0" fontId="16" fillId="0" borderId="0" xfId="0" applyFont="1" applyFill="1"/>
    <xf numFmtId="11" fontId="16" fillId="0" borderId="0" xfId="0" applyNumberFormat="1" applyFont="1" applyFill="1"/>
    <xf numFmtId="0" fontId="16" fillId="0" borderId="0" xfId="0" applyFont="1" applyFill="1" applyBorder="1"/>
    <xf numFmtId="0" fontId="16" fillId="0" borderId="0" xfId="0" applyFont="1" applyFill="1" applyBorder="1" applyAlignment="1">
      <alignment horizontal="left"/>
    </xf>
    <xf numFmtId="0" fontId="0" fillId="0" borderId="0" xfId="0" applyFill="1"/>
    <xf numFmtId="0" fontId="16" fillId="0" borderId="13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0" fillId="0" borderId="1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8" fillId="0" borderId="0" xfId="0" applyFont="1"/>
    <xf numFmtId="0" fontId="19" fillId="0" borderId="0" xfId="0" applyFont="1"/>
  </cellXfs>
  <cellStyles count="22">
    <cellStyle name="Caution" xfId="3" xr:uid="{00000000-0005-0000-0000-000000000000}"/>
    <cellStyle name="Caution 2" xfId="16" xr:uid="{00000000-0005-0000-0000-000001000000}"/>
    <cellStyle name="Excel Built-in Normal" xfId="4" xr:uid="{00000000-0005-0000-0000-000002000000}"/>
    <cellStyle name="Head 1" xfId="5" xr:uid="{00000000-0005-0000-0000-000003000000}"/>
    <cellStyle name="Head 2" xfId="6" xr:uid="{00000000-0005-0000-0000-000004000000}"/>
    <cellStyle name="Head 2 2" xfId="9" xr:uid="{00000000-0005-0000-0000-000005000000}"/>
    <cellStyle name="Head 2 2 2" xfId="10" xr:uid="{00000000-0005-0000-0000-000006000000}"/>
    <cellStyle name="Head 2 3" xfId="17" xr:uid="{00000000-0005-0000-0000-000007000000}"/>
    <cellStyle name="Input 2" xfId="7" xr:uid="{00000000-0005-0000-0000-000008000000}"/>
    <cellStyle name="Normal" xfId="0" builtinId="0"/>
    <cellStyle name="Normal 2" xfId="2" xr:uid="{00000000-0005-0000-0000-00000A000000}"/>
    <cellStyle name="Normal 2 2" xfId="18" xr:uid="{00000000-0005-0000-0000-00000B000000}"/>
    <cellStyle name="Normal 2 3" xfId="12" xr:uid="{00000000-0005-0000-0000-00000C000000}"/>
    <cellStyle name="Normal 3" xfId="11" xr:uid="{00000000-0005-0000-0000-00000D000000}"/>
    <cellStyle name="Normal 4" xfId="14" xr:uid="{00000000-0005-0000-0000-00000E000000}"/>
    <cellStyle name="Normal 4 2" xfId="20" xr:uid="{00000000-0005-0000-0000-00000F000000}"/>
    <cellStyle name="Output 2" xfId="8" xr:uid="{00000000-0005-0000-0000-000010000000}"/>
    <cellStyle name="Output 3" xfId="19" xr:uid="{00000000-0005-0000-0000-000011000000}"/>
    <cellStyle name="Percent" xfId="1" builtinId="5"/>
    <cellStyle name="Percent 2" xfId="15" xr:uid="{00000000-0005-0000-0000-000012000000}"/>
    <cellStyle name="Percent 2 2" xfId="21" xr:uid="{00000000-0005-0000-0000-000013000000}"/>
    <cellStyle name="Percent 3" xfId="13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39"/>
  <sheetViews>
    <sheetView zoomScaleNormal="100" workbookViewId="0">
      <selection activeCell="U21" sqref="U21"/>
    </sheetView>
  </sheetViews>
  <sheetFormatPr baseColWidth="10" defaultColWidth="8.83203125" defaultRowHeight="15" x14ac:dyDescent="0.2"/>
  <cols>
    <col min="2" max="2" width="25.83203125" bestFit="1" customWidth="1"/>
    <col min="3" max="3" width="10.83203125" bestFit="1" customWidth="1"/>
    <col min="4" max="4" width="13" bestFit="1" customWidth="1"/>
    <col min="5" max="5" width="17.5" bestFit="1" customWidth="1"/>
    <col min="7" max="7" width="11.33203125" style="1" bestFit="1" customWidth="1"/>
    <col min="12" max="12" width="9.1640625" style="1"/>
    <col min="16" max="16" width="8.83203125" style="81"/>
    <col min="17" max="21" width="8.83203125" style="1"/>
    <col min="30" max="30" width="17.6640625" bestFit="1" customWidth="1"/>
    <col min="31" max="31" width="17.6640625" style="1" customWidth="1"/>
    <col min="32" max="32" width="10.33203125" style="1" bestFit="1" customWidth="1"/>
    <col min="33" max="33" width="10.33203125" style="1" customWidth="1"/>
    <col min="35" max="35" width="8.83203125" style="1"/>
    <col min="36" max="36" width="17.33203125" style="1" bestFit="1" customWidth="1"/>
    <col min="37" max="39" width="10.33203125" style="1" bestFit="1" customWidth="1"/>
  </cols>
  <sheetData>
    <row r="1" spans="1:39" s="1" customFormat="1" x14ac:dyDescent="0.2">
      <c r="P1" s="81"/>
    </row>
    <row r="2" spans="1:39" s="1" customFormat="1" ht="21" x14ac:dyDescent="0.25">
      <c r="B2" s="56" t="s">
        <v>45</v>
      </c>
      <c r="P2" s="81"/>
    </row>
    <row r="3" spans="1:39" s="1" customFormat="1" x14ac:dyDescent="0.2">
      <c r="P3" s="81"/>
    </row>
    <row r="4" spans="1:39" s="1" customFormat="1" x14ac:dyDescent="0.2">
      <c r="C4" s="54"/>
      <c r="D4" s="1" t="s">
        <v>43</v>
      </c>
      <c r="P4" s="81"/>
    </row>
    <row r="5" spans="1:39" s="1" customFormat="1" x14ac:dyDescent="0.2">
      <c r="C5" s="55"/>
      <c r="D5" s="1" t="s">
        <v>44</v>
      </c>
      <c r="P5" s="81"/>
    </row>
    <row r="6" spans="1:39" x14ac:dyDescent="0.2">
      <c r="W6" s="49"/>
    </row>
    <row r="7" spans="1:39" ht="49.5" customHeight="1" thickBot="1" x14ac:dyDescent="0.25">
      <c r="A7" s="58" t="s">
        <v>50</v>
      </c>
      <c r="B7" s="82" t="s">
        <v>48</v>
      </c>
      <c r="C7" s="82"/>
      <c r="D7" s="59"/>
      <c r="E7" s="82" t="s">
        <v>41</v>
      </c>
      <c r="F7" s="82"/>
      <c r="G7" s="82"/>
      <c r="H7" s="82"/>
      <c r="I7" s="82"/>
      <c r="J7" s="60"/>
      <c r="K7" s="82" t="s">
        <v>41</v>
      </c>
      <c r="L7" s="82"/>
      <c r="M7" s="82"/>
      <c r="N7" s="82"/>
      <c r="O7" s="82"/>
      <c r="P7" s="60"/>
      <c r="Q7" s="82" t="s">
        <v>41</v>
      </c>
      <c r="R7" s="82"/>
      <c r="S7" s="82"/>
      <c r="T7" s="82"/>
      <c r="U7" s="82"/>
      <c r="V7" s="60"/>
      <c r="W7" s="82" t="s">
        <v>49</v>
      </c>
      <c r="X7" s="82"/>
      <c r="Y7" s="82"/>
      <c r="Z7" s="82"/>
      <c r="AA7" s="82"/>
      <c r="AC7" s="83"/>
      <c r="AD7" s="83"/>
      <c r="AE7" s="83"/>
      <c r="AF7" s="83"/>
      <c r="AG7" s="83"/>
      <c r="AI7" s="83"/>
      <c r="AJ7" s="83"/>
      <c r="AK7" s="83"/>
      <c r="AL7" s="83"/>
      <c r="AM7" s="83"/>
    </row>
    <row r="8" spans="1:39" ht="20" thickBot="1" x14ac:dyDescent="0.3">
      <c r="A8" s="1"/>
      <c r="B8" s="84" t="s">
        <v>28</v>
      </c>
      <c r="C8" s="86"/>
      <c r="D8" s="22"/>
      <c r="E8" s="84" t="s">
        <v>18</v>
      </c>
      <c r="F8" s="85"/>
      <c r="G8" s="85"/>
      <c r="H8" s="85"/>
      <c r="I8" s="86"/>
      <c r="K8" s="84" t="s">
        <v>61</v>
      </c>
      <c r="L8" s="85"/>
      <c r="M8" s="85"/>
      <c r="N8" s="85"/>
      <c r="O8" s="86"/>
      <c r="P8" s="1"/>
      <c r="Q8" s="84" t="s">
        <v>62</v>
      </c>
      <c r="R8" s="85"/>
      <c r="S8" s="85"/>
      <c r="T8" s="85"/>
      <c r="U8" s="86"/>
      <c r="W8" s="84" t="s">
        <v>29</v>
      </c>
      <c r="X8" s="85"/>
      <c r="Y8" s="85"/>
      <c r="Z8" s="85"/>
      <c r="AA8" s="86"/>
      <c r="AC8" s="84" t="s">
        <v>63</v>
      </c>
      <c r="AD8" s="85"/>
      <c r="AE8" s="85"/>
      <c r="AF8" s="85"/>
      <c r="AG8" s="85"/>
      <c r="AI8" s="84" t="s">
        <v>64</v>
      </c>
      <c r="AJ8" s="85"/>
      <c r="AK8" s="85"/>
      <c r="AL8" s="85"/>
      <c r="AM8" s="86"/>
    </row>
    <row r="9" spans="1:39" ht="16" x14ac:dyDescent="0.2">
      <c r="A9" s="1"/>
      <c r="B9" s="16" t="s">
        <v>0</v>
      </c>
      <c r="C9" s="41" t="s">
        <v>1</v>
      </c>
      <c r="D9" s="10"/>
      <c r="E9" s="16" t="s">
        <v>24</v>
      </c>
      <c r="F9" s="42" t="s">
        <v>47</v>
      </c>
      <c r="G9" s="42" t="s">
        <v>19</v>
      </c>
      <c r="H9" s="42" t="s">
        <v>20</v>
      </c>
      <c r="I9" s="42" t="s">
        <v>21</v>
      </c>
      <c r="K9" s="16" t="s">
        <v>24</v>
      </c>
      <c r="L9" s="42" t="s">
        <v>47</v>
      </c>
      <c r="M9" s="42" t="s">
        <v>19</v>
      </c>
      <c r="N9" s="42" t="s">
        <v>20</v>
      </c>
      <c r="O9" s="42" t="s">
        <v>21</v>
      </c>
      <c r="P9" s="1"/>
      <c r="Q9" s="16" t="s">
        <v>24</v>
      </c>
      <c r="R9" s="42" t="s">
        <v>47</v>
      </c>
      <c r="S9" s="42" t="s">
        <v>19</v>
      </c>
      <c r="T9" s="42" t="s">
        <v>20</v>
      </c>
      <c r="U9" s="42" t="s">
        <v>21</v>
      </c>
      <c r="W9" s="50" t="s">
        <v>30</v>
      </c>
      <c r="X9" s="12" t="s">
        <v>40</v>
      </c>
      <c r="Y9" s="12" t="s">
        <v>38</v>
      </c>
      <c r="Z9" s="12" t="s">
        <v>39</v>
      </c>
      <c r="AA9" s="12" t="s">
        <v>37</v>
      </c>
      <c r="AB9" s="2"/>
      <c r="AC9" s="16" t="s">
        <v>24</v>
      </c>
      <c r="AD9" s="42" t="s">
        <v>47</v>
      </c>
      <c r="AE9" s="42" t="s">
        <v>19</v>
      </c>
      <c r="AF9" s="42" t="s">
        <v>20</v>
      </c>
      <c r="AG9" s="42" t="s">
        <v>21</v>
      </c>
      <c r="AI9" s="16" t="s">
        <v>24</v>
      </c>
      <c r="AJ9" s="42" t="s">
        <v>47</v>
      </c>
      <c r="AK9" s="42" t="s">
        <v>19</v>
      </c>
      <c r="AL9" s="42" t="s">
        <v>20</v>
      </c>
      <c r="AM9" s="42" t="s">
        <v>21</v>
      </c>
    </row>
    <row r="10" spans="1:39" x14ac:dyDescent="0.2">
      <c r="A10" s="1"/>
      <c r="B10" s="3" t="s">
        <v>2</v>
      </c>
      <c r="C10" s="35">
        <v>2500</v>
      </c>
      <c r="D10" s="10"/>
      <c r="E10" s="3" t="s">
        <v>22</v>
      </c>
      <c r="F10" s="44">
        <v>0.48</v>
      </c>
      <c r="G10" s="44">
        <v>3.12</v>
      </c>
      <c r="H10" s="44">
        <v>3.32</v>
      </c>
      <c r="I10" s="44">
        <v>4</v>
      </c>
      <c r="K10" s="51" t="s">
        <v>32</v>
      </c>
      <c r="L10" s="51">
        <v>0.2</v>
      </c>
      <c r="M10" s="57">
        <v>0.20094800000000002</v>
      </c>
      <c r="N10" s="57">
        <v>0.18417</v>
      </c>
      <c r="O10" s="57">
        <v>0.19903500000000002</v>
      </c>
      <c r="Q10" s="51" t="s">
        <v>32</v>
      </c>
      <c r="R10" s="51">
        <v>0.2</v>
      </c>
      <c r="S10" s="57">
        <v>0.2</v>
      </c>
      <c r="T10" s="57">
        <v>0.2</v>
      </c>
      <c r="U10" s="57">
        <v>0.2</v>
      </c>
      <c r="W10" s="51" t="s">
        <v>31</v>
      </c>
      <c r="X10" s="53"/>
      <c r="Y10" s="53"/>
      <c r="Z10" s="53"/>
      <c r="AA10" s="53"/>
      <c r="AC10" s="51" t="s">
        <v>31</v>
      </c>
      <c r="AD10" s="62">
        <v>3.4358800000000001E-3</v>
      </c>
      <c r="AE10" s="57">
        <v>1.5818200000000001E-2</v>
      </c>
      <c r="AF10" s="64">
        <v>2.4243199999999999E-2</v>
      </c>
      <c r="AG10" s="57">
        <v>2.0350799999999999E-2</v>
      </c>
      <c r="AI10" s="51" t="s">
        <v>31</v>
      </c>
      <c r="AJ10" s="62">
        <v>3.4358700000000002E-3</v>
      </c>
      <c r="AK10" s="57">
        <v>1.6309500000000001E-2</v>
      </c>
      <c r="AL10" s="64">
        <v>1.5719299999999999E-2</v>
      </c>
      <c r="AM10" s="57">
        <v>1.9725299999999998E-2</v>
      </c>
    </row>
    <row r="11" spans="1:39" x14ac:dyDescent="0.2">
      <c r="A11" s="1"/>
      <c r="B11" s="5" t="s">
        <v>3</v>
      </c>
      <c r="C11" s="36">
        <v>0.4</v>
      </c>
      <c r="D11" s="61">
        <f>C10*0.4</f>
        <v>1000</v>
      </c>
      <c r="E11" s="5" t="s">
        <v>23</v>
      </c>
      <c r="F11" s="45">
        <v>58.87</v>
      </c>
      <c r="G11" s="45">
        <v>51.59</v>
      </c>
      <c r="H11" s="45">
        <v>45.01</v>
      </c>
      <c r="I11" s="45">
        <v>49.6</v>
      </c>
      <c r="K11" s="51" t="s">
        <v>34</v>
      </c>
      <c r="L11" s="51">
        <v>83.83</v>
      </c>
      <c r="M11" s="57">
        <v>84.227500000000006</v>
      </c>
      <c r="N11" s="57">
        <v>77.194700000000012</v>
      </c>
      <c r="O11" s="57">
        <v>83.42540000000001</v>
      </c>
      <c r="Q11" s="51" t="s">
        <v>34</v>
      </c>
      <c r="R11" s="51">
        <v>83.83</v>
      </c>
      <c r="S11" s="57">
        <v>83.83</v>
      </c>
      <c r="T11" s="57">
        <v>83.83</v>
      </c>
      <c r="U11" s="57">
        <v>83.83</v>
      </c>
      <c r="W11" s="51" t="s">
        <v>32</v>
      </c>
      <c r="X11" s="53"/>
      <c r="Y11" s="53"/>
      <c r="Z11" s="53"/>
      <c r="AA11" s="53"/>
      <c r="AC11" s="51" t="s">
        <v>32</v>
      </c>
      <c r="AD11" s="53">
        <v>7.1903599999999998E-2</v>
      </c>
      <c r="AE11" s="57">
        <v>7.4149800000000002E-2</v>
      </c>
      <c r="AF11" s="57">
        <v>7.87355E-2</v>
      </c>
      <c r="AG11" s="57">
        <v>7.5521699999999997E-2</v>
      </c>
      <c r="AI11" s="51" t="s">
        <v>32</v>
      </c>
      <c r="AJ11" s="53">
        <v>7.1903599999999998E-2</v>
      </c>
      <c r="AK11" s="57">
        <v>7.5009300000000001E-2</v>
      </c>
      <c r="AL11" s="57">
        <v>6.8404999999999994E-2</v>
      </c>
      <c r="AM11" s="57">
        <v>7.46666E-2</v>
      </c>
    </row>
    <row r="12" spans="1:39" x14ac:dyDescent="0.2">
      <c r="A12" s="1"/>
      <c r="B12" s="5" t="s">
        <v>4</v>
      </c>
      <c r="C12" s="37">
        <v>0.9</v>
      </c>
      <c r="D12" s="10">
        <f>2500*0.9</f>
        <v>2250</v>
      </c>
      <c r="E12" s="5" t="s">
        <v>25</v>
      </c>
      <c r="F12" s="45">
        <v>33.979999999999997</v>
      </c>
      <c r="G12" s="45">
        <v>24.32</v>
      </c>
      <c r="H12" s="45">
        <v>33.909999999999997</v>
      </c>
      <c r="I12" s="45">
        <v>24.76</v>
      </c>
      <c r="K12" s="51" t="s">
        <v>22</v>
      </c>
      <c r="L12" s="53">
        <f>F10/$F$16*(100-$L$11-$L$10)</f>
        <v>7.6648335166483367E-2</v>
      </c>
      <c r="M12" s="57">
        <v>0.48583200000000004</v>
      </c>
      <c r="N12" s="57">
        <v>0.751023</v>
      </c>
      <c r="O12" s="57">
        <v>0.64995199999999997</v>
      </c>
      <c r="Q12" s="51" t="s">
        <v>22</v>
      </c>
      <c r="R12" s="53">
        <v>7.6648300000000003E-2</v>
      </c>
      <c r="S12" s="57">
        <v>0.49826399999999998</v>
      </c>
      <c r="T12" s="57">
        <v>0.53020400000000001</v>
      </c>
      <c r="U12" s="57">
        <v>0.63385599999999998</v>
      </c>
      <c r="W12" s="51" t="s">
        <v>33</v>
      </c>
      <c r="X12" s="53"/>
      <c r="Y12" s="53"/>
      <c r="Z12" s="53"/>
      <c r="AA12" s="53"/>
      <c r="AC12" s="51" t="s">
        <v>33</v>
      </c>
      <c r="AD12" s="53">
        <v>2.9599799999999999E-2</v>
      </c>
      <c r="AE12" s="57">
        <v>2.8742899999999998E-2</v>
      </c>
      <c r="AF12" s="57">
        <v>2.67494E-2</v>
      </c>
      <c r="AG12" s="57">
        <v>2.83285E-2</v>
      </c>
      <c r="AI12" s="51" t="s">
        <v>33</v>
      </c>
      <c r="AJ12" s="53">
        <v>2.9599799999999999E-2</v>
      </c>
      <c r="AK12" s="57">
        <v>2.8452399999999996E-2</v>
      </c>
      <c r="AL12" s="57">
        <v>3.04222E-2</v>
      </c>
      <c r="AM12" s="57">
        <v>2.8618399999999999E-2</v>
      </c>
    </row>
    <row r="13" spans="1:39" x14ac:dyDescent="0.2">
      <c r="A13" s="1"/>
      <c r="B13" s="5" t="s">
        <v>5</v>
      </c>
      <c r="C13" s="38">
        <v>1.2643599999999999</v>
      </c>
      <c r="D13" s="10"/>
      <c r="E13" s="5" t="s">
        <v>26</v>
      </c>
      <c r="F13" s="45">
        <v>2.54</v>
      </c>
      <c r="G13" s="45">
        <v>11.75</v>
      </c>
      <c r="H13" s="45">
        <v>4.54</v>
      </c>
      <c r="I13" s="45">
        <v>12.24</v>
      </c>
      <c r="K13" s="52" t="s">
        <v>23</v>
      </c>
      <c r="L13" s="53">
        <f t="shared" ref="L13:L17" si="0">F11/$F$16*(100-$L$11-$L$10)</f>
        <v>9.4005989401059917</v>
      </c>
      <c r="M13" s="57">
        <v>8.0333600000000001</v>
      </c>
      <c r="N13" s="57">
        <v>10.181800000000001</v>
      </c>
      <c r="O13" s="57">
        <v>8.0594000000000001</v>
      </c>
      <c r="Q13" s="52" t="s">
        <v>23</v>
      </c>
      <c r="R13" s="53">
        <v>9.4006000000000007</v>
      </c>
      <c r="S13" s="57">
        <v>8.2389200000000002</v>
      </c>
      <c r="T13" s="57">
        <v>7.1881000000000004</v>
      </c>
      <c r="U13" s="57">
        <v>7.8598100000000004</v>
      </c>
      <c r="W13" s="51" t="s">
        <v>34</v>
      </c>
      <c r="X13" s="53"/>
      <c r="Y13" s="53"/>
      <c r="Z13" s="53"/>
      <c r="AA13" s="53"/>
      <c r="AC13" s="51" t="s">
        <v>34</v>
      </c>
      <c r="AD13" s="53">
        <v>72.922499999999999</v>
      </c>
      <c r="AE13" s="57">
        <v>73.380499999999998</v>
      </c>
      <c r="AF13" s="57">
        <v>68.425299999999993</v>
      </c>
      <c r="AG13" s="57">
        <v>72.886799999999994</v>
      </c>
      <c r="AI13" s="51" t="s">
        <v>34</v>
      </c>
      <c r="AJ13" s="53">
        <v>72.922499999999999</v>
      </c>
      <c r="AK13" s="57">
        <v>73.181700000000006</v>
      </c>
      <c r="AL13" s="57">
        <v>72.281099999999995</v>
      </c>
      <c r="AM13" s="57">
        <v>73.093199999999996</v>
      </c>
    </row>
    <row r="14" spans="1:39" x14ac:dyDescent="0.2">
      <c r="A14" s="1"/>
      <c r="B14" s="17" t="s">
        <v>17</v>
      </c>
      <c r="C14" s="18">
        <v>6.3218100000000002</v>
      </c>
      <c r="D14" s="23">
        <f>C14*12</f>
        <v>75.861720000000005</v>
      </c>
      <c r="E14" s="17" t="s">
        <v>27</v>
      </c>
      <c r="F14" s="45">
        <v>3.37</v>
      </c>
      <c r="G14" s="45">
        <v>8.0399999999999991</v>
      </c>
      <c r="H14" s="45">
        <v>12.45</v>
      </c>
      <c r="I14" s="45">
        <v>9.4</v>
      </c>
      <c r="K14" s="52" t="s">
        <v>25</v>
      </c>
      <c r="L14" s="53">
        <f t="shared" si="0"/>
        <v>5.4260633936606339</v>
      </c>
      <c r="M14" s="57">
        <v>3.7869999999999999</v>
      </c>
      <c r="N14" s="57">
        <v>7.6708399999999992</v>
      </c>
      <c r="O14" s="57">
        <v>4.0232000000000001</v>
      </c>
      <c r="Q14" s="52" t="s">
        <v>25</v>
      </c>
      <c r="R14" s="53">
        <v>5.4260599999999997</v>
      </c>
      <c r="S14" s="57">
        <v>3.8838999999999997</v>
      </c>
      <c r="T14" s="57">
        <v>5.4154300000000006</v>
      </c>
      <c r="U14" s="57">
        <v>3.9235699999999998</v>
      </c>
      <c r="W14" s="51" t="s">
        <v>35</v>
      </c>
      <c r="X14" s="53"/>
      <c r="Y14" s="53"/>
      <c r="Z14" s="53"/>
      <c r="AA14" s="53"/>
      <c r="AC14" s="51" t="s">
        <v>35</v>
      </c>
      <c r="AD14" s="53">
        <v>3.8546700000000003E-2</v>
      </c>
      <c r="AE14" s="57">
        <v>3.9512800000000001E-2</v>
      </c>
      <c r="AF14" s="57">
        <v>3.56707E-2</v>
      </c>
      <c r="AG14" s="57">
        <v>3.8918099999999997E-2</v>
      </c>
      <c r="AI14" s="51" t="s">
        <v>35</v>
      </c>
      <c r="AJ14" s="53">
        <v>3.8546700000000003E-2</v>
      </c>
      <c r="AK14" s="57">
        <v>3.9309299999999998E-2</v>
      </c>
      <c r="AL14" s="57">
        <v>3.9437899999999998E-2</v>
      </c>
      <c r="AM14" s="57">
        <v>3.91332E-2</v>
      </c>
    </row>
    <row r="15" spans="1:39" ht="16" x14ac:dyDescent="0.2">
      <c r="A15" s="8"/>
      <c r="B15" s="7" t="s">
        <v>6</v>
      </c>
      <c r="C15" s="4"/>
      <c r="D15" s="10"/>
      <c r="E15" s="43" t="s">
        <v>52</v>
      </c>
      <c r="F15" s="48">
        <v>0.77</v>
      </c>
      <c r="G15" s="48">
        <v>1.18</v>
      </c>
      <c r="H15" s="48">
        <v>0.77</v>
      </c>
      <c r="I15" s="48">
        <v>0.78</v>
      </c>
      <c r="K15" s="52" t="s">
        <v>26</v>
      </c>
      <c r="L15" s="53">
        <f t="shared" si="0"/>
        <v>0.4055974402559745</v>
      </c>
      <c r="M15" s="57">
        <v>1.8296600000000001</v>
      </c>
      <c r="N15" s="57">
        <v>1.0269999999999999</v>
      </c>
      <c r="O15" s="57">
        <v>1.98885</v>
      </c>
      <c r="Q15" s="52" t="s">
        <v>26</v>
      </c>
      <c r="R15" s="53">
        <v>0.40559699999999999</v>
      </c>
      <c r="S15" s="57">
        <v>1.8764800000000001</v>
      </c>
      <c r="T15" s="57">
        <v>0.72503799999999996</v>
      </c>
      <c r="U15" s="57">
        <v>1.9396</v>
      </c>
      <c r="W15" s="51" t="s">
        <v>36</v>
      </c>
      <c r="X15" s="53"/>
      <c r="Y15" s="53"/>
      <c r="Z15" s="53"/>
      <c r="AA15" s="53"/>
      <c r="AC15" s="51" t="s">
        <v>36</v>
      </c>
      <c r="AD15" s="62">
        <v>4.4621399999999997E-7</v>
      </c>
      <c r="AE15" s="63">
        <v>4.5839600000000002E-7</v>
      </c>
      <c r="AF15" s="63">
        <v>3.9783299999999999E-7</v>
      </c>
      <c r="AG15" s="63">
        <v>4.4836399999999998E-7</v>
      </c>
      <c r="AI15" s="51" t="s">
        <v>36</v>
      </c>
      <c r="AJ15" s="62">
        <v>4.4621399999999997E-7</v>
      </c>
      <c r="AK15" s="63">
        <v>4.5408199999999995E-7</v>
      </c>
      <c r="AL15" s="63">
        <v>4.6917499999999994E-7</v>
      </c>
      <c r="AM15" s="63">
        <v>4.5284499999999995E-7</v>
      </c>
    </row>
    <row r="16" spans="1:39" x14ac:dyDescent="0.2">
      <c r="A16" s="1"/>
      <c r="B16" s="9" t="s">
        <v>7</v>
      </c>
      <c r="C16" s="37">
        <v>5</v>
      </c>
      <c r="D16" s="10"/>
      <c r="E16" s="46" t="s">
        <v>14</v>
      </c>
      <c r="F16" s="47">
        <f>SUM(F10:F15)</f>
        <v>100.00999999999999</v>
      </c>
      <c r="G16" s="47">
        <f>SUM(G10:G15)</f>
        <v>100</v>
      </c>
      <c r="H16" s="47">
        <f>SUM(H10:H15)</f>
        <v>100</v>
      </c>
      <c r="I16" s="47">
        <f>SUM(I10:I15)</f>
        <v>100.78</v>
      </c>
      <c r="K16" s="52" t="s">
        <v>27</v>
      </c>
      <c r="L16" s="53">
        <f t="shared" si="0"/>
        <v>0.53813518648135206</v>
      </c>
      <c r="M16" s="57">
        <v>1.2519499999999999</v>
      </c>
      <c r="N16" s="57">
        <v>2.8163400000000003</v>
      </c>
      <c r="O16" s="57">
        <v>1.52739</v>
      </c>
      <c r="Q16" s="52" t="s">
        <v>27</v>
      </c>
      <c r="R16" s="53">
        <v>0.53813500000000003</v>
      </c>
      <c r="S16" s="57">
        <v>1.28399</v>
      </c>
      <c r="T16" s="57">
        <v>1.98827</v>
      </c>
      <c r="U16" s="57">
        <v>1.48956</v>
      </c>
      <c r="W16" s="52" t="s">
        <v>22</v>
      </c>
      <c r="X16" s="53"/>
      <c r="Y16" s="53"/>
      <c r="Z16" s="53"/>
      <c r="AA16" s="53"/>
      <c r="AC16" s="52" t="s">
        <v>22</v>
      </c>
      <c r="AD16" s="53">
        <v>9.5553299999999994E-2</v>
      </c>
      <c r="AE16" s="57">
        <v>0.326959</v>
      </c>
      <c r="AF16" s="57">
        <v>0.45812900000000001</v>
      </c>
      <c r="AG16" s="57">
        <v>0.39701799999999998</v>
      </c>
      <c r="AI16" s="52" t="s">
        <v>22</v>
      </c>
      <c r="AJ16" s="53">
        <v>9.5553299999999994E-2</v>
      </c>
      <c r="AK16" s="57">
        <v>0.33678399999999997</v>
      </c>
      <c r="AL16" s="57">
        <v>0.29937900000000001</v>
      </c>
      <c r="AM16" s="57">
        <v>0.384967</v>
      </c>
    </row>
    <row r="17" spans="1:39" x14ac:dyDescent="0.2">
      <c r="A17" s="1"/>
      <c r="B17" s="9" t="s">
        <v>8</v>
      </c>
      <c r="C17" s="37">
        <v>5</v>
      </c>
      <c r="D17" s="10"/>
      <c r="K17" s="52" t="s">
        <v>52</v>
      </c>
      <c r="L17" s="53">
        <f t="shared" si="0"/>
        <v>0.12295670432956708</v>
      </c>
      <c r="M17" s="57">
        <v>0.18374400000000002</v>
      </c>
      <c r="N17" s="57">
        <v>0.174183</v>
      </c>
      <c r="O17" s="57">
        <v>0.12674099999999999</v>
      </c>
      <c r="Q17" s="52" t="s">
        <v>52</v>
      </c>
      <c r="R17" s="53">
        <v>0.122957</v>
      </c>
      <c r="S17" s="57">
        <v>0.188446</v>
      </c>
      <c r="T17" s="57">
        <v>0.12296900000000001</v>
      </c>
      <c r="U17" s="57">
        <v>0.123602</v>
      </c>
      <c r="W17" s="52" t="s">
        <v>23</v>
      </c>
      <c r="X17" s="53"/>
      <c r="Y17" s="53"/>
      <c r="Z17" s="53"/>
      <c r="AA17" s="53"/>
      <c r="AC17" s="52" t="s">
        <v>23</v>
      </c>
      <c r="AD17" s="53">
        <v>9.6766299999999994</v>
      </c>
      <c r="AE17" s="57">
        <v>9.2143999999999995</v>
      </c>
      <c r="AF17" s="57">
        <v>9.6514299999999995</v>
      </c>
      <c r="AG17" s="57">
        <v>9.1745900000000002</v>
      </c>
      <c r="AI17" s="52" t="s">
        <v>23</v>
      </c>
      <c r="AJ17" s="53">
        <v>9.6766299999999994</v>
      </c>
      <c r="AK17" s="57">
        <v>9.261709999999999</v>
      </c>
      <c r="AL17" s="57">
        <v>8.9148500000000013</v>
      </c>
      <c r="AM17" s="57">
        <v>9.1301400000000008</v>
      </c>
    </row>
    <row r="18" spans="1:39" x14ac:dyDescent="0.2">
      <c r="A18" s="1"/>
      <c r="B18" s="9" t="s">
        <v>9</v>
      </c>
      <c r="C18" s="6"/>
      <c r="D18" s="10"/>
      <c r="K18" s="46" t="s">
        <v>14</v>
      </c>
      <c r="L18" s="71">
        <f>SUM(L10:L17)</f>
        <v>100</v>
      </c>
      <c r="M18" s="71">
        <f t="shared" ref="M18:O18" si="1">SUM(M10:M17)</f>
        <v>99.999994000000015</v>
      </c>
      <c r="N18" s="71">
        <f t="shared" si="1"/>
        <v>100.000056</v>
      </c>
      <c r="O18" s="71">
        <f t="shared" si="1"/>
        <v>99.999967999999996</v>
      </c>
      <c r="P18" s="1"/>
      <c r="Q18" s="46" t="s">
        <v>14</v>
      </c>
      <c r="R18" s="71">
        <f>SUM(R10:R17)</f>
        <v>99.99999729999999</v>
      </c>
      <c r="S18" s="71">
        <f t="shared" ref="S18:U18" si="2">SUM(S10:S17)</f>
        <v>100.00000000000001</v>
      </c>
      <c r="T18" s="71">
        <f t="shared" si="2"/>
        <v>100.000011</v>
      </c>
      <c r="U18" s="71">
        <f t="shared" si="2"/>
        <v>99.999997999999991</v>
      </c>
      <c r="W18" s="52" t="s">
        <v>25</v>
      </c>
      <c r="X18" s="53"/>
      <c r="Y18" s="53"/>
      <c r="Z18" s="53"/>
      <c r="AA18" s="53"/>
      <c r="AC18" s="52" t="s">
        <v>25</v>
      </c>
      <c r="AD18" s="53">
        <v>5.5438099999999997</v>
      </c>
      <c r="AE18" s="57">
        <v>4.2424099999999996</v>
      </c>
      <c r="AF18" s="57">
        <v>7.1492100000000001</v>
      </c>
      <c r="AG18" s="57">
        <v>4.3896300000000004</v>
      </c>
      <c r="AI18" s="52" t="s">
        <v>25</v>
      </c>
      <c r="AJ18" s="53">
        <v>5.5438099999999997</v>
      </c>
      <c r="AK18" s="57">
        <v>4.31698</v>
      </c>
      <c r="AL18" s="57">
        <v>5.3215899999999996</v>
      </c>
      <c r="AM18" s="57">
        <v>4.3129599999999995</v>
      </c>
    </row>
    <row r="19" spans="1:39" x14ac:dyDescent="0.2">
      <c r="A19" s="1"/>
      <c r="B19" s="11" t="s">
        <v>10</v>
      </c>
      <c r="C19" s="27">
        <f>(C16*C31+C17*C32+C18*C33)/C34</f>
        <v>5</v>
      </c>
      <c r="D19" s="10"/>
      <c r="K19" s="81"/>
      <c r="L19" s="81"/>
      <c r="M19" s="81"/>
      <c r="N19" s="81"/>
      <c r="O19" s="81"/>
      <c r="Q19" s="81"/>
      <c r="R19" s="81"/>
      <c r="S19" s="81"/>
      <c r="T19" s="81"/>
      <c r="U19" s="81"/>
      <c r="W19" s="52" t="s">
        <v>26</v>
      </c>
      <c r="X19" s="53"/>
      <c r="Y19" s="53"/>
      <c r="Z19" s="53"/>
      <c r="AA19" s="53"/>
      <c r="AC19" s="52" t="s">
        <v>26</v>
      </c>
      <c r="AD19" s="53">
        <v>0.66683300000000001</v>
      </c>
      <c r="AE19" s="57">
        <v>0.81479900000000005</v>
      </c>
      <c r="AF19" s="57">
        <v>0.95311599999999996</v>
      </c>
      <c r="AG19" s="57">
        <v>0.87199499999999996</v>
      </c>
      <c r="AI19" s="52" t="s">
        <v>26</v>
      </c>
      <c r="AJ19" s="53">
        <v>0.66683300000000001</v>
      </c>
      <c r="AK19" s="57">
        <v>0.83670099999999992</v>
      </c>
      <c r="AL19" s="57">
        <v>0.72369399999999995</v>
      </c>
      <c r="AM19" s="57">
        <v>0.84889800000000004</v>
      </c>
    </row>
    <row r="20" spans="1:39" ht="16" x14ac:dyDescent="0.2">
      <c r="A20" s="1"/>
      <c r="B20" s="7" t="s">
        <v>11</v>
      </c>
      <c r="C20" s="4"/>
      <c r="D20" s="31" t="s">
        <v>12</v>
      </c>
      <c r="K20" s="72" t="s">
        <v>60</v>
      </c>
      <c r="L20" s="81">
        <f>SUM(L12:L17)</f>
        <v>15.970000000000002</v>
      </c>
      <c r="M20" s="81">
        <v>15.5715</v>
      </c>
      <c r="N20" s="81">
        <v>22.621200000000002</v>
      </c>
      <c r="O20" s="81">
        <v>16.375499999999999</v>
      </c>
      <c r="Q20" s="72" t="s">
        <v>60</v>
      </c>
      <c r="R20" s="81">
        <f>SUM(R12:R17)</f>
        <v>15.969997300000001</v>
      </c>
      <c r="S20" s="81">
        <f>SUM(S12:S17)</f>
        <v>15.97</v>
      </c>
      <c r="T20" s="81">
        <f>SUM(T12:T17)</f>
        <v>15.970011</v>
      </c>
      <c r="U20" s="81">
        <f>SUM(U12:U17)</f>
        <v>15.969998000000002</v>
      </c>
      <c r="W20" s="52" t="s">
        <v>27</v>
      </c>
      <c r="X20" s="53"/>
      <c r="Y20" s="53"/>
      <c r="Z20" s="53"/>
      <c r="AA20" s="53"/>
      <c r="AC20" s="52" t="s">
        <v>27</v>
      </c>
      <c r="AD20" s="53">
        <v>0.50766699999999998</v>
      </c>
      <c r="AE20" s="57">
        <v>1.1476900000000001</v>
      </c>
      <c r="AF20" s="57">
        <v>2.3165</v>
      </c>
      <c r="AG20" s="57">
        <v>1.3667199999999999</v>
      </c>
      <c r="AI20" s="52" t="s">
        <v>27</v>
      </c>
      <c r="AJ20" s="53">
        <v>0.50766699999999998</v>
      </c>
      <c r="AK20" s="57">
        <v>1.1785300000000001</v>
      </c>
      <c r="AL20" s="57">
        <v>1.5787499999999999</v>
      </c>
      <c r="AM20" s="57">
        <v>1.33074</v>
      </c>
    </row>
    <row r="21" spans="1:39" x14ac:dyDescent="0.2">
      <c r="A21" s="1"/>
      <c r="B21" s="9" t="s">
        <v>7</v>
      </c>
      <c r="C21" s="39">
        <v>100</v>
      </c>
      <c r="D21" s="30">
        <f>C36*$C$12*365.25/C31</f>
        <v>99.999999999999986</v>
      </c>
      <c r="K21" s="81"/>
      <c r="L21" s="81"/>
      <c r="M21" s="81"/>
      <c r="N21" s="81"/>
      <c r="O21" s="81"/>
      <c r="Q21" s="81"/>
      <c r="R21" s="81"/>
      <c r="S21" s="81"/>
      <c r="T21" s="81"/>
      <c r="U21" s="81"/>
      <c r="W21" s="52" t="s">
        <v>52</v>
      </c>
      <c r="X21" s="53"/>
      <c r="Y21" s="53"/>
      <c r="Z21" s="53"/>
      <c r="AA21" s="53"/>
      <c r="AC21" s="52" t="s">
        <v>52</v>
      </c>
      <c r="AD21" s="53">
        <v>0.169298</v>
      </c>
      <c r="AE21" s="57">
        <v>0.30227900000000002</v>
      </c>
      <c r="AF21" s="57">
        <v>0.28935699999999998</v>
      </c>
      <c r="AG21" s="57">
        <v>0.30047600000000002</v>
      </c>
      <c r="AI21" s="52" t="s">
        <v>52</v>
      </c>
      <c r="AJ21" s="53">
        <v>0.169298</v>
      </c>
      <c r="AK21" s="57">
        <v>0.31307099999999999</v>
      </c>
      <c r="AL21" s="57">
        <v>0.19239000000000001</v>
      </c>
      <c r="AM21" s="57">
        <v>0.29022500000000001</v>
      </c>
    </row>
    <row r="22" spans="1:39" x14ac:dyDescent="0.2">
      <c r="B22" s="9" t="s">
        <v>8</v>
      </c>
      <c r="C22" s="39">
        <v>0</v>
      </c>
      <c r="D22" s="30" t="e">
        <f>C37*$C$12*365.25/C32</f>
        <v>#DIV/0!</v>
      </c>
      <c r="W22" s="52" t="s">
        <v>46</v>
      </c>
      <c r="X22" s="53"/>
      <c r="Y22" s="53"/>
      <c r="Z22" s="53"/>
      <c r="AA22" s="53"/>
      <c r="AC22" s="52" t="s">
        <v>46</v>
      </c>
      <c r="AD22" s="53"/>
      <c r="AE22" s="57"/>
      <c r="AF22" s="57"/>
      <c r="AG22" s="57"/>
      <c r="AI22" s="52" t="s">
        <v>46</v>
      </c>
      <c r="AJ22" s="53"/>
      <c r="AK22" s="57"/>
      <c r="AL22" s="57"/>
      <c r="AM22" s="57"/>
    </row>
    <row r="23" spans="1:39" x14ac:dyDescent="0.2">
      <c r="B23" s="9" t="s">
        <v>9</v>
      </c>
      <c r="C23" s="33"/>
      <c r="D23" s="30"/>
      <c r="K23" s="81"/>
      <c r="L23" s="81"/>
      <c r="M23" s="81"/>
      <c r="N23" s="81"/>
      <c r="O23" s="81"/>
      <c r="Q23" s="81"/>
      <c r="R23" s="81"/>
      <c r="S23" s="81"/>
      <c r="T23" s="81"/>
      <c r="U23" s="81"/>
      <c r="W23" s="52" t="s">
        <v>42</v>
      </c>
      <c r="X23" s="53"/>
      <c r="Y23" s="53"/>
      <c r="Z23" s="53"/>
      <c r="AA23" s="53"/>
      <c r="AC23" s="52" t="s">
        <v>42</v>
      </c>
      <c r="AD23" s="53"/>
      <c r="AE23" s="57"/>
      <c r="AF23" s="57"/>
      <c r="AG23" s="57"/>
      <c r="AI23" s="52" t="s">
        <v>42</v>
      </c>
      <c r="AJ23" s="53"/>
      <c r="AK23" s="57"/>
      <c r="AL23" s="57"/>
      <c r="AM23" s="57"/>
    </row>
    <row r="24" spans="1:39" x14ac:dyDescent="0.2">
      <c r="B24" s="11" t="s">
        <v>10</v>
      </c>
      <c r="C24" s="34">
        <f>C10*365.25*C12/C34</f>
        <v>99.999793884599995</v>
      </c>
      <c r="D24" s="30">
        <f>C39*$C$12*365.25/C34</f>
        <v>99.999793884599995</v>
      </c>
      <c r="K24" s="81"/>
      <c r="L24" s="81"/>
      <c r="M24" s="81"/>
      <c r="N24" s="81"/>
      <c r="O24" s="81"/>
      <c r="Q24" s="81"/>
      <c r="R24" s="81"/>
      <c r="S24" s="81"/>
      <c r="T24" s="81"/>
      <c r="U24" s="81"/>
      <c r="W24" s="53"/>
      <c r="X24" s="53"/>
      <c r="Y24" s="53"/>
      <c r="Z24" s="53"/>
      <c r="AA24" s="53"/>
      <c r="AC24" s="53"/>
      <c r="AD24" s="53"/>
      <c r="AE24" s="57"/>
      <c r="AF24" s="57"/>
      <c r="AG24" s="57"/>
      <c r="AI24" s="53"/>
      <c r="AJ24" s="53"/>
      <c r="AK24" s="57"/>
      <c r="AL24" s="57"/>
      <c r="AM24" s="57"/>
    </row>
    <row r="25" spans="1:39" ht="16" x14ac:dyDescent="0.2">
      <c r="B25" s="13" t="s">
        <v>13</v>
      </c>
      <c r="C25" s="19"/>
      <c r="D25" s="24"/>
      <c r="K25" s="81"/>
      <c r="L25" s="81"/>
      <c r="M25" s="81"/>
      <c r="N25" s="81"/>
      <c r="O25" s="81"/>
      <c r="Q25" s="81"/>
      <c r="R25" s="81"/>
      <c r="S25" s="81"/>
      <c r="T25" s="81"/>
      <c r="U25" s="81"/>
      <c r="W25" s="53"/>
      <c r="X25" s="53"/>
      <c r="Y25" s="53"/>
      <c r="Z25" s="53"/>
      <c r="AA25" s="53"/>
      <c r="AC25" s="53"/>
      <c r="AD25" s="66">
        <f>SUM(AD15:AD21)</f>
        <v>16.659791746214001</v>
      </c>
      <c r="AE25" s="68">
        <f t="shared" ref="AE25" si="3">SUM(AE15:AE21)</f>
        <v>16.048537458396002</v>
      </c>
      <c r="AF25" s="68">
        <f>SUM(AF15:AF21)</f>
        <v>20.817742397833001</v>
      </c>
      <c r="AG25" s="68">
        <f>SUM(AG15:AG21)</f>
        <v>16.500429448363999</v>
      </c>
      <c r="AH25" s="67"/>
      <c r="AI25" s="66"/>
      <c r="AJ25" s="66">
        <f>SUM(AJ15:AJ21)</f>
        <v>16.659791746214001</v>
      </c>
      <c r="AK25" s="68">
        <f t="shared" ref="AK25:AM25" si="4">SUM(AK15:AK21)</f>
        <v>16.243776454081999</v>
      </c>
      <c r="AL25" s="68">
        <f t="shared" si="4"/>
        <v>17.030653469175</v>
      </c>
      <c r="AM25" s="68">
        <f t="shared" si="4"/>
        <v>16.297930452845002</v>
      </c>
    </row>
    <row r="26" spans="1:39" x14ac:dyDescent="0.2">
      <c r="B26" s="14" t="s">
        <v>7</v>
      </c>
      <c r="C26" s="40">
        <f>(C10*1000000/48.12)*0.001</f>
        <v>51953.449709060682</v>
      </c>
      <c r="D26" s="26" t="s">
        <v>51</v>
      </c>
      <c r="K26" s="81"/>
      <c r="L26" s="81"/>
      <c r="M26" s="81"/>
      <c r="N26" s="81"/>
      <c r="O26" s="81"/>
      <c r="Q26" s="81"/>
      <c r="R26" s="81"/>
      <c r="S26" s="81"/>
      <c r="T26" s="81"/>
      <c r="U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</row>
    <row r="27" spans="1:39" x14ac:dyDescent="0.2">
      <c r="B27" s="14" t="s">
        <v>8</v>
      </c>
      <c r="C27" s="40">
        <v>0</v>
      </c>
      <c r="D27" s="25"/>
      <c r="K27" s="81"/>
      <c r="L27" s="81"/>
      <c r="M27" s="81"/>
      <c r="N27" s="81"/>
      <c r="O27" s="81"/>
      <c r="Q27" s="81"/>
      <c r="R27" s="81"/>
      <c r="S27" s="81"/>
      <c r="T27" s="81"/>
      <c r="U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</row>
    <row r="28" spans="1:39" x14ac:dyDescent="0.2">
      <c r="B28" s="14" t="s">
        <v>9</v>
      </c>
      <c r="C28" s="20"/>
      <c r="D28" s="25"/>
      <c r="K28" s="81"/>
      <c r="L28" s="81"/>
      <c r="M28" s="81"/>
      <c r="N28" s="81"/>
      <c r="O28" s="81"/>
      <c r="Q28" s="81"/>
      <c r="R28" s="81"/>
      <c r="S28" s="81"/>
      <c r="T28" s="81"/>
      <c r="U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</row>
    <row r="29" spans="1:39" x14ac:dyDescent="0.2">
      <c r="B29" s="15" t="s">
        <v>14</v>
      </c>
      <c r="C29" s="21">
        <f>SUM(C26:C28)</f>
        <v>51953.449709060682</v>
      </c>
      <c r="D29" s="25"/>
      <c r="K29" s="81"/>
      <c r="L29" s="81"/>
      <c r="M29" s="81"/>
      <c r="N29" s="81"/>
      <c r="O29" s="81"/>
      <c r="Q29" s="81"/>
      <c r="R29" s="81"/>
      <c r="S29" s="81"/>
      <c r="T29" s="81"/>
      <c r="U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</row>
    <row r="30" spans="1:39" ht="16" x14ac:dyDescent="0.2">
      <c r="B30" s="13" t="s">
        <v>15</v>
      </c>
      <c r="C30" s="19"/>
      <c r="D30" s="25"/>
      <c r="K30" s="81"/>
      <c r="L30" s="81"/>
      <c r="M30" s="81"/>
      <c r="N30" s="81"/>
      <c r="O30" s="81"/>
      <c r="Q30" s="81"/>
      <c r="R30" s="81"/>
      <c r="S30" s="81"/>
      <c r="T30" s="81"/>
      <c r="U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</row>
    <row r="31" spans="1:39" x14ac:dyDescent="0.2">
      <c r="B31" s="14" t="s">
        <v>7</v>
      </c>
      <c r="C31" s="20">
        <f>C26/C16/C13</f>
        <v>8218.1419388561299</v>
      </c>
      <c r="D31" s="26"/>
      <c r="K31" s="81"/>
      <c r="L31" s="81"/>
      <c r="M31" s="81"/>
      <c r="N31" s="81"/>
      <c r="O31" s="81"/>
      <c r="Q31" s="81"/>
      <c r="R31" s="81"/>
      <c r="S31" s="81"/>
      <c r="T31" s="81"/>
      <c r="U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</row>
    <row r="32" spans="1:39" x14ac:dyDescent="0.2">
      <c r="B32" s="14" t="s">
        <v>8</v>
      </c>
      <c r="C32" s="20">
        <f>C27/C17/C13</f>
        <v>0</v>
      </c>
      <c r="D32" s="25"/>
      <c r="K32" s="81"/>
      <c r="L32" s="81"/>
      <c r="M32" s="81"/>
      <c r="N32" s="81"/>
      <c r="O32" s="81"/>
      <c r="Q32" s="81"/>
      <c r="R32" s="81"/>
      <c r="S32" s="81"/>
      <c r="T32" s="81"/>
      <c r="U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</row>
    <row r="33" spans="2:39" x14ac:dyDescent="0.2">
      <c r="B33" s="14" t="s">
        <v>9</v>
      </c>
      <c r="C33" s="20"/>
      <c r="D33" s="25"/>
      <c r="K33" s="81"/>
      <c r="L33" s="81"/>
      <c r="M33" s="81"/>
      <c r="N33" s="81"/>
      <c r="O33" s="81"/>
      <c r="Q33" s="81"/>
      <c r="R33" s="81"/>
      <c r="S33" s="81"/>
      <c r="T33" s="81"/>
      <c r="U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</row>
    <row r="34" spans="2:39" x14ac:dyDescent="0.2">
      <c r="B34" s="15" t="s">
        <v>14</v>
      </c>
      <c r="C34" s="21">
        <f>SUM(C31:C33)</f>
        <v>8218.1419388561299</v>
      </c>
      <c r="D34" s="26"/>
      <c r="K34" s="81"/>
      <c r="L34" s="81"/>
      <c r="M34" s="81"/>
      <c r="N34" s="81"/>
      <c r="O34" s="81"/>
      <c r="Q34" s="81"/>
      <c r="R34" s="81"/>
      <c r="S34" s="81"/>
      <c r="T34" s="81"/>
      <c r="U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</row>
    <row r="35" spans="2:39" ht="16" x14ac:dyDescent="0.2">
      <c r="B35" s="13" t="s">
        <v>16</v>
      </c>
      <c r="C35" s="32"/>
      <c r="D35" s="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</row>
    <row r="36" spans="2:39" x14ac:dyDescent="0.2">
      <c r="B36" s="14" t="s">
        <v>7</v>
      </c>
      <c r="C36" s="28">
        <f>C21*C31/(C24*C34)*C10</f>
        <v>2500.0051528956205</v>
      </c>
      <c r="D36" s="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</row>
    <row r="37" spans="2:39" x14ac:dyDescent="0.2">
      <c r="B37" s="14" t="s">
        <v>8</v>
      </c>
      <c r="C37" s="28">
        <f>C22*C32/(C24*C34)*C10</f>
        <v>0</v>
      </c>
      <c r="D37" s="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</row>
    <row r="38" spans="2:39" x14ac:dyDescent="0.2">
      <c r="B38" s="14" t="s">
        <v>9</v>
      </c>
      <c r="C38" s="28"/>
      <c r="D38" s="31" t="s">
        <v>12</v>
      </c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</row>
    <row r="39" spans="2:39" x14ac:dyDescent="0.2">
      <c r="B39" s="15" t="s">
        <v>14</v>
      </c>
      <c r="C39" s="29">
        <f>C24*C34/(C24*C34)*C10</f>
        <v>2500</v>
      </c>
      <c r="D39" s="30">
        <v>1000</v>
      </c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</row>
    <row r="40" spans="2:39" x14ac:dyDescent="0.2">
      <c r="B40" s="8"/>
      <c r="C40" s="8"/>
      <c r="D40" s="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</row>
    <row r="41" spans="2:39" x14ac:dyDescent="0.2">
      <c r="B41" s="1"/>
      <c r="C41" s="8"/>
      <c r="D41" s="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</row>
    <row r="42" spans="2:39" x14ac:dyDescent="0.2"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</row>
    <row r="43" spans="2:39" x14ac:dyDescent="0.2"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</row>
    <row r="44" spans="2:39" x14ac:dyDescent="0.2"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</row>
    <row r="45" spans="2:39" x14ac:dyDescent="0.2"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</row>
    <row r="46" spans="2:39" x14ac:dyDescent="0.2"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</row>
    <row r="47" spans="2:39" x14ac:dyDescent="0.2"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</row>
    <row r="48" spans="2:39" x14ac:dyDescent="0.2"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</row>
    <row r="49" spans="23:39" x14ac:dyDescent="0.2"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</row>
    <row r="50" spans="23:39" x14ac:dyDescent="0.2"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</row>
    <row r="51" spans="23:39" x14ac:dyDescent="0.2"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</row>
    <row r="52" spans="23:39" x14ac:dyDescent="0.2"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</row>
    <row r="53" spans="23:39" x14ac:dyDescent="0.2"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</row>
    <row r="54" spans="23:39" x14ac:dyDescent="0.2"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</row>
    <row r="55" spans="23:39" x14ac:dyDescent="0.2"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</row>
    <row r="56" spans="23:39" x14ac:dyDescent="0.2"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</row>
    <row r="57" spans="23:39" x14ac:dyDescent="0.2"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</row>
    <row r="58" spans="23:39" x14ac:dyDescent="0.2"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</row>
    <row r="59" spans="23:39" x14ac:dyDescent="0.2"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</row>
    <row r="60" spans="23:39" x14ac:dyDescent="0.2"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</row>
    <row r="61" spans="23:39" x14ac:dyDescent="0.2"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</row>
    <row r="62" spans="23:39" x14ac:dyDescent="0.2"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</row>
    <row r="63" spans="23:39" x14ac:dyDescent="0.2"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</row>
    <row r="64" spans="23:39" x14ac:dyDescent="0.2"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</row>
    <row r="65" spans="23:39" x14ac:dyDescent="0.2"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</row>
    <row r="66" spans="23:39" x14ac:dyDescent="0.2"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</row>
    <row r="67" spans="23:39" x14ac:dyDescent="0.2"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</row>
    <row r="68" spans="23:39" x14ac:dyDescent="0.2"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</row>
    <row r="69" spans="23:39" x14ac:dyDescent="0.2"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</row>
    <row r="70" spans="23:39" x14ac:dyDescent="0.2"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</row>
    <row r="71" spans="23:39" x14ac:dyDescent="0.2"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</row>
    <row r="72" spans="23:39" x14ac:dyDescent="0.2"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</row>
    <row r="73" spans="23:39" x14ac:dyDescent="0.2"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</row>
    <row r="74" spans="23:39" x14ac:dyDescent="0.2"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</row>
    <row r="75" spans="23:39" x14ac:dyDescent="0.2"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</row>
    <row r="76" spans="23:39" x14ac:dyDescent="0.2"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</row>
    <row r="77" spans="23:39" x14ac:dyDescent="0.2"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</row>
    <row r="78" spans="23:39" x14ac:dyDescent="0.2"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</row>
    <row r="79" spans="23:39" x14ac:dyDescent="0.2"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</row>
    <row r="80" spans="23:39" x14ac:dyDescent="0.2"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</row>
    <row r="81" spans="23:39" x14ac:dyDescent="0.2"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</row>
    <row r="82" spans="23:39" x14ac:dyDescent="0.2"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</row>
    <row r="83" spans="23:39" x14ac:dyDescent="0.2"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</row>
    <row r="84" spans="23:39" x14ac:dyDescent="0.2"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</row>
    <row r="85" spans="23:39" x14ac:dyDescent="0.2"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</row>
    <row r="86" spans="23:39" x14ac:dyDescent="0.2"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</row>
    <row r="87" spans="23:39" x14ac:dyDescent="0.2"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</row>
    <row r="88" spans="23:39" x14ac:dyDescent="0.2"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</row>
    <row r="89" spans="23:39" x14ac:dyDescent="0.2"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</row>
    <row r="90" spans="23:39" x14ac:dyDescent="0.2"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</row>
    <row r="91" spans="23:39" x14ac:dyDescent="0.2"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</row>
    <row r="92" spans="23:39" x14ac:dyDescent="0.2"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</row>
    <row r="93" spans="23:39" x14ac:dyDescent="0.2"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</row>
    <row r="94" spans="23:39" x14ac:dyDescent="0.2"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</row>
    <row r="95" spans="23:39" x14ac:dyDescent="0.2"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</row>
    <row r="96" spans="23:39" x14ac:dyDescent="0.2"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</row>
    <row r="97" spans="23:39" x14ac:dyDescent="0.2"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</row>
    <row r="98" spans="23:39" x14ac:dyDescent="0.2"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</row>
    <row r="99" spans="23:39" x14ac:dyDescent="0.2"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</row>
    <row r="100" spans="23:39" x14ac:dyDescent="0.2"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</row>
    <row r="101" spans="23:39" x14ac:dyDescent="0.2"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</row>
    <row r="102" spans="23:39" x14ac:dyDescent="0.2"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</row>
    <row r="103" spans="23:39" x14ac:dyDescent="0.2"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</row>
    <row r="104" spans="23:39" x14ac:dyDescent="0.2"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</row>
    <row r="105" spans="23:39" x14ac:dyDescent="0.2"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</row>
    <row r="106" spans="23:39" x14ac:dyDescent="0.2"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</row>
    <row r="107" spans="23:39" x14ac:dyDescent="0.2"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</row>
    <row r="108" spans="23:39" x14ac:dyDescent="0.2"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</row>
    <row r="109" spans="23:39" x14ac:dyDescent="0.2"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</row>
    <row r="110" spans="23:39" x14ac:dyDescent="0.2"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</row>
    <row r="111" spans="23:39" x14ac:dyDescent="0.2"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</row>
    <row r="112" spans="23:39" x14ac:dyDescent="0.2"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</row>
    <row r="113" spans="23:39" x14ac:dyDescent="0.2"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</row>
    <row r="114" spans="23:39" x14ac:dyDescent="0.2"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</row>
    <row r="115" spans="23:39" x14ac:dyDescent="0.2"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</row>
    <row r="116" spans="23:39" x14ac:dyDescent="0.2"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</row>
    <row r="117" spans="23:39" x14ac:dyDescent="0.2"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</row>
    <row r="118" spans="23:39" x14ac:dyDescent="0.2"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</row>
    <row r="119" spans="23:39" x14ac:dyDescent="0.2"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</row>
    <row r="120" spans="23:39" x14ac:dyDescent="0.2"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</row>
    <row r="121" spans="23:39" x14ac:dyDescent="0.2"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</row>
    <row r="122" spans="23:39" x14ac:dyDescent="0.2"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</row>
    <row r="123" spans="23:39" x14ac:dyDescent="0.2"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</row>
    <row r="124" spans="23:39" x14ac:dyDescent="0.2"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</row>
    <row r="125" spans="23:39" x14ac:dyDescent="0.2"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</row>
    <row r="126" spans="23:39" x14ac:dyDescent="0.2"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</row>
    <row r="127" spans="23:39" x14ac:dyDescent="0.2"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</row>
    <row r="128" spans="23:39" x14ac:dyDescent="0.2"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</row>
    <row r="129" spans="23:39" x14ac:dyDescent="0.2"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</row>
    <row r="130" spans="23:39" x14ac:dyDescent="0.2"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</row>
    <row r="131" spans="23:39" x14ac:dyDescent="0.2"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</row>
    <row r="132" spans="23:39" x14ac:dyDescent="0.2"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</row>
    <row r="133" spans="23:39" x14ac:dyDescent="0.2"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</row>
    <row r="134" spans="23:39" x14ac:dyDescent="0.2"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</row>
    <row r="135" spans="23:39" x14ac:dyDescent="0.2"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</row>
    <row r="136" spans="23:39" x14ac:dyDescent="0.2"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</row>
    <row r="137" spans="23:39" x14ac:dyDescent="0.2"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</row>
    <row r="138" spans="23:39" x14ac:dyDescent="0.2"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</row>
    <row r="139" spans="23:39" x14ac:dyDescent="0.2"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</row>
    <row r="140" spans="23:39" x14ac:dyDescent="0.2"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</row>
    <row r="141" spans="23:39" x14ac:dyDescent="0.2"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</row>
    <row r="142" spans="23:39" x14ac:dyDescent="0.2"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</row>
    <row r="143" spans="23:39" x14ac:dyDescent="0.2"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</row>
    <row r="144" spans="23:39" x14ac:dyDescent="0.2"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</row>
    <row r="145" spans="24:39" x14ac:dyDescent="0.2"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</row>
    <row r="146" spans="24:39" x14ac:dyDescent="0.2"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</row>
    <row r="147" spans="24:39" x14ac:dyDescent="0.2"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</row>
    <row r="148" spans="24:39" x14ac:dyDescent="0.2"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</row>
    <row r="149" spans="24:39" x14ac:dyDescent="0.2"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</row>
    <row r="150" spans="24:39" x14ac:dyDescent="0.2"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</row>
    <row r="151" spans="24:39" x14ac:dyDescent="0.2"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</row>
    <row r="152" spans="24:39" x14ac:dyDescent="0.2"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</row>
    <row r="153" spans="24:39" x14ac:dyDescent="0.2"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</row>
    <row r="154" spans="24:39" x14ac:dyDescent="0.2"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</row>
    <row r="155" spans="24:39" x14ac:dyDescent="0.2"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</row>
    <row r="156" spans="24:39" x14ac:dyDescent="0.2"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</row>
    <row r="157" spans="24:39" x14ac:dyDescent="0.2"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</row>
    <row r="158" spans="24:39" x14ac:dyDescent="0.2"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</row>
    <row r="159" spans="24:39" x14ac:dyDescent="0.2"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</row>
    <row r="160" spans="24:39" x14ac:dyDescent="0.2"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</row>
    <row r="161" spans="24:39" x14ac:dyDescent="0.2"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</row>
    <row r="162" spans="24:39" x14ac:dyDescent="0.2"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</row>
    <row r="163" spans="24:39" x14ac:dyDescent="0.2"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</row>
    <row r="164" spans="24:39" x14ac:dyDescent="0.2"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</row>
    <row r="165" spans="24:39" x14ac:dyDescent="0.2"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</row>
    <row r="166" spans="24:39" x14ac:dyDescent="0.2"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</row>
    <row r="167" spans="24:39" x14ac:dyDescent="0.2"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</row>
    <row r="168" spans="24:39" x14ac:dyDescent="0.2"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</row>
    <row r="169" spans="24:39" x14ac:dyDescent="0.2"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</row>
    <row r="170" spans="24:39" x14ac:dyDescent="0.2"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</row>
    <row r="171" spans="24:39" x14ac:dyDescent="0.2"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</row>
    <row r="172" spans="24:39" x14ac:dyDescent="0.2"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</row>
    <row r="173" spans="24:39" x14ac:dyDescent="0.2"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</row>
    <row r="174" spans="24:39" x14ac:dyDescent="0.2"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</row>
    <row r="175" spans="24:39" x14ac:dyDescent="0.2"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</row>
    <row r="176" spans="24:39" x14ac:dyDescent="0.2"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</row>
    <row r="177" spans="24:39" x14ac:dyDescent="0.2"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</row>
    <row r="178" spans="24:39" x14ac:dyDescent="0.2"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</row>
    <row r="179" spans="24:39" x14ac:dyDescent="0.2"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</row>
    <row r="180" spans="24:39" x14ac:dyDescent="0.2"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</row>
    <row r="181" spans="24:39" x14ac:dyDescent="0.2"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</row>
    <row r="182" spans="24:39" x14ac:dyDescent="0.2"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</row>
    <row r="183" spans="24:39" x14ac:dyDescent="0.2"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</row>
    <row r="184" spans="24:39" x14ac:dyDescent="0.2"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</row>
    <row r="185" spans="24:39" x14ac:dyDescent="0.2"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</row>
    <row r="186" spans="24:39" x14ac:dyDescent="0.2"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</row>
    <row r="187" spans="24:39" x14ac:dyDescent="0.2"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</row>
    <row r="188" spans="24:39" x14ac:dyDescent="0.2"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</row>
    <row r="189" spans="24:39" x14ac:dyDescent="0.2"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</row>
    <row r="190" spans="24:39" x14ac:dyDescent="0.2"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</row>
    <row r="191" spans="24:39" x14ac:dyDescent="0.2"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</row>
    <row r="192" spans="24:39" x14ac:dyDescent="0.2"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</row>
    <row r="193" spans="24:39" x14ac:dyDescent="0.2"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</row>
    <row r="194" spans="24:39" x14ac:dyDescent="0.2"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</row>
    <row r="195" spans="24:39" x14ac:dyDescent="0.2"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</row>
    <row r="196" spans="24:39" x14ac:dyDescent="0.2"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</row>
    <row r="197" spans="24:39" x14ac:dyDescent="0.2"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</row>
    <row r="198" spans="24:39" x14ac:dyDescent="0.2"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</row>
    <row r="199" spans="24:39" x14ac:dyDescent="0.2"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</row>
    <row r="200" spans="24:39" x14ac:dyDescent="0.2"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</row>
    <row r="201" spans="24:39" x14ac:dyDescent="0.2"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</row>
    <row r="202" spans="24:39" x14ac:dyDescent="0.2"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</row>
    <row r="203" spans="24:39" x14ac:dyDescent="0.2"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</row>
    <row r="204" spans="24:39" x14ac:dyDescent="0.2"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</row>
    <row r="205" spans="24:39" x14ac:dyDescent="0.2"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</row>
    <row r="206" spans="24:39" x14ac:dyDescent="0.2"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</row>
    <row r="207" spans="24:39" x14ac:dyDescent="0.2"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</row>
    <row r="208" spans="24:39" x14ac:dyDescent="0.2"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</row>
    <row r="209" spans="24:39" x14ac:dyDescent="0.2"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</row>
    <row r="210" spans="24:39" x14ac:dyDescent="0.2"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</row>
    <row r="211" spans="24:39" x14ac:dyDescent="0.2"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</row>
    <row r="212" spans="24:39" x14ac:dyDescent="0.2"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</row>
    <row r="213" spans="24:39" x14ac:dyDescent="0.2"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</row>
    <row r="214" spans="24:39" x14ac:dyDescent="0.2"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</row>
    <row r="215" spans="24:39" x14ac:dyDescent="0.2"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</row>
    <row r="216" spans="24:39" x14ac:dyDescent="0.2"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</row>
    <row r="217" spans="24:39" x14ac:dyDescent="0.2"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</row>
    <row r="218" spans="24:39" x14ac:dyDescent="0.2"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</row>
    <row r="219" spans="24:39" x14ac:dyDescent="0.2"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</row>
    <row r="220" spans="24:39" x14ac:dyDescent="0.2"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</row>
    <row r="221" spans="24:39" x14ac:dyDescent="0.2"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</row>
    <row r="222" spans="24:39" x14ac:dyDescent="0.2"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</row>
    <row r="223" spans="24:39" x14ac:dyDescent="0.2"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</row>
    <row r="224" spans="24:39" x14ac:dyDescent="0.2"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</row>
    <row r="225" spans="24:39" x14ac:dyDescent="0.2"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</row>
    <row r="226" spans="24:39" x14ac:dyDescent="0.2"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</row>
    <row r="227" spans="24:39" x14ac:dyDescent="0.2"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</row>
    <row r="228" spans="24:39" x14ac:dyDescent="0.2"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</row>
    <row r="229" spans="24:39" x14ac:dyDescent="0.2"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</row>
    <row r="230" spans="24:39" x14ac:dyDescent="0.2"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</row>
    <row r="231" spans="24:39" x14ac:dyDescent="0.2"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</row>
    <row r="232" spans="24:39" x14ac:dyDescent="0.2"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</row>
    <row r="233" spans="24:39" x14ac:dyDescent="0.2"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</row>
    <row r="234" spans="24:39" x14ac:dyDescent="0.2"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</row>
    <row r="235" spans="24:39" x14ac:dyDescent="0.2"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</row>
    <row r="236" spans="24:39" x14ac:dyDescent="0.2"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</row>
    <row r="237" spans="24:39" x14ac:dyDescent="0.2"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</row>
    <row r="238" spans="24:39" x14ac:dyDescent="0.2"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</row>
    <row r="239" spans="24:39" x14ac:dyDescent="0.2"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</row>
  </sheetData>
  <mergeCells count="14">
    <mergeCell ref="B8:C8"/>
    <mergeCell ref="E8:I8"/>
    <mergeCell ref="Q7:U7"/>
    <mergeCell ref="Q8:U8"/>
    <mergeCell ref="B7:C7"/>
    <mergeCell ref="E7:I7"/>
    <mergeCell ref="K7:O7"/>
    <mergeCell ref="W7:AA7"/>
    <mergeCell ref="AC7:AG7"/>
    <mergeCell ref="AI7:AM7"/>
    <mergeCell ref="AI8:AM8"/>
    <mergeCell ref="K8:O8"/>
    <mergeCell ref="AC8:AG8"/>
    <mergeCell ref="W8:AA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P180"/>
  <sheetViews>
    <sheetView topLeftCell="B1" zoomScaleNormal="100" workbookViewId="0">
      <selection activeCell="I26" sqref="I26"/>
    </sheetView>
  </sheetViews>
  <sheetFormatPr baseColWidth="10" defaultColWidth="8.83203125" defaultRowHeight="15" x14ac:dyDescent="0.2"/>
  <cols>
    <col min="1" max="1" width="8.83203125" style="1"/>
    <col min="2" max="2" width="25.83203125" style="1" bestFit="1" customWidth="1"/>
    <col min="3" max="3" width="10.83203125" style="1" bestFit="1" customWidth="1"/>
    <col min="4" max="4" width="8.83203125" style="1"/>
    <col min="5" max="5" width="17.5" style="1" bestFit="1" customWidth="1"/>
    <col min="6" max="6" width="8.83203125" style="1"/>
    <col min="7" max="7" width="21.1640625" style="1" bestFit="1" customWidth="1"/>
    <col min="8" max="10" width="8.83203125" style="1"/>
    <col min="11" max="11" width="10.1640625" style="1" bestFit="1" customWidth="1"/>
    <col min="12" max="35" width="8.83203125" style="1"/>
    <col min="36" max="36" width="10.1640625" style="1" bestFit="1" customWidth="1"/>
    <col min="37" max="16384" width="8.83203125" style="1"/>
  </cols>
  <sheetData>
    <row r="2" spans="1:39" ht="21" x14ac:dyDescent="0.25">
      <c r="B2" s="56" t="s">
        <v>45</v>
      </c>
    </row>
    <row r="4" spans="1:39" x14ac:dyDescent="0.2">
      <c r="C4" s="54"/>
      <c r="D4" s="1" t="s">
        <v>43</v>
      </c>
    </row>
    <row r="5" spans="1:39" x14ac:dyDescent="0.2">
      <c r="C5" s="55"/>
      <c r="D5" s="1" t="s">
        <v>44</v>
      </c>
    </row>
    <row r="6" spans="1:39" x14ac:dyDescent="0.2">
      <c r="W6" s="49"/>
    </row>
    <row r="7" spans="1:39" ht="16" customHeight="1" thickBot="1" x14ac:dyDescent="0.25">
      <c r="A7" s="58" t="s">
        <v>50</v>
      </c>
      <c r="B7" s="82" t="s">
        <v>48</v>
      </c>
      <c r="C7" s="82"/>
      <c r="D7" s="59"/>
      <c r="E7" s="82" t="s">
        <v>41</v>
      </c>
      <c r="F7" s="82"/>
      <c r="G7" s="82"/>
      <c r="H7" s="82"/>
      <c r="I7" s="82"/>
      <c r="J7" s="60"/>
      <c r="K7" s="82" t="s">
        <v>41</v>
      </c>
      <c r="L7" s="82"/>
      <c r="M7" s="82"/>
      <c r="N7" s="82"/>
      <c r="O7" s="82"/>
      <c r="Q7" s="69"/>
      <c r="R7" s="69"/>
      <c r="S7" s="69"/>
      <c r="T7" s="69"/>
      <c r="U7" s="69"/>
      <c r="V7" s="60"/>
      <c r="W7" s="82" t="s">
        <v>49</v>
      </c>
      <c r="X7" s="82"/>
      <c r="Y7" s="82"/>
      <c r="Z7" s="82"/>
      <c r="AA7" s="82"/>
      <c r="AC7" s="83"/>
      <c r="AD7" s="83"/>
      <c r="AE7" s="83"/>
      <c r="AF7" s="83"/>
      <c r="AG7" s="83"/>
    </row>
    <row r="8" spans="1:39" ht="20" thickBot="1" x14ac:dyDescent="0.3">
      <c r="B8" s="84" t="s">
        <v>28</v>
      </c>
      <c r="C8" s="86"/>
      <c r="D8" s="22"/>
      <c r="E8" s="84" t="s">
        <v>18</v>
      </c>
      <c r="F8" s="85"/>
      <c r="G8" s="85"/>
      <c r="H8" s="85"/>
      <c r="I8" s="86"/>
      <c r="K8" s="84" t="s">
        <v>53</v>
      </c>
      <c r="L8" s="85"/>
      <c r="M8" s="85"/>
      <c r="N8" s="85"/>
      <c r="O8" s="86"/>
      <c r="Q8" s="84" t="s">
        <v>54</v>
      </c>
      <c r="R8" s="85"/>
      <c r="S8" s="85"/>
      <c r="T8" s="85"/>
      <c r="U8" s="86"/>
      <c r="W8" s="84" t="s">
        <v>29</v>
      </c>
      <c r="X8" s="85"/>
      <c r="Y8" s="85"/>
      <c r="Z8" s="85"/>
      <c r="AA8" s="86"/>
      <c r="AC8" s="84" t="s">
        <v>55</v>
      </c>
      <c r="AD8" s="85"/>
      <c r="AE8" s="85"/>
      <c r="AF8" s="85"/>
      <c r="AG8" s="86"/>
      <c r="AI8" s="84" t="s">
        <v>56</v>
      </c>
      <c r="AJ8" s="85"/>
      <c r="AK8" s="85"/>
      <c r="AL8" s="85"/>
      <c r="AM8" s="86"/>
    </row>
    <row r="9" spans="1:39" ht="16" x14ac:dyDescent="0.2">
      <c r="B9" s="16" t="s">
        <v>0</v>
      </c>
      <c r="C9" s="41" t="s">
        <v>57</v>
      </c>
      <c r="D9" s="10"/>
      <c r="E9" s="16" t="s">
        <v>24</v>
      </c>
      <c r="F9" s="42" t="s">
        <v>47</v>
      </c>
      <c r="G9" s="42" t="s">
        <v>19</v>
      </c>
      <c r="H9" s="42" t="s">
        <v>20</v>
      </c>
      <c r="I9" s="42" t="s">
        <v>21</v>
      </c>
      <c r="K9" s="16" t="s">
        <v>24</v>
      </c>
      <c r="L9" s="42" t="s">
        <v>47</v>
      </c>
      <c r="M9" s="42" t="s">
        <v>19</v>
      </c>
      <c r="N9" s="42" t="s">
        <v>20</v>
      </c>
      <c r="O9" s="42" t="s">
        <v>21</v>
      </c>
      <c r="Q9" s="16" t="s">
        <v>24</v>
      </c>
      <c r="R9" s="42" t="s">
        <v>47</v>
      </c>
      <c r="S9" s="42" t="s">
        <v>19</v>
      </c>
      <c r="T9" s="42" t="s">
        <v>20</v>
      </c>
      <c r="U9" s="42" t="s">
        <v>21</v>
      </c>
      <c r="W9" s="50" t="s">
        <v>30</v>
      </c>
      <c r="X9" s="12" t="s">
        <v>40</v>
      </c>
      <c r="Y9" s="12" t="s">
        <v>38</v>
      </c>
      <c r="Z9" s="12" t="s">
        <v>39</v>
      </c>
      <c r="AA9" s="12" t="s">
        <v>37</v>
      </c>
      <c r="AB9" s="2"/>
      <c r="AC9" s="16" t="s">
        <v>24</v>
      </c>
      <c r="AD9" s="42" t="s">
        <v>47</v>
      </c>
      <c r="AE9" s="42" t="s">
        <v>19</v>
      </c>
      <c r="AF9" s="42" t="s">
        <v>20</v>
      </c>
      <c r="AG9" s="42" t="s">
        <v>21</v>
      </c>
      <c r="AI9" s="16" t="s">
        <v>24</v>
      </c>
      <c r="AJ9" s="42" t="s">
        <v>47</v>
      </c>
      <c r="AK9" s="42" t="s">
        <v>19</v>
      </c>
      <c r="AL9" s="42" t="s">
        <v>20</v>
      </c>
      <c r="AM9" s="42" t="s">
        <v>21</v>
      </c>
    </row>
    <row r="10" spans="1:39" x14ac:dyDescent="0.2">
      <c r="B10" s="3" t="s">
        <v>2</v>
      </c>
      <c r="C10" s="35">
        <v>3000</v>
      </c>
      <c r="D10" s="10">
        <f>C10*C12</f>
        <v>2700</v>
      </c>
      <c r="E10" s="3" t="s">
        <v>22</v>
      </c>
      <c r="F10" s="44">
        <v>1.98</v>
      </c>
      <c r="G10" s="44">
        <v>3.12</v>
      </c>
      <c r="H10" s="44">
        <v>2.87</v>
      </c>
      <c r="I10" s="44">
        <v>4</v>
      </c>
      <c r="K10" s="51" t="s">
        <v>32</v>
      </c>
      <c r="L10" s="51">
        <v>0.22134099999999998</v>
      </c>
      <c r="M10" s="57">
        <v>0.219306</v>
      </c>
      <c r="N10" s="57">
        <v>0.21202699999999999</v>
      </c>
      <c r="O10" s="57">
        <v>0.21562100000000001</v>
      </c>
      <c r="Q10" s="51" t="s">
        <v>32</v>
      </c>
      <c r="R10" s="51">
        <v>0.22134099999999998</v>
      </c>
      <c r="S10" s="57">
        <v>0.22134099999999998</v>
      </c>
      <c r="T10" s="57">
        <v>0.22134099999999998</v>
      </c>
      <c r="U10" s="57">
        <v>0.22134099999999998</v>
      </c>
      <c r="W10" s="51" t="s">
        <v>31</v>
      </c>
      <c r="X10" s="53"/>
      <c r="Y10" s="53"/>
      <c r="Z10" s="53"/>
      <c r="AA10" s="53"/>
      <c r="AC10" s="51" t="s">
        <v>31</v>
      </c>
      <c r="AD10" s="53">
        <v>2.32613E-3</v>
      </c>
      <c r="AE10" s="57">
        <v>4.2866199999999997E-3</v>
      </c>
      <c r="AF10" s="57">
        <v>5.3481800000000001E-3</v>
      </c>
      <c r="AG10" s="57">
        <v>7.5620700000000006E-3</v>
      </c>
      <c r="AI10" s="51" t="s">
        <v>31</v>
      </c>
      <c r="AJ10" s="53">
        <v>2.32613E-3</v>
      </c>
      <c r="AK10" s="57">
        <v>3.7580000000000001E-3</v>
      </c>
      <c r="AL10" s="57">
        <v>3.2265699999999998E-3</v>
      </c>
      <c r="AM10" s="57">
        <v>5.4838099999999996E-3</v>
      </c>
    </row>
    <row r="11" spans="1:39" x14ac:dyDescent="0.2">
      <c r="B11" s="5" t="s">
        <v>3</v>
      </c>
      <c r="C11" s="36">
        <v>0.3</v>
      </c>
      <c r="D11" s="70"/>
      <c r="E11" s="5" t="s">
        <v>23</v>
      </c>
      <c r="F11" s="45">
        <v>62.25</v>
      </c>
      <c r="G11" s="45">
        <v>51.59</v>
      </c>
      <c r="H11" s="45">
        <f>100-H10-H13-H15-H14-H12</f>
        <v>46.989999999999995</v>
      </c>
      <c r="I11" s="45">
        <f>100-I10-I13-I15-I14-I12</f>
        <v>38.529999999999987</v>
      </c>
      <c r="K11" s="51" t="s">
        <v>34</v>
      </c>
      <c r="L11" s="51">
        <v>92.775300000000001</v>
      </c>
      <c r="M11" s="57">
        <v>91.921899999999994</v>
      </c>
      <c r="N11" s="57">
        <v>88.871099999999998</v>
      </c>
      <c r="O11" s="57">
        <v>90.377600000000001</v>
      </c>
      <c r="Q11" s="51" t="s">
        <v>34</v>
      </c>
      <c r="R11" s="51">
        <v>92.775300000000001</v>
      </c>
      <c r="S11" s="57">
        <v>92.775300000000001</v>
      </c>
      <c r="T11" s="57">
        <v>92.775300000000001</v>
      </c>
      <c r="U11" s="57">
        <v>92.775300000000001</v>
      </c>
      <c r="W11" s="51" t="s">
        <v>32</v>
      </c>
      <c r="X11" s="53"/>
      <c r="Y11" s="53"/>
      <c r="Z11" s="53"/>
      <c r="AA11" s="53"/>
      <c r="AC11" s="51" t="s">
        <v>32</v>
      </c>
      <c r="AD11" s="53">
        <v>0.11826399999999999</v>
      </c>
      <c r="AE11" s="57">
        <v>0.120243</v>
      </c>
      <c r="AF11" s="57">
        <v>0.12589999999999998</v>
      </c>
      <c r="AG11" s="57">
        <v>0.122873</v>
      </c>
      <c r="AI11" s="51" t="s">
        <v>32</v>
      </c>
      <c r="AJ11" s="53">
        <v>0.11826399999999999</v>
      </c>
      <c r="AK11" s="57">
        <v>0.11465600000000001</v>
      </c>
      <c r="AL11" s="57">
        <v>0.10631399999999999</v>
      </c>
      <c r="AM11" s="57">
        <v>0.108614</v>
      </c>
    </row>
    <row r="12" spans="1:39" x14ac:dyDescent="0.2">
      <c r="B12" s="5" t="s">
        <v>4</v>
      </c>
      <c r="C12" s="37">
        <v>0.9</v>
      </c>
      <c r="D12" s="10"/>
      <c r="E12" s="5" t="s">
        <v>25</v>
      </c>
      <c r="F12" s="45">
        <v>22.5</v>
      </c>
      <c r="G12" s="45">
        <v>24.32</v>
      </c>
      <c r="H12" s="45">
        <v>33.909999999999997</v>
      </c>
      <c r="I12" s="45">
        <v>24.56</v>
      </c>
      <c r="K12" s="51" t="s">
        <v>22</v>
      </c>
      <c r="L12" s="51">
        <v>0.13866700000000001</v>
      </c>
      <c r="M12" s="57">
        <v>0.24519300000000002</v>
      </c>
      <c r="N12" s="57">
        <v>0.31331399999999998</v>
      </c>
      <c r="O12" s="57">
        <v>0.376272</v>
      </c>
      <c r="Q12" s="51" t="s">
        <v>22</v>
      </c>
      <c r="R12" s="51">
        <v>0.13866700000000001</v>
      </c>
      <c r="S12" s="57">
        <v>0.21850600000000001</v>
      </c>
      <c r="T12" s="57">
        <v>0.20099699999999998</v>
      </c>
      <c r="U12" s="57">
        <v>0.280136</v>
      </c>
      <c r="W12" s="51" t="s">
        <v>33</v>
      </c>
      <c r="X12" s="53"/>
      <c r="Y12" s="53"/>
      <c r="Z12" s="53"/>
      <c r="AA12" s="53"/>
      <c r="AC12" s="51" t="s">
        <v>33</v>
      </c>
      <c r="AD12" s="53">
        <v>2.29509E-2</v>
      </c>
      <c r="AE12" s="57">
        <v>2.2636900000000001E-2</v>
      </c>
      <c r="AF12" s="57">
        <v>2.12287E-2</v>
      </c>
      <c r="AG12" s="57">
        <v>2.19612E-2</v>
      </c>
      <c r="AI12" s="51" t="s">
        <v>33</v>
      </c>
      <c r="AJ12" s="53">
        <v>2.29509E-2</v>
      </c>
      <c r="AK12" s="57">
        <v>2.3621400000000001E-2</v>
      </c>
      <c r="AL12" s="57">
        <v>2.4566699999999997E-2</v>
      </c>
      <c r="AM12" s="57">
        <v>2.4521399999999999E-2</v>
      </c>
    </row>
    <row r="13" spans="1:39" x14ac:dyDescent="0.2">
      <c r="B13" s="5" t="s">
        <v>5</v>
      </c>
      <c r="C13" s="38">
        <v>1</v>
      </c>
      <c r="D13" s="10"/>
      <c r="E13" s="5" t="s">
        <v>26</v>
      </c>
      <c r="F13" s="45">
        <v>8</v>
      </c>
      <c r="G13" s="45">
        <v>11.75</v>
      </c>
      <c r="H13" s="45">
        <v>4.54</v>
      </c>
      <c r="I13" s="45">
        <v>15.9</v>
      </c>
      <c r="K13" s="52" t="s">
        <v>23</v>
      </c>
      <c r="L13" s="51">
        <v>4.35961</v>
      </c>
      <c r="M13" s="57">
        <v>4.0543299999999993</v>
      </c>
      <c r="N13" s="57">
        <v>5.1298300000000001</v>
      </c>
      <c r="O13" s="57">
        <v>3.6244400000000003</v>
      </c>
      <c r="Q13" s="52" t="s">
        <v>23</v>
      </c>
      <c r="R13" s="51">
        <v>4.35961</v>
      </c>
      <c r="S13" s="57">
        <v>3.6130500000000003</v>
      </c>
      <c r="T13" s="57">
        <v>3.2908899999999996</v>
      </c>
      <c r="U13" s="57">
        <v>2.69841</v>
      </c>
      <c r="W13" s="51" t="s">
        <v>34</v>
      </c>
      <c r="X13" s="53"/>
      <c r="Y13" s="53"/>
      <c r="Z13" s="53"/>
      <c r="AA13" s="53"/>
      <c r="AC13" s="51" t="s">
        <v>34</v>
      </c>
      <c r="AD13" s="53">
        <v>90.150300000000001</v>
      </c>
      <c r="AE13" s="57">
        <v>89.309000000000012</v>
      </c>
      <c r="AF13" s="57">
        <v>86.339799999999997</v>
      </c>
      <c r="AG13" s="57">
        <v>87.782499999999999</v>
      </c>
      <c r="AI13" s="51" t="s">
        <v>34</v>
      </c>
      <c r="AJ13" s="53">
        <v>90.150300000000001</v>
      </c>
      <c r="AK13" s="57">
        <v>90.067999999999998</v>
      </c>
      <c r="AL13" s="57">
        <v>89.9041</v>
      </c>
      <c r="AM13" s="57">
        <v>89.938199999999995</v>
      </c>
    </row>
    <row r="14" spans="1:39" x14ac:dyDescent="0.2">
      <c r="B14" s="17" t="s">
        <v>17</v>
      </c>
      <c r="C14" s="18">
        <v>3</v>
      </c>
      <c r="D14" s="23"/>
      <c r="E14" s="17" t="s">
        <v>27</v>
      </c>
      <c r="F14" s="45">
        <v>5</v>
      </c>
      <c r="G14" s="45">
        <v>8.0399999999999991</v>
      </c>
      <c r="H14" s="45">
        <v>10.92</v>
      </c>
      <c r="I14" s="45">
        <v>12.78</v>
      </c>
      <c r="K14" s="52" t="s">
        <v>25</v>
      </c>
      <c r="L14" s="51">
        <v>1.57576</v>
      </c>
      <c r="M14" s="57">
        <v>1.9112500000000001</v>
      </c>
      <c r="N14" s="57">
        <v>3.7019000000000002</v>
      </c>
      <c r="O14" s="57">
        <v>2.3103100000000003</v>
      </c>
      <c r="Q14" s="52" t="s">
        <v>25</v>
      </c>
      <c r="R14" s="51">
        <v>1.57576</v>
      </c>
      <c r="S14" s="57">
        <v>1.7032200000000002</v>
      </c>
      <c r="T14" s="57">
        <v>2.3748499999999999</v>
      </c>
      <c r="U14" s="57">
        <v>1.7200300000000002</v>
      </c>
      <c r="W14" s="51" t="s">
        <v>35</v>
      </c>
      <c r="X14" s="53"/>
      <c r="Y14" s="53"/>
      <c r="Z14" s="53"/>
      <c r="AA14" s="53"/>
      <c r="AC14" s="51" t="s">
        <v>35</v>
      </c>
      <c r="AD14" s="53">
        <v>2.1299199999999998E-4</v>
      </c>
      <c r="AE14" s="57">
        <v>2.12976E-4</v>
      </c>
      <c r="AF14" s="57">
        <v>2.01817E-4</v>
      </c>
      <c r="AG14" s="57">
        <v>2.1163700000000003E-4</v>
      </c>
      <c r="AI14" s="51" t="s">
        <v>35</v>
      </c>
      <c r="AJ14" s="53">
        <v>2.1299199999999998E-4</v>
      </c>
      <c r="AK14" s="57">
        <v>2.1991100000000002E-4</v>
      </c>
      <c r="AL14" s="57">
        <v>2.2859999999999997E-4</v>
      </c>
      <c r="AM14" s="57">
        <v>2.3076999999999999E-4</v>
      </c>
    </row>
    <row r="15" spans="1:39" ht="16" x14ac:dyDescent="0.2">
      <c r="A15" s="8"/>
      <c r="B15" s="7" t="s">
        <v>6</v>
      </c>
      <c r="C15" s="4">
        <v>3</v>
      </c>
      <c r="D15" s="10"/>
      <c r="E15" s="43" t="s">
        <v>52</v>
      </c>
      <c r="F15" s="48">
        <v>0.27</v>
      </c>
      <c r="G15" s="48">
        <v>1.18</v>
      </c>
      <c r="H15" s="48">
        <v>0.77</v>
      </c>
      <c r="I15" s="48">
        <v>4.2300000000000004</v>
      </c>
      <c r="K15" s="52" t="s">
        <v>26</v>
      </c>
      <c r="L15" s="51">
        <v>0.56027199999999999</v>
      </c>
      <c r="M15" s="57">
        <v>0.92340400000000011</v>
      </c>
      <c r="N15" s="57">
        <v>0.49562499999999998</v>
      </c>
      <c r="O15" s="57">
        <v>1.4956799999999999</v>
      </c>
      <c r="Q15" s="52" t="s">
        <v>26</v>
      </c>
      <c r="R15" s="51">
        <v>0.56027199999999999</v>
      </c>
      <c r="S15" s="57">
        <v>0.82289800000000002</v>
      </c>
      <c r="T15" s="57">
        <v>0.31795399999999996</v>
      </c>
      <c r="U15" s="57">
        <v>1.11354</v>
      </c>
      <c r="W15" s="51" t="s">
        <v>36</v>
      </c>
      <c r="X15" s="53"/>
      <c r="Y15" s="53"/>
      <c r="Z15" s="53"/>
      <c r="AA15" s="53"/>
      <c r="AC15" s="51" t="s">
        <v>36</v>
      </c>
      <c r="AD15" s="62">
        <v>6.2959000000000001E-8</v>
      </c>
      <c r="AE15" s="63">
        <v>6.58405E-8</v>
      </c>
      <c r="AF15" s="63">
        <v>6.918970000000001E-8</v>
      </c>
      <c r="AG15" s="63">
        <v>7.32853E-8</v>
      </c>
      <c r="AI15" s="51" t="s">
        <v>36</v>
      </c>
      <c r="AJ15" s="62">
        <v>6.2959000000000001E-8</v>
      </c>
      <c r="AK15" s="63">
        <v>6.6534500000000006E-8</v>
      </c>
      <c r="AL15" s="63">
        <v>7.1715200000000001E-8</v>
      </c>
      <c r="AM15" s="63">
        <v>7.3083599999999999E-8</v>
      </c>
    </row>
    <row r="16" spans="1:39" x14ac:dyDescent="0.2">
      <c r="B16" s="9"/>
      <c r="C16" s="37"/>
      <c r="D16" s="10"/>
      <c r="E16" s="46" t="s">
        <v>14</v>
      </c>
      <c r="F16" s="47">
        <f>SUM(F10:F15)</f>
        <v>100</v>
      </c>
      <c r="G16" s="47">
        <f>SUM(G10:G15)</f>
        <v>100</v>
      </c>
      <c r="H16" s="47">
        <f>SUM(H10:H15)</f>
        <v>99.999999999999986</v>
      </c>
      <c r="I16" s="47">
        <f>SUM(I10:I15)</f>
        <v>100</v>
      </c>
      <c r="K16" s="52" t="s">
        <v>27</v>
      </c>
      <c r="L16" s="51">
        <v>0.35016999999999998</v>
      </c>
      <c r="M16" s="57">
        <v>0.63184399999999996</v>
      </c>
      <c r="N16" s="57">
        <v>1.1921200000000001</v>
      </c>
      <c r="O16" s="57">
        <v>1.2021900000000001</v>
      </c>
      <c r="Q16" s="52" t="s">
        <v>27</v>
      </c>
      <c r="R16" s="51">
        <v>0.35016999999999998</v>
      </c>
      <c r="S16" s="57">
        <v>0.56307200000000002</v>
      </c>
      <c r="T16" s="57">
        <v>0.76477000000000006</v>
      </c>
      <c r="U16" s="57">
        <v>0.89503299999999997</v>
      </c>
      <c r="W16" s="52" t="s">
        <v>22</v>
      </c>
      <c r="X16" s="53"/>
      <c r="Y16" s="53"/>
      <c r="Z16" s="53"/>
      <c r="AA16" s="53"/>
      <c r="AC16" s="52" t="s">
        <v>22</v>
      </c>
      <c r="AD16" s="53">
        <v>0.12646499999999999</v>
      </c>
      <c r="AE16" s="57">
        <v>0.2349</v>
      </c>
      <c r="AF16" s="57">
        <v>0.27959899999999999</v>
      </c>
      <c r="AG16" s="57">
        <v>0.45051999999999998</v>
      </c>
      <c r="AI16" s="52" t="s">
        <v>22</v>
      </c>
      <c r="AJ16" s="53">
        <v>0.12646499999999999</v>
      </c>
      <c r="AK16" s="57">
        <v>0.20708800000000002</v>
      </c>
      <c r="AL16" s="57">
        <v>0.17304</v>
      </c>
      <c r="AM16" s="57">
        <v>0.33074399999999998</v>
      </c>
    </row>
    <row r="17" spans="2:39" x14ac:dyDescent="0.2">
      <c r="B17" s="9"/>
      <c r="C17" s="37"/>
      <c r="D17" s="10"/>
      <c r="K17" s="52" t="s">
        <v>52</v>
      </c>
      <c r="L17" s="51">
        <v>1.8909200000000001E-2</v>
      </c>
      <c r="M17" s="57">
        <v>9.2733300000000005E-2</v>
      </c>
      <c r="N17" s="57">
        <v>8.4059700000000001E-2</v>
      </c>
      <c r="O17" s="57">
        <v>0.39790800000000004</v>
      </c>
      <c r="Q17" s="52" t="s">
        <v>52</v>
      </c>
      <c r="R17" s="51">
        <v>1.8909200000000001E-2</v>
      </c>
      <c r="S17" s="57">
        <v>8.2640000000000005E-2</v>
      </c>
      <c r="T17" s="57">
        <v>5.3926099999999998E-2</v>
      </c>
      <c r="U17" s="57">
        <v>0.29624299999999998</v>
      </c>
      <c r="W17" s="52" t="s">
        <v>23</v>
      </c>
      <c r="X17" s="53"/>
      <c r="Y17" s="53"/>
      <c r="Z17" s="53"/>
      <c r="AA17" s="53"/>
      <c r="AC17" s="52" t="s">
        <v>23</v>
      </c>
      <c r="AD17" s="53">
        <v>2.24343</v>
      </c>
      <c r="AE17" s="57">
        <v>2.2922499999999997</v>
      </c>
      <c r="AF17" s="57">
        <v>3.0871300000000002</v>
      </c>
      <c r="AG17" s="57">
        <v>2.3674900000000001</v>
      </c>
      <c r="AI17" s="52" t="s">
        <v>23</v>
      </c>
      <c r="AJ17" s="53">
        <v>2.24343</v>
      </c>
      <c r="AK17" s="57">
        <v>1.9637899999999999</v>
      </c>
      <c r="AL17" s="57">
        <v>1.7420399999999998</v>
      </c>
      <c r="AM17" s="57">
        <v>1.6614899999999999</v>
      </c>
    </row>
    <row r="18" spans="2:39" x14ac:dyDescent="0.2">
      <c r="B18" s="9"/>
      <c r="C18" s="6"/>
      <c r="D18" s="10"/>
      <c r="K18" s="46" t="s">
        <v>14</v>
      </c>
      <c r="L18" s="71">
        <f>SUM(L10:L17)</f>
        <v>100.0000292</v>
      </c>
      <c r="M18" s="71">
        <f t="shared" ref="M18:O18" si="0">SUM(M10:M17)</f>
        <v>99.999960299999998</v>
      </c>
      <c r="N18" s="71">
        <f t="shared" si="0"/>
        <v>99.999975700000007</v>
      </c>
      <c r="O18" s="71">
        <f t="shared" si="0"/>
        <v>100.000021</v>
      </c>
      <c r="Q18" s="46" t="s">
        <v>14</v>
      </c>
      <c r="R18" s="71">
        <f>SUM(R10:R17)</f>
        <v>100.0000292</v>
      </c>
      <c r="S18" s="71">
        <f t="shared" ref="S18:U18" si="1">SUM(S10:S17)</f>
        <v>100.000027</v>
      </c>
      <c r="T18" s="71">
        <f t="shared" si="1"/>
        <v>100.00002809999999</v>
      </c>
      <c r="U18" s="71">
        <f t="shared" si="1"/>
        <v>100.00003299999999</v>
      </c>
      <c r="W18" s="52" t="s">
        <v>25</v>
      </c>
      <c r="X18" s="53"/>
      <c r="Y18" s="53"/>
      <c r="Z18" s="53"/>
      <c r="AA18" s="53"/>
      <c r="AC18" s="52" t="s">
        <v>25</v>
      </c>
      <c r="AD18" s="53">
        <v>1.52258</v>
      </c>
      <c r="AE18" s="57">
        <v>1.6717200000000001</v>
      </c>
      <c r="AF18" s="57">
        <v>3.0026199999999998</v>
      </c>
      <c r="AG18" s="57">
        <v>1.85097</v>
      </c>
      <c r="AI18" s="52" t="s">
        <v>25</v>
      </c>
      <c r="AJ18" s="53">
        <v>1.52258</v>
      </c>
      <c r="AK18" s="57">
        <v>1.4673099999999999</v>
      </c>
      <c r="AL18" s="57">
        <v>1.7364299999999999</v>
      </c>
      <c r="AM18" s="57">
        <v>1.3104499999999999</v>
      </c>
    </row>
    <row r="19" spans="2:39" x14ac:dyDescent="0.2">
      <c r="B19" s="11"/>
      <c r="C19" s="27"/>
      <c r="D19" s="10"/>
      <c r="W19" s="52" t="s">
        <v>26</v>
      </c>
      <c r="X19" s="53"/>
      <c r="Y19" s="53"/>
      <c r="Z19" s="53"/>
      <c r="AA19" s="53"/>
      <c r="AC19" s="52" t="s">
        <v>26</v>
      </c>
      <c r="AD19" s="53">
        <v>0.901532</v>
      </c>
      <c r="AE19" s="57">
        <v>1.0363499999999999</v>
      </c>
      <c r="AF19" s="57">
        <v>1.3301699999999999</v>
      </c>
      <c r="AG19" s="57">
        <v>1.25911</v>
      </c>
      <c r="AI19" s="52" t="s">
        <v>26</v>
      </c>
      <c r="AJ19" s="53">
        <v>0.901532</v>
      </c>
      <c r="AK19" s="57">
        <v>0.92590299999999992</v>
      </c>
      <c r="AL19" s="57">
        <v>0.93921500000000002</v>
      </c>
      <c r="AM19" s="57">
        <v>0.90064600000000006</v>
      </c>
    </row>
    <row r="20" spans="2:39" ht="16" x14ac:dyDescent="0.2">
      <c r="B20" s="7" t="s">
        <v>11</v>
      </c>
      <c r="C20" s="4">
        <v>41.090600000000002</v>
      </c>
      <c r="D20" s="31" t="s">
        <v>12</v>
      </c>
      <c r="K20" s="72" t="s">
        <v>58</v>
      </c>
      <c r="L20" s="1">
        <f>SUM(L12:L17)</f>
        <v>7.0033882000000007</v>
      </c>
      <c r="M20" s="1">
        <f t="shared" ref="M20:O20" si="2">SUM(M12:M17)</f>
        <v>7.8587542999999993</v>
      </c>
      <c r="N20" s="1">
        <f t="shared" si="2"/>
        <v>10.916848700000001</v>
      </c>
      <c r="O20" s="1">
        <f t="shared" si="2"/>
        <v>9.4068000000000005</v>
      </c>
      <c r="Q20" s="72" t="s">
        <v>58</v>
      </c>
      <c r="R20" s="1">
        <f t="shared" ref="R20:U20" si="3">SUM(R12:R17)</f>
        <v>7.0033882000000007</v>
      </c>
      <c r="S20" s="1">
        <f t="shared" si="3"/>
        <v>7.0033860000000008</v>
      </c>
      <c r="T20" s="1">
        <f t="shared" si="3"/>
        <v>7.0033871000000003</v>
      </c>
      <c r="U20" s="1">
        <f t="shared" si="3"/>
        <v>7.003391999999999</v>
      </c>
      <c r="W20" s="52" t="s">
        <v>27</v>
      </c>
      <c r="X20" s="53"/>
      <c r="Y20" s="53"/>
      <c r="Z20" s="53"/>
      <c r="AA20" s="53"/>
      <c r="AC20" s="52" t="s">
        <v>27</v>
      </c>
      <c r="AD20" s="53">
        <v>0.46001300000000001</v>
      </c>
      <c r="AE20" s="57">
        <v>0.74203300000000005</v>
      </c>
      <c r="AF20" s="57">
        <v>1.14801</v>
      </c>
      <c r="AG20" s="57">
        <v>1.32785</v>
      </c>
      <c r="AI20" s="52" t="s">
        <v>27</v>
      </c>
      <c r="AJ20" s="53">
        <v>0.46001300000000001</v>
      </c>
      <c r="AK20" s="57">
        <v>0.68367100000000003</v>
      </c>
      <c r="AL20" s="57">
        <v>0.80181899999999995</v>
      </c>
      <c r="AM20" s="57">
        <v>1.03454</v>
      </c>
    </row>
    <row r="21" spans="2:39" x14ac:dyDescent="0.2">
      <c r="B21" s="9"/>
      <c r="C21" s="39"/>
      <c r="D21" s="30"/>
      <c r="W21" s="52" t="s">
        <v>52</v>
      </c>
      <c r="X21" s="53"/>
      <c r="Y21" s="53"/>
      <c r="Z21" s="53"/>
      <c r="AA21" s="53"/>
      <c r="AC21" s="52" t="s">
        <v>52</v>
      </c>
      <c r="AD21" s="53">
        <v>6.2895500000000007E-2</v>
      </c>
      <c r="AE21" s="57">
        <v>9.6395900000000007E-2</v>
      </c>
      <c r="AF21" s="57">
        <v>0.115702</v>
      </c>
      <c r="AG21" s="57">
        <v>0.20692100000000002</v>
      </c>
      <c r="AI21" s="52" t="s">
        <v>52</v>
      </c>
      <c r="AJ21" s="53">
        <v>6.2895500000000007E-2</v>
      </c>
      <c r="AK21" s="57">
        <v>7.9896899999999993E-2</v>
      </c>
      <c r="AL21" s="57">
        <v>6.4441600000000002E-2</v>
      </c>
      <c r="AM21" s="57">
        <v>0.11634700000000001</v>
      </c>
    </row>
    <row r="22" spans="2:39" x14ac:dyDescent="0.2">
      <c r="B22" s="9"/>
      <c r="C22" s="39"/>
      <c r="D22" s="30"/>
      <c r="W22" s="52" t="s">
        <v>46</v>
      </c>
      <c r="X22" s="53"/>
      <c r="Y22" s="53"/>
      <c r="Z22" s="53"/>
      <c r="AA22" s="53"/>
      <c r="AC22" s="52" t="s">
        <v>46</v>
      </c>
      <c r="AD22" s="53"/>
      <c r="AE22" s="57"/>
      <c r="AF22" s="57"/>
      <c r="AG22" s="57"/>
      <c r="AI22" s="52" t="s">
        <v>46</v>
      </c>
      <c r="AJ22" s="53"/>
      <c r="AK22" s="57"/>
      <c r="AL22" s="57"/>
      <c r="AM22" s="57"/>
    </row>
    <row r="23" spans="2:39" x14ac:dyDescent="0.2">
      <c r="B23" s="9"/>
      <c r="C23" s="33"/>
      <c r="D23" s="30"/>
      <c r="W23" s="52" t="s">
        <v>42</v>
      </c>
      <c r="X23" s="53"/>
      <c r="Y23" s="53"/>
      <c r="Z23" s="53"/>
      <c r="AA23" s="53"/>
      <c r="AC23" s="52" t="s">
        <v>42</v>
      </c>
      <c r="AD23" s="53"/>
      <c r="AE23" s="57"/>
      <c r="AF23" s="57"/>
      <c r="AG23" s="57"/>
      <c r="AI23" s="52" t="s">
        <v>42</v>
      </c>
      <c r="AJ23" s="53"/>
      <c r="AK23" s="57"/>
      <c r="AL23" s="57"/>
      <c r="AM23" s="57"/>
    </row>
    <row r="24" spans="2:39" x14ac:dyDescent="0.2">
      <c r="B24" s="11"/>
      <c r="C24" s="34"/>
      <c r="D24" s="30"/>
      <c r="K24" s="73"/>
      <c r="W24" s="53"/>
      <c r="X24" s="53"/>
      <c r="Y24" s="53"/>
      <c r="Z24" s="53"/>
      <c r="AA24" s="53"/>
      <c r="AC24" s="53"/>
      <c r="AD24" s="53"/>
      <c r="AE24" s="57"/>
      <c r="AF24" s="57"/>
      <c r="AG24" s="57"/>
      <c r="AI24" s="53"/>
      <c r="AJ24" s="53"/>
      <c r="AK24" s="57"/>
      <c r="AL24" s="57"/>
      <c r="AM24" s="57"/>
    </row>
    <row r="25" spans="2:39" ht="16" x14ac:dyDescent="0.2">
      <c r="B25" s="13" t="s">
        <v>13</v>
      </c>
      <c r="C25" s="19">
        <v>72000</v>
      </c>
      <c r="D25" s="24"/>
      <c r="K25" s="73"/>
      <c r="W25" s="53"/>
      <c r="X25" s="53"/>
      <c r="Y25" s="53"/>
      <c r="Z25" s="53"/>
      <c r="AA25" s="53"/>
      <c r="AC25" s="53" t="s">
        <v>59</v>
      </c>
      <c r="AD25" s="62">
        <f>SUM(AD15:AD21)</f>
        <v>5.3169155629590001</v>
      </c>
      <c r="AE25" s="63">
        <f t="shared" ref="AE25:AM25" si="4">SUM(AE15:AE21)</f>
        <v>6.0736489658404995</v>
      </c>
      <c r="AF25" s="63">
        <f t="shared" si="4"/>
        <v>8.9632310691896997</v>
      </c>
      <c r="AG25" s="63">
        <f t="shared" si="4"/>
        <v>7.4628610732852998</v>
      </c>
      <c r="AI25" s="62" t="s">
        <v>59</v>
      </c>
      <c r="AJ25" s="62">
        <f>SUM(AJ15:AJ21)</f>
        <v>5.3169155629590001</v>
      </c>
      <c r="AK25" s="63">
        <f>SUM(AK15:AK21)</f>
        <v>5.3276589665345</v>
      </c>
      <c r="AL25" s="63">
        <f t="shared" si="4"/>
        <v>5.4569856717152003</v>
      </c>
      <c r="AM25" s="63">
        <f t="shared" si="4"/>
        <v>5.3542170730835998</v>
      </c>
    </row>
    <row r="26" spans="2:39" x14ac:dyDescent="0.2">
      <c r="B26" s="14"/>
      <c r="C26" s="40"/>
      <c r="D26" s="26"/>
      <c r="K26" s="73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</row>
    <row r="27" spans="2:39" x14ac:dyDescent="0.2">
      <c r="B27" s="14"/>
      <c r="C27" s="40"/>
      <c r="D27" s="25"/>
      <c r="K27" s="73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</row>
    <row r="28" spans="2:39" x14ac:dyDescent="0.2">
      <c r="B28" s="14"/>
      <c r="C28" s="20"/>
      <c r="D28" s="25"/>
      <c r="K28" s="73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</row>
    <row r="29" spans="2:39" x14ac:dyDescent="0.2">
      <c r="B29" s="15"/>
      <c r="C29" s="21"/>
      <c r="D29" s="25"/>
      <c r="K29" s="73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</row>
    <row r="30" spans="2:39" ht="16" x14ac:dyDescent="0.2">
      <c r="B30" s="13" t="s">
        <v>15</v>
      </c>
      <c r="C30" s="19"/>
      <c r="D30" s="25"/>
      <c r="K30" s="73"/>
    </row>
    <row r="31" spans="2:39" x14ac:dyDescent="0.2">
      <c r="B31" s="14"/>
      <c r="C31" s="20"/>
      <c r="D31" s="26"/>
      <c r="K31" s="73"/>
    </row>
    <row r="32" spans="2:39" x14ac:dyDescent="0.2">
      <c r="B32" s="14"/>
      <c r="C32" s="20"/>
      <c r="D32" s="25"/>
    </row>
    <row r="33" spans="2:42" x14ac:dyDescent="0.2">
      <c r="B33" s="14"/>
      <c r="C33" s="20"/>
      <c r="D33" s="25"/>
    </row>
    <row r="34" spans="2:42" x14ac:dyDescent="0.2">
      <c r="B34" s="15"/>
      <c r="C34" s="21"/>
      <c r="D34" s="26"/>
      <c r="AJ34" s="76"/>
      <c r="AK34" s="77"/>
      <c r="AL34" s="77"/>
      <c r="AM34" s="77"/>
      <c r="AN34" s="77"/>
    </row>
    <row r="35" spans="2:42" ht="16" x14ac:dyDescent="0.2">
      <c r="B35" s="13" t="s">
        <v>16</v>
      </c>
      <c r="C35" s="32"/>
      <c r="AJ35" s="76"/>
      <c r="AK35" s="78"/>
      <c r="AL35" s="77"/>
      <c r="AM35" s="79"/>
      <c r="AN35" s="78"/>
      <c r="AO35" s="78"/>
      <c r="AP35" s="77"/>
    </row>
    <row r="36" spans="2:42" x14ac:dyDescent="0.2">
      <c r="B36" s="14"/>
      <c r="C36" s="28"/>
      <c r="AJ36" s="76"/>
      <c r="AK36" s="78"/>
      <c r="AL36" s="77"/>
      <c r="AM36" s="79"/>
      <c r="AN36" s="78"/>
      <c r="AO36" s="78"/>
      <c r="AP36" s="77"/>
    </row>
    <row r="37" spans="2:42" x14ac:dyDescent="0.2">
      <c r="B37" s="14"/>
      <c r="C37" s="28"/>
      <c r="AJ37" s="76"/>
      <c r="AK37" s="78"/>
      <c r="AL37" s="77"/>
      <c r="AM37" s="79"/>
      <c r="AN37" s="78"/>
      <c r="AO37" s="78"/>
      <c r="AP37" s="77"/>
    </row>
    <row r="38" spans="2:42" x14ac:dyDescent="0.2">
      <c r="B38" s="14"/>
      <c r="C38" s="28"/>
      <c r="D38" s="31" t="s">
        <v>12</v>
      </c>
      <c r="AJ38" s="76"/>
      <c r="AK38" s="78"/>
      <c r="AL38" s="77"/>
      <c r="AM38" s="79"/>
      <c r="AN38" s="77"/>
      <c r="AO38" s="78"/>
      <c r="AP38" s="77"/>
    </row>
    <row r="39" spans="2:42" x14ac:dyDescent="0.2">
      <c r="B39" s="15"/>
      <c r="C39" s="29"/>
      <c r="D39" s="30">
        <v>1000</v>
      </c>
      <c r="AJ39" s="76"/>
      <c r="AK39" s="78"/>
      <c r="AL39" s="77"/>
      <c r="AM39" s="79"/>
      <c r="AN39" s="78"/>
      <c r="AO39" s="78"/>
      <c r="AP39" s="77"/>
    </row>
    <row r="40" spans="2:42" x14ac:dyDescent="0.2">
      <c r="B40" s="8"/>
      <c r="C40" s="8"/>
      <c r="AJ40" s="76"/>
      <c r="AK40" s="78"/>
      <c r="AL40" s="77"/>
      <c r="AM40" s="79"/>
      <c r="AN40" s="78"/>
      <c r="AO40" s="78"/>
      <c r="AP40" s="77"/>
    </row>
    <row r="41" spans="2:42" x14ac:dyDescent="0.2">
      <c r="C41" s="8"/>
      <c r="AJ41" s="76"/>
      <c r="AK41" s="78"/>
      <c r="AL41" s="77"/>
      <c r="AM41" s="80"/>
      <c r="AN41" s="77"/>
      <c r="AO41" s="78"/>
      <c r="AP41" s="77"/>
    </row>
    <row r="42" spans="2:42" x14ac:dyDescent="0.2">
      <c r="AJ42" s="76"/>
      <c r="AK42" s="78"/>
      <c r="AL42" s="77"/>
      <c r="AM42" s="80"/>
      <c r="AN42" s="77"/>
      <c r="AO42" s="78"/>
      <c r="AP42" s="77"/>
    </row>
    <row r="43" spans="2:42" x14ac:dyDescent="0.2">
      <c r="AJ43" s="76"/>
      <c r="AK43" s="78"/>
      <c r="AL43" s="77"/>
      <c r="AM43" s="80"/>
      <c r="AN43" s="77"/>
      <c r="AO43" s="78"/>
      <c r="AP43" s="77"/>
    </row>
    <row r="44" spans="2:42" x14ac:dyDescent="0.2">
      <c r="AJ44" s="76"/>
      <c r="AK44" s="78"/>
      <c r="AL44" s="77"/>
      <c r="AM44" s="80"/>
      <c r="AN44" s="77"/>
      <c r="AO44" s="78"/>
      <c r="AP44" s="77"/>
    </row>
    <row r="45" spans="2:42" x14ac:dyDescent="0.2">
      <c r="AJ45" s="76"/>
      <c r="AK45" s="78"/>
      <c r="AL45" s="77"/>
      <c r="AM45" s="80"/>
      <c r="AN45" s="77"/>
      <c r="AO45" s="78"/>
      <c r="AP45" s="77"/>
    </row>
    <row r="46" spans="2:42" x14ac:dyDescent="0.2">
      <c r="B46" s="74"/>
      <c r="AJ46" s="76"/>
      <c r="AK46" s="78"/>
      <c r="AL46" s="77"/>
      <c r="AM46" s="80"/>
      <c r="AN46" s="77"/>
      <c r="AO46" s="78"/>
      <c r="AP46" s="77"/>
    </row>
    <row r="47" spans="2:42" x14ac:dyDescent="0.2">
      <c r="F47" s="65"/>
      <c r="G47" s="75"/>
      <c r="AJ47" s="76"/>
      <c r="AK47" s="78"/>
      <c r="AL47" s="77"/>
      <c r="AM47" s="77"/>
      <c r="AN47" s="77"/>
      <c r="AO47" s="77"/>
      <c r="AP47" s="77"/>
    </row>
    <row r="48" spans="2:42" x14ac:dyDescent="0.2">
      <c r="F48" s="65"/>
      <c r="AJ48" s="76"/>
      <c r="AK48" s="78"/>
      <c r="AL48" s="77"/>
      <c r="AM48" s="77"/>
      <c r="AN48" s="77"/>
      <c r="AO48" s="77"/>
      <c r="AP48" s="77"/>
    </row>
    <row r="49" spans="36:42" x14ac:dyDescent="0.2">
      <c r="AJ49" s="76"/>
      <c r="AK49" s="77"/>
      <c r="AL49" s="77"/>
      <c r="AM49" s="77"/>
      <c r="AN49" s="77"/>
      <c r="AO49" s="77"/>
      <c r="AP49" s="77"/>
    </row>
    <row r="50" spans="36:42" x14ac:dyDescent="0.2">
      <c r="AJ50" s="76"/>
      <c r="AK50" s="77"/>
      <c r="AL50" s="77"/>
      <c r="AM50" s="77"/>
      <c r="AN50" s="77"/>
      <c r="AO50" s="77"/>
      <c r="AP50" s="77"/>
    </row>
    <row r="51" spans="36:42" x14ac:dyDescent="0.2">
      <c r="AJ51" s="76"/>
      <c r="AK51" s="78"/>
      <c r="AL51" s="77"/>
      <c r="AM51" s="77"/>
      <c r="AN51" s="77"/>
      <c r="AO51" s="77"/>
      <c r="AP51" s="77"/>
    </row>
    <row r="52" spans="36:42" x14ac:dyDescent="0.2">
      <c r="AJ52" s="76"/>
      <c r="AK52" s="77"/>
      <c r="AL52" s="77"/>
      <c r="AM52" s="77"/>
      <c r="AN52" s="77"/>
      <c r="AO52" s="77"/>
      <c r="AP52" s="77"/>
    </row>
    <row r="53" spans="36:42" x14ac:dyDescent="0.2">
      <c r="AJ53" s="76"/>
      <c r="AK53" s="78"/>
      <c r="AL53" s="77"/>
      <c r="AM53" s="77"/>
      <c r="AN53" s="77"/>
      <c r="AO53" s="77"/>
      <c r="AP53" s="77"/>
    </row>
    <row r="54" spans="36:42" x14ac:dyDescent="0.2">
      <c r="AJ54" s="76"/>
      <c r="AK54" s="78"/>
      <c r="AL54" s="77"/>
      <c r="AM54" s="77"/>
      <c r="AN54" s="77"/>
      <c r="AO54" s="77"/>
      <c r="AP54" s="77"/>
    </row>
    <row r="55" spans="36:42" x14ac:dyDescent="0.2">
      <c r="AJ55" s="76"/>
      <c r="AK55" s="78"/>
      <c r="AL55" s="77"/>
      <c r="AM55" s="77"/>
      <c r="AN55" s="77"/>
      <c r="AO55" s="77"/>
      <c r="AP55" s="77"/>
    </row>
    <row r="56" spans="36:42" x14ac:dyDescent="0.2">
      <c r="AJ56" s="76"/>
      <c r="AK56" s="77"/>
      <c r="AL56" s="77"/>
      <c r="AM56" s="77"/>
      <c r="AN56" s="77"/>
      <c r="AO56" s="77"/>
      <c r="AP56" s="77"/>
    </row>
    <row r="57" spans="36:42" x14ac:dyDescent="0.2">
      <c r="AJ57" s="76"/>
      <c r="AK57" s="78"/>
      <c r="AL57" s="77"/>
      <c r="AM57" s="77"/>
      <c r="AN57" s="77"/>
      <c r="AO57" s="77"/>
      <c r="AP57" s="77"/>
    </row>
    <row r="58" spans="36:42" x14ac:dyDescent="0.2">
      <c r="AJ58" s="76"/>
      <c r="AK58" s="78"/>
      <c r="AL58" s="77"/>
      <c r="AM58" s="77"/>
      <c r="AN58" s="77"/>
      <c r="AO58" s="77"/>
      <c r="AP58" s="77"/>
    </row>
    <row r="59" spans="36:42" x14ac:dyDescent="0.2">
      <c r="AJ59" s="76"/>
      <c r="AK59" s="78"/>
      <c r="AL59" s="77"/>
      <c r="AM59" s="77"/>
      <c r="AN59" s="77"/>
      <c r="AO59" s="77"/>
      <c r="AP59" s="77"/>
    </row>
    <row r="60" spans="36:42" x14ac:dyDescent="0.2">
      <c r="AJ60" s="76"/>
      <c r="AK60" s="78"/>
      <c r="AL60" s="77"/>
      <c r="AM60" s="77"/>
      <c r="AN60" s="77"/>
      <c r="AO60" s="77"/>
      <c r="AP60" s="77"/>
    </row>
    <row r="61" spans="36:42" x14ac:dyDescent="0.2">
      <c r="AJ61" s="76"/>
      <c r="AK61" s="77"/>
      <c r="AL61" s="77"/>
      <c r="AM61" s="77"/>
      <c r="AN61" s="77"/>
      <c r="AO61" s="77"/>
      <c r="AP61" s="77"/>
    </row>
    <row r="62" spans="36:42" x14ac:dyDescent="0.2">
      <c r="AJ62" s="76"/>
      <c r="AK62" s="77"/>
      <c r="AL62" s="77"/>
      <c r="AM62" s="77"/>
      <c r="AN62" s="77"/>
      <c r="AO62" s="77"/>
      <c r="AP62" s="77"/>
    </row>
    <row r="63" spans="36:42" x14ac:dyDescent="0.2">
      <c r="AJ63" s="76"/>
      <c r="AK63" s="77"/>
      <c r="AL63" s="77"/>
      <c r="AM63" s="77"/>
      <c r="AN63" s="77"/>
      <c r="AO63" s="77"/>
      <c r="AP63" s="77"/>
    </row>
    <row r="64" spans="36:42" x14ac:dyDescent="0.2">
      <c r="AJ64" s="76"/>
      <c r="AK64" s="77"/>
      <c r="AL64" s="77"/>
      <c r="AM64" s="77"/>
      <c r="AN64" s="77"/>
      <c r="AO64" s="77"/>
      <c r="AP64" s="77"/>
    </row>
    <row r="65" spans="36:42" x14ac:dyDescent="0.2">
      <c r="AJ65" s="76"/>
      <c r="AK65" s="77"/>
      <c r="AL65" s="77"/>
      <c r="AM65" s="77"/>
      <c r="AN65" s="77"/>
      <c r="AO65" s="77"/>
      <c r="AP65" s="77"/>
    </row>
    <row r="66" spans="36:42" x14ac:dyDescent="0.2">
      <c r="AJ66" s="76"/>
      <c r="AK66" s="78"/>
      <c r="AL66" s="77"/>
      <c r="AM66" s="77"/>
      <c r="AN66" s="77"/>
      <c r="AO66" s="77"/>
      <c r="AP66" s="77"/>
    </row>
    <row r="67" spans="36:42" x14ac:dyDescent="0.2">
      <c r="AJ67" s="76"/>
      <c r="AK67" s="78"/>
      <c r="AL67" s="77"/>
      <c r="AM67" s="77"/>
      <c r="AN67" s="77"/>
      <c r="AO67" s="77"/>
      <c r="AP67" s="77"/>
    </row>
    <row r="68" spans="36:42" x14ac:dyDescent="0.2">
      <c r="AJ68" s="76"/>
      <c r="AK68" s="78"/>
      <c r="AL68" s="77"/>
      <c r="AM68" s="77"/>
      <c r="AN68" s="77"/>
      <c r="AO68" s="77"/>
      <c r="AP68" s="77"/>
    </row>
    <row r="69" spans="36:42" x14ac:dyDescent="0.2">
      <c r="AJ69" s="76"/>
      <c r="AK69" s="78"/>
      <c r="AL69" s="77"/>
      <c r="AM69" s="77"/>
      <c r="AN69" s="77"/>
      <c r="AO69" s="77"/>
      <c r="AP69" s="77"/>
    </row>
    <row r="70" spans="36:42" x14ac:dyDescent="0.2">
      <c r="AJ70" s="76"/>
      <c r="AK70" s="77"/>
      <c r="AL70" s="77"/>
      <c r="AM70" s="77"/>
      <c r="AN70" s="77"/>
      <c r="AO70" s="77"/>
      <c r="AP70" s="77"/>
    </row>
    <row r="71" spans="36:42" x14ac:dyDescent="0.2">
      <c r="AJ71" s="76"/>
      <c r="AK71" s="78"/>
      <c r="AL71" s="77"/>
      <c r="AM71" s="77"/>
      <c r="AN71" s="77"/>
      <c r="AO71" s="77"/>
      <c r="AP71" s="77"/>
    </row>
    <row r="72" spans="36:42" x14ac:dyDescent="0.2">
      <c r="AJ72" s="76"/>
      <c r="AK72" s="77"/>
      <c r="AL72" s="77"/>
      <c r="AM72" s="77"/>
      <c r="AN72" s="77"/>
      <c r="AO72" s="77"/>
      <c r="AP72" s="77"/>
    </row>
    <row r="73" spans="36:42" x14ac:dyDescent="0.2">
      <c r="AJ73" s="76"/>
      <c r="AK73" s="78"/>
      <c r="AL73" s="77"/>
      <c r="AM73" s="77"/>
      <c r="AN73" s="77"/>
      <c r="AO73" s="77"/>
      <c r="AP73" s="77"/>
    </row>
    <row r="74" spans="36:42" x14ac:dyDescent="0.2">
      <c r="AJ74" s="76"/>
      <c r="AK74" s="78"/>
      <c r="AL74" s="77"/>
      <c r="AM74" s="77"/>
      <c r="AN74" s="77"/>
      <c r="AO74" s="77"/>
      <c r="AP74" s="77"/>
    </row>
    <row r="75" spans="36:42" x14ac:dyDescent="0.2">
      <c r="AJ75" s="76"/>
      <c r="AK75" s="77"/>
      <c r="AL75" s="77"/>
      <c r="AM75" s="77"/>
      <c r="AN75" s="77"/>
      <c r="AO75" s="77"/>
      <c r="AP75" s="77"/>
    </row>
    <row r="76" spans="36:42" x14ac:dyDescent="0.2">
      <c r="AJ76" s="76"/>
      <c r="AK76" s="78"/>
      <c r="AL76" s="77"/>
      <c r="AM76" s="77"/>
      <c r="AN76" s="77"/>
      <c r="AO76" s="77"/>
      <c r="AP76" s="77"/>
    </row>
    <row r="77" spans="36:42" x14ac:dyDescent="0.2">
      <c r="AJ77" s="76"/>
      <c r="AK77" s="77"/>
      <c r="AL77" s="77"/>
      <c r="AM77" s="77"/>
      <c r="AN77" s="77"/>
      <c r="AO77" s="77"/>
      <c r="AP77" s="77"/>
    </row>
    <row r="78" spans="36:42" x14ac:dyDescent="0.2">
      <c r="AJ78" s="76"/>
      <c r="AK78" s="78"/>
      <c r="AL78" s="77"/>
      <c r="AM78" s="77"/>
      <c r="AN78" s="77"/>
      <c r="AO78" s="77"/>
      <c r="AP78" s="77"/>
    </row>
    <row r="79" spans="36:42" x14ac:dyDescent="0.2">
      <c r="AJ79" s="76"/>
      <c r="AK79" s="78"/>
      <c r="AL79" s="77"/>
      <c r="AM79" s="77"/>
      <c r="AN79" s="77"/>
      <c r="AO79" s="77"/>
      <c r="AP79" s="77"/>
    </row>
    <row r="80" spans="36:42" x14ac:dyDescent="0.2">
      <c r="AJ80" s="76"/>
      <c r="AK80" s="78"/>
      <c r="AL80" s="77"/>
      <c r="AM80" s="77"/>
      <c r="AN80" s="77"/>
      <c r="AO80" s="77"/>
      <c r="AP80" s="77"/>
    </row>
    <row r="81" spans="36:42" x14ac:dyDescent="0.2">
      <c r="AJ81" s="76"/>
      <c r="AK81" s="78"/>
      <c r="AL81" s="77"/>
      <c r="AM81" s="77"/>
      <c r="AN81" s="77"/>
      <c r="AO81" s="77"/>
      <c r="AP81" s="77"/>
    </row>
    <row r="82" spans="36:42" x14ac:dyDescent="0.2">
      <c r="AJ82" s="76"/>
      <c r="AK82" s="78"/>
      <c r="AL82" s="77"/>
      <c r="AM82" s="77"/>
      <c r="AN82" s="77"/>
      <c r="AO82" s="77"/>
      <c r="AP82" s="77"/>
    </row>
    <row r="83" spans="36:42" x14ac:dyDescent="0.2">
      <c r="AJ83" s="76"/>
      <c r="AK83" s="78"/>
      <c r="AL83" s="77"/>
      <c r="AM83" s="77"/>
      <c r="AN83" s="77"/>
      <c r="AO83" s="77"/>
      <c r="AP83" s="77"/>
    </row>
    <row r="84" spans="36:42" x14ac:dyDescent="0.2">
      <c r="AJ84" s="76"/>
      <c r="AK84" s="78"/>
      <c r="AL84" s="77"/>
      <c r="AM84" s="77"/>
      <c r="AN84" s="77"/>
      <c r="AO84" s="77"/>
      <c r="AP84" s="77"/>
    </row>
    <row r="85" spans="36:42" x14ac:dyDescent="0.2">
      <c r="AJ85" s="76"/>
      <c r="AK85" s="78"/>
      <c r="AL85" s="77"/>
      <c r="AM85" s="77"/>
      <c r="AN85" s="77"/>
      <c r="AO85" s="77"/>
      <c r="AP85" s="77"/>
    </row>
    <row r="86" spans="36:42" x14ac:dyDescent="0.2">
      <c r="AJ86" s="76"/>
      <c r="AK86" s="78"/>
      <c r="AL86" s="77"/>
      <c r="AM86" s="77"/>
      <c r="AN86" s="77"/>
      <c r="AO86" s="77"/>
      <c r="AP86" s="77"/>
    </row>
    <row r="87" spans="36:42" x14ac:dyDescent="0.2">
      <c r="AJ87" s="76"/>
      <c r="AK87" s="78"/>
      <c r="AL87" s="77"/>
      <c r="AM87" s="77"/>
      <c r="AN87" s="77"/>
      <c r="AO87" s="77"/>
      <c r="AP87" s="77"/>
    </row>
    <row r="88" spans="36:42" x14ac:dyDescent="0.2">
      <c r="AJ88" s="76"/>
      <c r="AK88" s="78"/>
      <c r="AL88" s="77"/>
      <c r="AM88" s="77"/>
      <c r="AN88" s="77"/>
      <c r="AO88" s="77"/>
      <c r="AP88" s="77"/>
    </row>
    <row r="89" spans="36:42" x14ac:dyDescent="0.2">
      <c r="AJ89" s="76"/>
      <c r="AK89" s="78"/>
      <c r="AL89" s="77"/>
      <c r="AM89" s="77"/>
      <c r="AN89" s="77"/>
      <c r="AO89" s="77"/>
      <c r="AP89" s="77"/>
    </row>
    <row r="90" spans="36:42" x14ac:dyDescent="0.2">
      <c r="AJ90" s="76"/>
      <c r="AK90" s="78"/>
      <c r="AL90" s="77"/>
      <c r="AM90" s="77"/>
      <c r="AN90" s="77"/>
      <c r="AO90" s="77"/>
      <c r="AP90" s="77"/>
    </row>
    <row r="91" spans="36:42" x14ac:dyDescent="0.2">
      <c r="AJ91" s="76"/>
      <c r="AK91" s="78"/>
      <c r="AL91" s="77"/>
      <c r="AM91" s="77"/>
      <c r="AN91" s="77"/>
      <c r="AO91" s="77"/>
      <c r="AP91" s="77"/>
    </row>
    <row r="92" spans="36:42" x14ac:dyDescent="0.2">
      <c r="AJ92" s="76"/>
      <c r="AK92" s="78"/>
      <c r="AL92" s="77"/>
      <c r="AM92" s="77"/>
      <c r="AN92" s="77"/>
      <c r="AO92" s="77"/>
      <c r="AP92" s="77"/>
    </row>
    <row r="93" spans="36:42" x14ac:dyDescent="0.2">
      <c r="AJ93" s="76"/>
      <c r="AK93" s="78"/>
      <c r="AL93" s="77"/>
      <c r="AM93" s="77"/>
      <c r="AN93" s="77"/>
      <c r="AO93" s="77"/>
      <c r="AP93" s="77"/>
    </row>
    <row r="94" spans="36:42" x14ac:dyDescent="0.2">
      <c r="AJ94" s="76"/>
      <c r="AK94" s="78"/>
      <c r="AL94" s="77"/>
      <c r="AM94" s="77"/>
      <c r="AN94" s="77"/>
      <c r="AO94" s="77"/>
      <c r="AP94" s="77"/>
    </row>
    <row r="95" spans="36:42" x14ac:dyDescent="0.2">
      <c r="AJ95" s="77"/>
      <c r="AK95" s="77"/>
      <c r="AL95" s="77"/>
      <c r="AM95" s="77"/>
      <c r="AN95" s="77"/>
      <c r="AO95" s="77"/>
      <c r="AP95" s="77"/>
    </row>
    <row r="96" spans="36:42" x14ac:dyDescent="0.2">
      <c r="AJ96" s="77"/>
      <c r="AK96" s="77"/>
      <c r="AL96" s="77"/>
      <c r="AM96" s="77"/>
      <c r="AN96" s="77"/>
      <c r="AO96" s="77"/>
      <c r="AP96" s="77"/>
    </row>
    <row r="97" spans="36:42" x14ac:dyDescent="0.2">
      <c r="AJ97" s="77"/>
      <c r="AK97" s="77"/>
      <c r="AL97" s="77"/>
      <c r="AM97" s="77"/>
      <c r="AN97" s="77"/>
      <c r="AO97" s="77"/>
      <c r="AP97" s="77"/>
    </row>
    <row r="98" spans="36:42" x14ac:dyDescent="0.2">
      <c r="AJ98" s="77"/>
      <c r="AK98" s="77"/>
      <c r="AL98" s="77"/>
      <c r="AM98" s="77"/>
      <c r="AN98" s="77"/>
      <c r="AO98" s="77"/>
      <c r="AP98" s="77"/>
    </row>
    <row r="99" spans="36:42" x14ac:dyDescent="0.2">
      <c r="AJ99" s="77"/>
      <c r="AK99" s="77"/>
      <c r="AL99" s="77"/>
      <c r="AM99" s="77"/>
      <c r="AN99" s="77"/>
      <c r="AO99" s="77"/>
      <c r="AP99" s="77"/>
    </row>
    <row r="100" spans="36:42" x14ac:dyDescent="0.2">
      <c r="AJ100" s="77"/>
      <c r="AK100" s="77"/>
      <c r="AL100" s="77"/>
      <c r="AM100" s="77"/>
      <c r="AN100" s="77"/>
      <c r="AO100" s="77"/>
      <c r="AP100" s="77"/>
    </row>
    <row r="101" spans="36:42" x14ac:dyDescent="0.2">
      <c r="AJ101" s="77"/>
      <c r="AK101" s="77"/>
      <c r="AL101" s="77"/>
      <c r="AM101" s="77"/>
      <c r="AN101" s="77"/>
      <c r="AO101" s="77"/>
      <c r="AP101" s="77"/>
    </row>
    <row r="102" spans="36:42" x14ac:dyDescent="0.2">
      <c r="AJ102" s="77"/>
      <c r="AK102" s="77"/>
      <c r="AL102" s="77"/>
      <c r="AM102" s="77"/>
      <c r="AN102" s="77"/>
      <c r="AO102" s="77"/>
      <c r="AP102" s="77"/>
    </row>
    <row r="103" spans="36:42" x14ac:dyDescent="0.2">
      <c r="AJ103" s="77"/>
      <c r="AK103" s="77"/>
      <c r="AL103" s="77"/>
      <c r="AM103" s="77"/>
      <c r="AN103" s="77"/>
      <c r="AO103" s="77"/>
      <c r="AP103" s="77"/>
    </row>
    <row r="104" spans="36:42" x14ac:dyDescent="0.2">
      <c r="AJ104" s="77"/>
      <c r="AK104" s="77"/>
      <c r="AL104" s="77"/>
      <c r="AM104" s="77"/>
      <c r="AN104" s="77"/>
      <c r="AO104" s="77"/>
      <c r="AP104" s="77"/>
    </row>
    <row r="105" spans="36:42" x14ac:dyDescent="0.2">
      <c r="AJ105" s="77"/>
      <c r="AK105" s="77"/>
      <c r="AL105" s="77"/>
      <c r="AM105" s="77"/>
      <c r="AN105" s="77"/>
      <c r="AO105" s="77"/>
      <c r="AP105" s="77"/>
    </row>
    <row r="106" spans="36:42" x14ac:dyDescent="0.2">
      <c r="AJ106" s="77"/>
      <c r="AK106" s="77"/>
      <c r="AL106" s="77"/>
      <c r="AM106" s="77"/>
      <c r="AN106" s="77"/>
      <c r="AO106" s="77"/>
      <c r="AP106" s="77"/>
    </row>
    <row r="107" spans="36:42" x14ac:dyDescent="0.2">
      <c r="AJ107" s="77"/>
      <c r="AK107" s="77"/>
      <c r="AL107" s="77"/>
      <c r="AM107" s="77"/>
      <c r="AN107" s="77"/>
      <c r="AO107" s="77"/>
      <c r="AP107" s="77"/>
    </row>
    <row r="108" spans="36:42" x14ac:dyDescent="0.2">
      <c r="AJ108" s="77"/>
      <c r="AK108" s="77"/>
      <c r="AL108" s="77"/>
      <c r="AM108" s="77"/>
      <c r="AN108" s="77"/>
      <c r="AO108" s="77"/>
      <c r="AP108" s="77"/>
    </row>
    <row r="109" spans="36:42" x14ac:dyDescent="0.2">
      <c r="AJ109" s="77"/>
      <c r="AK109" s="77"/>
      <c r="AL109" s="77"/>
      <c r="AM109" s="77"/>
      <c r="AN109" s="77"/>
      <c r="AO109" s="77"/>
      <c r="AP109" s="77"/>
    </row>
    <row r="110" spans="36:42" x14ac:dyDescent="0.2">
      <c r="AJ110" s="77"/>
      <c r="AK110" s="77"/>
      <c r="AL110" s="77"/>
      <c r="AM110" s="77"/>
      <c r="AN110" s="77"/>
      <c r="AO110" s="77"/>
      <c r="AP110" s="77"/>
    </row>
    <row r="111" spans="36:42" x14ac:dyDescent="0.2">
      <c r="AJ111" s="77"/>
      <c r="AK111" s="77"/>
      <c r="AL111" s="77"/>
      <c r="AM111" s="77"/>
      <c r="AN111" s="77"/>
      <c r="AO111" s="77"/>
      <c r="AP111" s="77"/>
    </row>
    <row r="112" spans="36:42" x14ac:dyDescent="0.2">
      <c r="AJ112" s="77"/>
      <c r="AK112" s="77"/>
      <c r="AL112" s="77"/>
      <c r="AM112" s="77"/>
      <c r="AN112" s="77"/>
      <c r="AO112" s="77"/>
      <c r="AP112" s="77"/>
    </row>
    <row r="113" spans="36:42" x14ac:dyDescent="0.2">
      <c r="AJ113" s="77"/>
      <c r="AK113" s="77"/>
      <c r="AL113" s="77"/>
      <c r="AM113" s="77"/>
      <c r="AN113" s="77"/>
      <c r="AO113" s="77"/>
      <c r="AP113" s="77"/>
    </row>
    <row r="114" spans="36:42" x14ac:dyDescent="0.2">
      <c r="AJ114" s="77"/>
      <c r="AK114" s="77"/>
      <c r="AL114" s="77"/>
      <c r="AM114" s="77"/>
      <c r="AN114" s="77"/>
      <c r="AO114" s="77"/>
      <c r="AP114" s="77"/>
    </row>
    <row r="115" spans="36:42" x14ac:dyDescent="0.2">
      <c r="AJ115" s="77"/>
      <c r="AK115" s="77"/>
      <c r="AL115" s="77"/>
      <c r="AM115" s="77"/>
      <c r="AN115" s="77"/>
      <c r="AO115" s="77"/>
      <c r="AP115" s="77"/>
    </row>
    <row r="116" spans="36:42" x14ac:dyDescent="0.2">
      <c r="AJ116" s="77"/>
      <c r="AK116" s="77"/>
      <c r="AL116" s="77"/>
      <c r="AM116" s="77"/>
      <c r="AN116" s="77"/>
      <c r="AO116" s="77"/>
      <c r="AP116" s="77"/>
    </row>
    <row r="117" spans="36:42" x14ac:dyDescent="0.2">
      <c r="AJ117" s="77"/>
      <c r="AK117" s="77"/>
      <c r="AL117" s="77"/>
      <c r="AM117" s="77"/>
      <c r="AN117" s="77"/>
      <c r="AO117" s="77"/>
      <c r="AP117" s="77"/>
    </row>
    <row r="118" spans="36:42" x14ac:dyDescent="0.2">
      <c r="AJ118" s="77"/>
      <c r="AK118" s="77"/>
      <c r="AL118" s="77"/>
      <c r="AM118" s="77"/>
      <c r="AN118" s="77"/>
      <c r="AO118" s="77"/>
      <c r="AP118" s="77"/>
    </row>
    <row r="119" spans="36:42" x14ac:dyDescent="0.2">
      <c r="AJ119" s="77"/>
      <c r="AK119" s="77"/>
      <c r="AL119" s="77"/>
      <c r="AM119" s="77"/>
      <c r="AN119" s="77"/>
      <c r="AO119" s="77"/>
      <c r="AP119" s="77"/>
    </row>
    <row r="120" spans="36:42" x14ac:dyDescent="0.2">
      <c r="AJ120" s="77"/>
      <c r="AK120" s="77"/>
      <c r="AL120" s="77"/>
      <c r="AM120" s="77"/>
      <c r="AN120" s="77"/>
      <c r="AO120" s="77"/>
      <c r="AP120" s="77"/>
    </row>
    <row r="121" spans="36:42" x14ac:dyDescent="0.2">
      <c r="AJ121" s="77"/>
      <c r="AK121" s="77"/>
      <c r="AL121" s="77"/>
      <c r="AM121" s="77"/>
      <c r="AN121" s="77"/>
      <c r="AO121" s="77"/>
      <c r="AP121" s="77"/>
    </row>
    <row r="122" spans="36:42" x14ac:dyDescent="0.2">
      <c r="AJ122" s="77"/>
      <c r="AK122" s="77"/>
      <c r="AL122" s="77"/>
      <c r="AM122" s="77"/>
      <c r="AN122" s="77"/>
      <c r="AO122" s="77"/>
      <c r="AP122" s="77"/>
    </row>
    <row r="123" spans="36:42" x14ac:dyDescent="0.2">
      <c r="AJ123" s="77"/>
      <c r="AK123" s="77"/>
      <c r="AL123" s="77"/>
      <c r="AM123" s="77"/>
      <c r="AN123" s="77"/>
      <c r="AO123" s="77"/>
      <c r="AP123" s="77"/>
    </row>
    <row r="124" spans="36:42" x14ac:dyDescent="0.2">
      <c r="AJ124" s="77"/>
      <c r="AK124" s="77"/>
      <c r="AL124" s="77"/>
      <c r="AM124" s="77"/>
      <c r="AN124" s="77"/>
      <c r="AO124" s="77"/>
      <c r="AP124" s="77"/>
    </row>
    <row r="125" spans="36:42" x14ac:dyDescent="0.2">
      <c r="AJ125" s="77"/>
      <c r="AK125" s="77"/>
      <c r="AL125" s="77"/>
      <c r="AM125" s="77"/>
      <c r="AN125" s="77"/>
      <c r="AO125" s="77"/>
      <c r="AP125" s="77"/>
    </row>
    <row r="126" spans="36:42" x14ac:dyDescent="0.2">
      <c r="AJ126" s="77"/>
      <c r="AK126" s="77"/>
      <c r="AL126" s="77"/>
      <c r="AM126" s="77"/>
      <c r="AN126" s="77"/>
      <c r="AO126" s="77"/>
      <c r="AP126" s="77"/>
    </row>
    <row r="127" spans="36:42" x14ac:dyDescent="0.2">
      <c r="AJ127" s="77"/>
      <c r="AK127" s="77"/>
      <c r="AL127" s="77"/>
      <c r="AM127" s="77"/>
      <c r="AN127" s="77"/>
      <c r="AO127" s="77"/>
      <c r="AP127" s="77"/>
    </row>
    <row r="128" spans="36:42" x14ac:dyDescent="0.2">
      <c r="AJ128" s="77"/>
      <c r="AK128" s="77"/>
      <c r="AL128" s="77"/>
      <c r="AM128" s="77"/>
      <c r="AN128" s="77"/>
      <c r="AO128" s="77"/>
      <c r="AP128" s="77"/>
    </row>
    <row r="129" spans="36:42" x14ac:dyDescent="0.2">
      <c r="AJ129" s="77"/>
      <c r="AK129" s="77"/>
      <c r="AL129" s="77"/>
      <c r="AM129" s="77"/>
      <c r="AN129" s="77"/>
      <c r="AO129" s="77"/>
      <c r="AP129" s="77"/>
    </row>
    <row r="130" spans="36:42" x14ac:dyDescent="0.2">
      <c r="AJ130" s="77"/>
      <c r="AK130" s="77"/>
      <c r="AL130" s="77"/>
      <c r="AM130" s="77"/>
      <c r="AN130" s="77"/>
      <c r="AO130" s="77"/>
      <c r="AP130" s="77"/>
    </row>
    <row r="131" spans="36:42" x14ac:dyDescent="0.2">
      <c r="AJ131" s="77"/>
      <c r="AK131" s="77"/>
      <c r="AL131" s="77"/>
      <c r="AM131" s="77"/>
      <c r="AN131" s="77"/>
      <c r="AO131" s="77"/>
      <c r="AP131" s="77"/>
    </row>
    <row r="132" spans="36:42" x14ac:dyDescent="0.2">
      <c r="AJ132" s="77"/>
      <c r="AK132" s="77"/>
      <c r="AL132" s="77"/>
      <c r="AM132" s="77"/>
      <c r="AN132" s="77"/>
      <c r="AO132" s="77"/>
      <c r="AP132" s="77"/>
    </row>
    <row r="133" spans="36:42" x14ac:dyDescent="0.2">
      <c r="AJ133" s="77"/>
      <c r="AK133" s="77"/>
      <c r="AL133" s="77"/>
      <c r="AM133" s="77"/>
      <c r="AN133" s="77"/>
      <c r="AO133" s="77"/>
      <c r="AP133" s="77"/>
    </row>
    <row r="134" spans="36:42" x14ac:dyDescent="0.2">
      <c r="AJ134" s="77"/>
      <c r="AK134" s="77"/>
      <c r="AL134" s="77"/>
      <c r="AM134" s="77"/>
      <c r="AN134" s="77"/>
      <c r="AO134" s="77"/>
      <c r="AP134" s="77"/>
    </row>
    <row r="135" spans="36:42" x14ac:dyDescent="0.2">
      <c r="AJ135" s="77"/>
      <c r="AK135" s="77"/>
      <c r="AL135" s="77"/>
      <c r="AM135" s="77"/>
      <c r="AN135" s="77"/>
      <c r="AO135" s="77"/>
      <c r="AP135" s="77"/>
    </row>
    <row r="136" spans="36:42" x14ac:dyDescent="0.2">
      <c r="AJ136" s="77"/>
      <c r="AK136" s="77"/>
      <c r="AL136" s="77"/>
      <c r="AM136" s="77"/>
      <c r="AN136" s="77"/>
      <c r="AO136" s="77"/>
      <c r="AP136" s="77"/>
    </row>
    <row r="137" spans="36:42" x14ac:dyDescent="0.2">
      <c r="AJ137" s="77"/>
      <c r="AK137" s="77"/>
      <c r="AL137" s="77"/>
      <c r="AM137" s="77"/>
      <c r="AN137" s="77"/>
      <c r="AO137" s="77"/>
      <c r="AP137" s="77"/>
    </row>
    <row r="138" spans="36:42" x14ac:dyDescent="0.2">
      <c r="AJ138" s="77"/>
      <c r="AK138" s="77"/>
      <c r="AL138" s="77"/>
      <c r="AM138" s="77"/>
      <c r="AN138" s="77"/>
      <c r="AO138" s="77"/>
      <c r="AP138" s="77"/>
    </row>
    <row r="139" spans="36:42" x14ac:dyDescent="0.2">
      <c r="AJ139" s="77"/>
      <c r="AK139" s="77"/>
      <c r="AL139" s="77"/>
      <c r="AM139" s="77"/>
      <c r="AN139" s="77"/>
      <c r="AO139" s="77"/>
      <c r="AP139" s="77"/>
    </row>
    <row r="140" spans="36:42" x14ac:dyDescent="0.2">
      <c r="AJ140" s="77"/>
      <c r="AK140" s="77"/>
      <c r="AL140" s="77"/>
      <c r="AM140" s="77"/>
      <c r="AN140" s="77"/>
      <c r="AO140" s="77"/>
      <c r="AP140" s="77"/>
    </row>
    <row r="141" spans="36:42" x14ac:dyDescent="0.2">
      <c r="AJ141" s="77"/>
      <c r="AK141" s="77"/>
      <c r="AL141" s="77"/>
      <c r="AM141" s="77"/>
      <c r="AN141" s="77"/>
      <c r="AO141" s="77"/>
      <c r="AP141" s="77"/>
    </row>
    <row r="142" spans="36:42" x14ac:dyDescent="0.2">
      <c r="AJ142" s="77"/>
      <c r="AK142" s="77"/>
      <c r="AL142" s="77"/>
      <c r="AM142" s="77"/>
      <c r="AN142" s="77"/>
      <c r="AO142" s="77"/>
      <c r="AP142" s="77"/>
    </row>
    <row r="143" spans="36:42" x14ac:dyDescent="0.2">
      <c r="AJ143" s="77"/>
      <c r="AK143" s="77"/>
      <c r="AL143" s="77"/>
      <c r="AM143" s="77"/>
      <c r="AN143" s="77"/>
      <c r="AO143" s="77"/>
      <c r="AP143" s="77"/>
    </row>
    <row r="144" spans="36:42" x14ac:dyDescent="0.2">
      <c r="AJ144" s="77"/>
      <c r="AK144" s="77"/>
      <c r="AL144" s="77"/>
      <c r="AM144" s="77"/>
      <c r="AN144" s="77"/>
      <c r="AO144" s="77"/>
      <c r="AP144" s="77"/>
    </row>
    <row r="145" spans="36:42" x14ac:dyDescent="0.2">
      <c r="AJ145" s="77"/>
      <c r="AK145" s="77"/>
      <c r="AL145" s="77"/>
      <c r="AM145" s="77"/>
      <c r="AN145" s="77"/>
      <c r="AO145" s="77"/>
      <c r="AP145" s="77"/>
    </row>
    <row r="146" spans="36:42" x14ac:dyDescent="0.2">
      <c r="AJ146" s="77"/>
      <c r="AK146" s="77"/>
      <c r="AL146" s="77"/>
      <c r="AM146" s="77"/>
      <c r="AN146" s="77"/>
      <c r="AO146" s="77"/>
      <c r="AP146" s="77"/>
    </row>
    <row r="147" spans="36:42" x14ac:dyDescent="0.2">
      <c r="AJ147" s="77"/>
      <c r="AK147" s="77"/>
      <c r="AL147" s="77"/>
      <c r="AM147" s="77"/>
      <c r="AN147" s="77"/>
      <c r="AO147" s="77"/>
      <c r="AP147" s="77"/>
    </row>
    <row r="148" spans="36:42" x14ac:dyDescent="0.2">
      <c r="AJ148" s="77"/>
      <c r="AK148" s="77"/>
      <c r="AL148" s="77"/>
      <c r="AM148" s="77"/>
      <c r="AN148" s="77"/>
      <c r="AO148" s="77"/>
      <c r="AP148" s="77"/>
    </row>
    <row r="149" spans="36:42" x14ac:dyDescent="0.2">
      <c r="AJ149" s="77"/>
      <c r="AK149" s="77"/>
      <c r="AL149" s="77"/>
      <c r="AM149" s="77"/>
      <c r="AN149" s="77"/>
      <c r="AO149" s="77"/>
      <c r="AP149" s="77"/>
    </row>
    <row r="150" spans="36:42" x14ac:dyDescent="0.2">
      <c r="AJ150" s="77"/>
      <c r="AK150" s="77"/>
      <c r="AL150" s="77"/>
      <c r="AM150" s="77"/>
      <c r="AN150" s="77"/>
      <c r="AO150" s="77"/>
      <c r="AP150" s="77"/>
    </row>
    <row r="151" spans="36:42" x14ac:dyDescent="0.2">
      <c r="AJ151" s="77"/>
      <c r="AK151" s="77"/>
      <c r="AL151" s="77"/>
      <c r="AM151" s="77"/>
      <c r="AN151" s="77"/>
      <c r="AO151" s="77"/>
      <c r="AP151" s="77"/>
    </row>
    <row r="152" spans="36:42" x14ac:dyDescent="0.2">
      <c r="AJ152" s="77"/>
      <c r="AK152" s="77"/>
      <c r="AL152" s="77"/>
      <c r="AM152" s="77"/>
      <c r="AN152" s="77"/>
      <c r="AO152" s="77"/>
      <c r="AP152" s="77"/>
    </row>
    <row r="153" spans="36:42" x14ac:dyDescent="0.2">
      <c r="AJ153" s="77"/>
      <c r="AK153" s="77"/>
      <c r="AL153" s="77"/>
      <c r="AM153" s="77"/>
      <c r="AN153" s="77"/>
      <c r="AO153" s="77"/>
      <c r="AP153" s="77"/>
    </row>
    <row r="154" spans="36:42" x14ac:dyDescent="0.2">
      <c r="AJ154" s="77"/>
      <c r="AK154" s="77"/>
      <c r="AL154" s="77"/>
      <c r="AM154" s="77"/>
      <c r="AN154" s="77"/>
      <c r="AO154" s="77"/>
      <c r="AP154" s="77"/>
    </row>
    <row r="155" spans="36:42" x14ac:dyDescent="0.2">
      <c r="AJ155" s="77"/>
      <c r="AK155" s="77"/>
      <c r="AL155" s="77"/>
      <c r="AM155" s="77"/>
      <c r="AN155" s="77"/>
      <c r="AO155" s="77"/>
      <c r="AP155" s="77"/>
    </row>
    <row r="156" spans="36:42" x14ac:dyDescent="0.2">
      <c r="AJ156" s="77"/>
      <c r="AK156" s="77"/>
      <c r="AL156" s="77"/>
      <c r="AM156" s="77"/>
      <c r="AN156" s="77"/>
      <c r="AO156" s="77"/>
      <c r="AP156" s="77"/>
    </row>
    <row r="157" spans="36:42" x14ac:dyDescent="0.2">
      <c r="AJ157" s="77"/>
      <c r="AK157" s="77"/>
      <c r="AL157" s="77"/>
      <c r="AM157" s="77"/>
      <c r="AN157" s="77"/>
      <c r="AO157" s="77"/>
      <c r="AP157" s="77"/>
    </row>
    <row r="158" spans="36:42" x14ac:dyDescent="0.2">
      <c r="AJ158" s="77"/>
      <c r="AK158" s="77"/>
      <c r="AL158" s="77"/>
      <c r="AM158" s="77"/>
      <c r="AN158" s="77"/>
      <c r="AO158" s="77"/>
      <c r="AP158" s="77"/>
    </row>
    <row r="159" spans="36:42" x14ac:dyDescent="0.2">
      <c r="AJ159" s="77"/>
      <c r="AK159" s="77"/>
      <c r="AL159" s="77"/>
      <c r="AM159" s="77"/>
      <c r="AN159" s="77"/>
      <c r="AO159" s="77"/>
      <c r="AP159" s="77"/>
    </row>
    <row r="160" spans="36:42" x14ac:dyDescent="0.2">
      <c r="AJ160" s="77"/>
      <c r="AK160" s="77"/>
      <c r="AL160" s="77"/>
      <c r="AM160" s="77"/>
      <c r="AN160" s="77"/>
      <c r="AO160" s="77"/>
      <c r="AP160" s="77"/>
    </row>
    <row r="161" spans="36:42" x14ac:dyDescent="0.2">
      <c r="AJ161" s="77"/>
      <c r="AK161" s="77"/>
      <c r="AL161" s="77"/>
      <c r="AM161" s="77"/>
      <c r="AN161" s="77"/>
      <c r="AO161" s="77"/>
      <c r="AP161" s="77"/>
    </row>
    <row r="162" spans="36:42" x14ac:dyDescent="0.2">
      <c r="AJ162" s="77"/>
      <c r="AK162" s="77"/>
      <c r="AL162" s="77"/>
      <c r="AM162" s="77"/>
      <c r="AN162" s="77"/>
      <c r="AO162" s="77"/>
      <c r="AP162" s="77"/>
    </row>
    <row r="163" spans="36:42" x14ac:dyDescent="0.2">
      <c r="AJ163" s="77"/>
      <c r="AK163" s="77"/>
      <c r="AL163" s="77"/>
      <c r="AM163" s="77"/>
      <c r="AN163" s="77"/>
      <c r="AO163" s="77"/>
      <c r="AP163" s="77"/>
    </row>
    <row r="164" spans="36:42" x14ac:dyDescent="0.2">
      <c r="AJ164" s="77"/>
      <c r="AK164" s="77"/>
      <c r="AL164" s="77"/>
      <c r="AM164" s="77"/>
      <c r="AN164" s="77"/>
      <c r="AO164" s="77"/>
      <c r="AP164" s="77"/>
    </row>
    <row r="165" spans="36:42" x14ac:dyDescent="0.2">
      <c r="AJ165" s="77"/>
      <c r="AK165" s="77"/>
      <c r="AL165" s="77"/>
      <c r="AM165" s="77"/>
      <c r="AN165" s="77"/>
      <c r="AO165" s="77"/>
      <c r="AP165" s="77"/>
    </row>
    <row r="166" spans="36:42" x14ac:dyDescent="0.2">
      <c r="AJ166" s="77"/>
      <c r="AK166" s="77"/>
      <c r="AL166" s="77"/>
      <c r="AM166" s="77"/>
      <c r="AN166" s="77"/>
      <c r="AO166" s="77"/>
      <c r="AP166" s="77"/>
    </row>
    <row r="167" spans="36:42" x14ac:dyDescent="0.2">
      <c r="AJ167" s="77"/>
      <c r="AK167" s="77"/>
      <c r="AL167" s="77"/>
      <c r="AM167" s="77"/>
      <c r="AN167" s="77"/>
      <c r="AO167" s="77"/>
      <c r="AP167" s="77"/>
    </row>
    <row r="168" spans="36:42" x14ac:dyDescent="0.2">
      <c r="AJ168" s="77"/>
      <c r="AK168" s="77"/>
      <c r="AL168" s="77"/>
      <c r="AM168" s="77"/>
      <c r="AN168" s="77"/>
      <c r="AO168" s="77"/>
      <c r="AP168" s="77"/>
    </row>
    <row r="169" spans="36:42" x14ac:dyDescent="0.2">
      <c r="AJ169" s="77"/>
      <c r="AK169" s="77"/>
      <c r="AL169" s="77"/>
      <c r="AM169" s="77"/>
      <c r="AN169" s="77"/>
      <c r="AO169" s="77"/>
      <c r="AP169" s="77"/>
    </row>
    <row r="170" spans="36:42" x14ac:dyDescent="0.2">
      <c r="AJ170" s="77"/>
      <c r="AK170" s="77"/>
      <c r="AL170" s="77"/>
      <c r="AM170" s="77"/>
      <c r="AN170" s="77"/>
      <c r="AO170" s="77"/>
      <c r="AP170" s="77"/>
    </row>
    <row r="171" spans="36:42" x14ac:dyDescent="0.2">
      <c r="AJ171" s="77"/>
      <c r="AK171" s="77"/>
      <c r="AL171" s="77"/>
      <c r="AM171" s="77"/>
      <c r="AN171" s="77"/>
      <c r="AO171" s="77"/>
      <c r="AP171" s="77"/>
    </row>
    <row r="172" spans="36:42" x14ac:dyDescent="0.2">
      <c r="AJ172" s="77"/>
      <c r="AK172" s="77"/>
      <c r="AL172" s="77"/>
      <c r="AM172" s="77"/>
      <c r="AN172" s="77"/>
      <c r="AO172" s="77"/>
      <c r="AP172" s="77"/>
    </row>
    <row r="173" spans="36:42" x14ac:dyDescent="0.2">
      <c r="AJ173" s="77"/>
      <c r="AK173" s="77"/>
      <c r="AL173" s="77"/>
      <c r="AM173" s="77"/>
      <c r="AN173" s="77"/>
      <c r="AO173" s="77"/>
      <c r="AP173" s="77"/>
    </row>
    <row r="174" spans="36:42" x14ac:dyDescent="0.2">
      <c r="AJ174" s="77"/>
      <c r="AK174" s="77"/>
      <c r="AL174" s="77"/>
      <c r="AM174" s="77"/>
      <c r="AN174" s="77"/>
      <c r="AO174" s="77"/>
      <c r="AP174" s="77"/>
    </row>
    <row r="175" spans="36:42" x14ac:dyDescent="0.2">
      <c r="AJ175" s="77"/>
      <c r="AK175" s="77"/>
      <c r="AL175" s="77"/>
      <c r="AM175" s="77"/>
      <c r="AN175" s="77"/>
      <c r="AO175" s="77"/>
      <c r="AP175" s="77"/>
    </row>
    <row r="176" spans="36:42" x14ac:dyDescent="0.2">
      <c r="AJ176" s="77"/>
      <c r="AK176" s="77"/>
      <c r="AL176" s="77"/>
      <c r="AM176" s="77"/>
      <c r="AN176" s="77"/>
      <c r="AO176" s="77"/>
      <c r="AP176" s="77"/>
    </row>
    <row r="177" spans="36:42" x14ac:dyDescent="0.2">
      <c r="AJ177" s="77"/>
      <c r="AK177" s="77"/>
      <c r="AL177" s="77"/>
      <c r="AM177" s="77"/>
      <c r="AN177" s="77"/>
      <c r="AO177" s="77"/>
      <c r="AP177" s="77"/>
    </row>
    <row r="178" spans="36:42" x14ac:dyDescent="0.2">
      <c r="AJ178" s="77"/>
      <c r="AK178" s="77"/>
      <c r="AL178" s="77"/>
      <c r="AM178" s="77"/>
      <c r="AN178" s="77"/>
      <c r="AO178" s="77"/>
      <c r="AP178" s="77"/>
    </row>
    <row r="179" spans="36:42" x14ac:dyDescent="0.2">
      <c r="AJ179" s="77"/>
      <c r="AK179" s="77"/>
      <c r="AL179" s="77"/>
      <c r="AM179" s="77"/>
      <c r="AN179" s="77"/>
      <c r="AO179" s="77"/>
      <c r="AP179" s="77"/>
    </row>
    <row r="180" spans="36:42" x14ac:dyDescent="0.2">
      <c r="AJ180" s="77"/>
      <c r="AK180" s="77"/>
      <c r="AL180" s="77"/>
      <c r="AM180" s="77"/>
      <c r="AN180" s="77"/>
      <c r="AO180" s="77"/>
      <c r="AP180" s="77"/>
    </row>
  </sheetData>
  <mergeCells count="12">
    <mergeCell ref="AC8:AG8"/>
    <mergeCell ref="AI8:AM8"/>
    <mergeCell ref="B7:C7"/>
    <mergeCell ref="E7:I7"/>
    <mergeCell ref="K7:O7"/>
    <mergeCell ref="W7:AA7"/>
    <mergeCell ref="AC7:AG7"/>
    <mergeCell ref="B8:C8"/>
    <mergeCell ref="E8:I8"/>
    <mergeCell ref="K8:O8"/>
    <mergeCell ref="Q8:U8"/>
    <mergeCell ref="W8:AA8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146A-8F9B-DA48-8525-3BE84A687D85}">
  <dimension ref="A1:AH102"/>
  <sheetViews>
    <sheetView tabSelected="1" workbookViewId="0">
      <selection activeCell="S4" sqref="S4:S102"/>
    </sheetView>
  </sheetViews>
  <sheetFormatPr baseColWidth="10" defaultRowHeight="15" x14ac:dyDescent="0.2"/>
  <sheetData>
    <row r="1" spans="1:34" x14ac:dyDescent="0.2">
      <c r="A1" t="s">
        <v>65</v>
      </c>
      <c r="F1" t="s">
        <v>70</v>
      </c>
      <c r="K1" t="s">
        <v>71</v>
      </c>
      <c r="P1" t="s">
        <v>72</v>
      </c>
      <c r="U1" t="s">
        <v>73</v>
      </c>
      <c r="Z1" t="s">
        <v>74</v>
      </c>
      <c r="AE1" t="s">
        <v>75</v>
      </c>
    </row>
    <row r="2" spans="1:34" x14ac:dyDescent="0.2">
      <c r="A2" t="s">
        <v>66</v>
      </c>
      <c r="B2" t="s">
        <v>67</v>
      </c>
      <c r="C2" t="s">
        <v>68</v>
      </c>
      <c r="D2" t="s">
        <v>69</v>
      </c>
      <c r="F2" s="1" t="s">
        <v>66</v>
      </c>
      <c r="G2" s="1" t="s">
        <v>67</v>
      </c>
      <c r="H2" s="1" t="s">
        <v>68</v>
      </c>
      <c r="I2" s="1" t="s">
        <v>69</v>
      </c>
      <c r="K2" s="1" t="s">
        <v>66</v>
      </c>
      <c r="L2" s="1" t="s">
        <v>67</v>
      </c>
      <c r="M2" s="1" t="s">
        <v>68</v>
      </c>
      <c r="N2" s="1" t="s">
        <v>69</v>
      </c>
      <c r="P2" s="1" t="s">
        <v>66</v>
      </c>
      <c r="Q2" s="1" t="s">
        <v>67</v>
      </c>
      <c r="R2" s="1" t="s">
        <v>68</v>
      </c>
      <c r="S2" s="1" t="s">
        <v>69</v>
      </c>
      <c r="U2" s="87" t="s">
        <v>66</v>
      </c>
      <c r="V2" s="87" t="s">
        <v>67</v>
      </c>
      <c r="W2" s="87" t="s">
        <v>68</v>
      </c>
      <c r="X2" s="87" t="s">
        <v>69</v>
      </c>
      <c r="Z2" s="87" t="s">
        <v>66</v>
      </c>
      <c r="AA2" s="87" t="s">
        <v>67</v>
      </c>
      <c r="AB2" s="87" t="s">
        <v>68</v>
      </c>
      <c r="AC2" s="87" t="s">
        <v>69</v>
      </c>
      <c r="AE2" s="1" t="s">
        <v>66</v>
      </c>
      <c r="AF2" s="1" t="s">
        <v>67</v>
      </c>
      <c r="AG2" s="1" t="s">
        <v>68</v>
      </c>
      <c r="AH2" s="1" t="s">
        <v>69</v>
      </c>
    </row>
    <row r="3" spans="1:34" ht="19" x14ac:dyDescent="0.25">
      <c r="A3" s="88">
        <v>0</v>
      </c>
      <c r="B3">
        <v>0</v>
      </c>
      <c r="C3">
        <v>0</v>
      </c>
      <c r="F3" s="88">
        <v>0</v>
      </c>
      <c r="G3">
        <v>0</v>
      </c>
      <c r="H3">
        <v>0</v>
      </c>
      <c r="K3" s="88">
        <v>0</v>
      </c>
      <c r="L3">
        <v>0</v>
      </c>
      <c r="M3">
        <v>0</v>
      </c>
      <c r="P3" s="88">
        <v>0</v>
      </c>
      <c r="Q3">
        <v>0</v>
      </c>
      <c r="R3">
        <v>0</v>
      </c>
      <c r="U3" s="88">
        <v>0</v>
      </c>
      <c r="V3">
        <v>0</v>
      </c>
      <c r="W3">
        <v>0</v>
      </c>
      <c r="Z3" s="88">
        <v>0</v>
      </c>
      <c r="AA3">
        <v>0</v>
      </c>
      <c r="AB3">
        <v>0</v>
      </c>
      <c r="AE3" s="88">
        <v>0</v>
      </c>
      <c r="AF3">
        <v>0</v>
      </c>
      <c r="AG3">
        <v>0</v>
      </c>
    </row>
    <row r="4" spans="1:34" ht="19" x14ac:dyDescent="0.25">
      <c r="A4" s="88">
        <v>1</v>
      </c>
      <c r="B4">
        <v>8231.1981483638901</v>
      </c>
      <c r="C4">
        <v>0</v>
      </c>
      <c r="D4" s="1">
        <v>8231.1981483638901</v>
      </c>
      <c r="F4" s="88">
        <v>1</v>
      </c>
      <c r="G4">
        <v>8024.2047776587897</v>
      </c>
      <c r="H4">
        <v>0</v>
      </c>
      <c r="I4" s="1">
        <v>8024.2047776587897</v>
      </c>
      <c r="K4" s="88">
        <v>1</v>
      </c>
      <c r="L4">
        <v>11657.0110088767</v>
      </c>
      <c r="M4">
        <v>0</v>
      </c>
      <c r="N4" s="1">
        <v>11657.0110088767</v>
      </c>
      <c r="P4" s="88">
        <v>1</v>
      </c>
      <c r="Q4">
        <v>8432.9243900885795</v>
      </c>
      <c r="R4">
        <v>0</v>
      </c>
      <c r="S4" s="1">
        <v>8432.9243900885795</v>
      </c>
      <c r="U4" s="88">
        <v>1</v>
      </c>
      <c r="V4">
        <v>8190.7694706378197</v>
      </c>
      <c r="W4">
        <v>0</v>
      </c>
      <c r="X4" s="1">
        <v>8190.7694706378197</v>
      </c>
      <c r="Z4" s="88">
        <v>1</v>
      </c>
      <c r="AA4">
        <v>8229.5572379669793</v>
      </c>
      <c r="AB4">
        <v>0</v>
      </c>
      <c r="AC4" s="1">
        <v>8229.5572379669793</v>
      </c>
      <c r="AE4" s="88">
        <v>1</v>
      </c>
      <c r="AF4">
        <v>8224.1032169091304</v>
      </c>
      <c r="AG4">
        <v>0</v>
      </c>
      <c r="AH4" s="1">
        <v>8224.1032169091304</v>
      </c>
    </row>
    <row r="5" spans="1:34" ht="19" x14ac:dyDescent="0.25">
      <c r="A5" s="88">
        <v>2</v>
      </c>
      <c r="B5">
        <v>8231.1981483638901</v>
      </c>
      <c r="C5">
        <v>0</v>
      </c>
      <c r="D5" s="1">
        <v>8231.1981483638901</v>
      </c>
      <c r="F5" s="88">
        <v>2</v>
      </c>
      <c r="G5">
        <v>8024.2047776587897</v>
      </c>
      <c r="H5">
        <v>0</v>
      </c>
      <c r="I5" s="1">
        <v>8024.2047776587897</v>
      </c>
      <c r="K5" s="88">
        <v>2</v>
      </c>
      <c r="L5">
        <v>11657.0110088767</v>
      </c>
      <c r="M5">
        <v>0</v>
      </c>
      <c r="N5" s="1">
        <v>11657.0110088767</v>
      </c>
      <c r="P5" s="88">
        <v>2</v>
      </c>
      <c r="Q5">
        <v>8432.9243900885795</v>
      </c>
      <c r="R5">
        <v>0</v>
      </c>
      <c r="S5" s="1">
        <v>8432.9243900885795</v>
      </c>
      <c r="U5" s="88">
        <v>2</v>
      </c>
      <c r="V5">
        <v>8190.7694706378197</v>
      </c>
      <c r="W5">
        <v>0</v>
      </c>
      <c r="X5" s="1">
        <v>8190.7694706378197</v>
      </c>
      <c r="Z5" s="88">
        <v>2</v>
      </c>
      <c r="AA5">
        <v>8229.5572379669793</v>
      </c>
      <c r="AB5">
        <v>0</v>
      </c>
      <c r="AC5" s="1">
        <v>8229.5572379669793</v>
      </c>
      <c r="AE5" s="88">
        <v>2</v>
      </c>
      <c r="AF5">
        <v>8224.1032169091304</v>
      </c>
      <c r="AG5">
        <v>0</v>
      </c>
      <c r="AH5" s="1">
        <v>8224.1032169091304</v>
      </c>
    </row>
    <row r="6" spans="1:34" ht="19" x14ac:dyDescent="0.25">
      <c r="A6" s="88">
        <v>3</v>
      </c>
      <c r="B6">
        <v>8231.1981483638901</v>
      </c>
      <c r="C6">
        <v>0</v>
      </c>
      <c r="D6" s="1">
        <v>8231.1981483638901</v>
      </c>
      <c r="F6" s="88">
        <v>3</v>
      </c>
      <c r="G6">
        <v>8024.2047776587897</v>
      </c>
      <c r="H6">
        <v>0</v>
      </c>
      <c r="I6" s="1">
        <v>8024.2047776587897</v>
      </c>
      <c r="K6" s="88">
        <v>3</v>
      </c>
      <c r="L6">
        <v>11657.0110088767</v>
      </c>
      <c r="M6">
        <v>0</v>
      </c>
      <c r="N6" s="1">
        <v>11657.0110088767</v>
      </c>
      <c r="P6" s="88">
        <v>3</v>
      </c>
      <c r="Q6">
        <v>8432.9243900885795</v>
      </c>
      <c r="R6">
        <v>0</v>
      </c>
      <c r="S6" s="1">
        <v>8432.9243900885795</v>
      </c>
      <c r="U6" s="88">
        <v>3</v>
      </c>
      <c r="V6">
        <v>8190.7694706378197</v>
      </c>
      <c r="W6">
        <v>0</v>
      </c>
      <c r="X6" s="1">
        <v>8190.7694706378197</v>
      </c>
      <c r="Z6" s="88">
        <v>3</v>
      </c>
      <c r="AA6">
        <v>8229.5572379669793</v>
      </c>
      <c r="AB6">
        <v>0</v>
      </c>
      <c r="AC6" s="1">
        <v>8229.5572379669793</v>
      </c>
      <c r="AE6" s="88">
        <v>3</v>
      </c>
      <c r="AF6">
        <v>8224.1032169091304</v>
      </c>
      <c r="AG6">
        <v>0</v>
      </c>
      <c r="AH6" s="1">
        <v>8224.1032169091304</v>
      </c>
    </row>
    <row r="7" spans="1:34" ht="19" x14ac:dyDescent="0.25">
      <c r="A7" s="88">
        <v>4</v>
      </c>
      <c r="B7">
        <v>8231.1981483638901</v>
      </c>
      <c r="C7">
        <v>0</v>
      </c>
      <c r="D7" s="1">
        <v>8231.1981483638901</v>
      </c>
      <c r="F7" s="88">
        <v>4</v>
      </c>
      <c r="G7">
        <v>8024.2047776587897</v>
      </c>
      <c r="H7">
        <v>0</v>
      </c>
      <c r="I7" s="1">
        <v>8024.2047776587897</v>
      </c>
      <c r="K7" s="88">
        <v>4</v>
      </c>
      <c r="L7">
        <v>11657.0110088767</v>
      </c>
      <c r="M7">
        <v>0</v>
      </c>
      <c r="N7" s="1">
        <v>11657.0110088767</v>
      </c>
      <c r="P7" s="88">
        <v>4</v>
      </c>
      <c r="Q7">
        <v>8432.9243900885795</v>
      </c>
      <c r="R7">
        <v>0</v>
      </c>
      <c r="S7" s="1">
        <v>8432.9243900885795</v>
      </c>
      <c r="U7" s="88">
        <v>4</v>
      </c>
      <c r="V7">
        <v>8190.7694706378197</v>
      </c>
      <c r="W7">
        <v>0</v>
      </c>
      <c r="X7" s="1">
        <v>8190.7694706378197</v>
      </c>
      <c r="Z7" s="88">
        <v>4</v>
      </c>
      <c r="AA7">
        <v>8229.5572379669793</v>
      </c>
      <c r="AB7">
        <v>0</v>
      </c>
      <c r="AC7" s="1">
        <v>8229.5572379669793</v>
      </c>
      <c r="AE7" s="88">
        <v>4</v>
      </c>
      <c r="AF7">
        <v>8224.1032169091304</v>
      </c>
      <c r="AG7">
        <v>0</v>
      </c>
      <c r="AH7" s="1">
        <v>8224.1032169091304</v>
      </c>
    </row>
    <row r="8" spans="1:34" ht="19" x14ac:dyDescent="0.25">
      <c r="A8" s="88">
        <v>5</v>
      </c>
      <c r="B8">
        <v>8231.1981483638901</v>
      </c>
      <c r="C8">
        <v>0</v>
      </c>
      <c r="D8" s="1">
        <v>8231.1981483638901</v>
      </c>
      <c r="F8" s="88">
        <v>5</v>
      </c>
      <c r="G8">
        <v>8024.2047776587897</v>
      </c>
      <c r="H8">
        <v>0</v>
      </c>
      <c r="I8" s="1">
        <v>8024.2047776587897</v>
      </c>
      <c r="K8" s="88">
        <v>5</v>
      </c>
      <c r="L8">
        <v>11657.0110088767</v>
      </c>
      <c r="M8">
        <v>0</v>
      </c>
      <c r="N8" s="1">
        <v>11657.0110088767</v>
      </c>
      <c r="P8" s="88">
        <v>5</v>
      </c>
      <c r="Q8">
        <v>8432.9243900885795</v>
      </c>
      <c r="R8">
        <v>0</v>
      </c>
      <c r="S8" s="1">
        <v>8432.9243900885795</v>
      </c>
      <c r="U8" s="88">
        <v>5</v>
      </c>
      <c r="V8">
        <v>8190.7694706378197</v>
      </c>
      <c r="W8">
        <v>0</v>
      </c>
      <c r="X8" s="1">
        <v>8190.7694706378197</v>
      </c>
      <c r="Z8" s="88">
        <v>5</v>
      </c>
      <c r="AA8">
        <v>8229.5572379669793</v>
      </c>
      <c r="AB8">
        <v>0</v>
      </c>
      <c r="AC8" s="1">
        <v>8229.5572379669793</v>
      </c>
      <c r="AE8" s="88">
        <v>5</v>
      </c>
      <c r="AF8">
        <v>8224.1032169091304</v>
      </c>
      <c r="AG8">
        <v>0</v>
      </c>
      <c r="AH8" s="1">
        <v>8224.1032169091304</v>
      </c>
    </row>
    <row r="9" spans="1:34" ht="19" x14ac:dyDescent="0.25">
      <c r="A9" s="88">
        <v>6</v>
      </c>
      <c r="B9">
        <v>8231.1981483638901</v>
      </c>
      <c r="C9">
        <v>0</v>
      </c>
      <c r="D9" s="1">
        <v>8231.1981483638901</v>
      </c>
      <c r="F9" s="88">
        <v>6</v>
      </c>
      <c r="G9">
        <v>8024.2047776587897</v>
      </c>
      <c r="H9">
        <v>0</v>
      </c>
      <c r="I9" s="1">
        <v>8024.2047776587897</v>
      </c>
      <c r="K9" s="88">
        <v>6</v>
      </c>
      <c r="L9">
        <v>11657.0110088767</v>
      </c>
      <c r="M9">
        <v>0</v>
      </c>
      <c r="N9" s="1">
        <v>11657.0110088767</v>
      </c>
      <c r="P9" s="88">
        <v>6</v>
      </c>
      <c r="Q9">
        <v>8432.9243900885795</v>
      </c>
      <c r="R9">
        <v>0</v>
      </c>
      <c r="S9" s="1">
        <v>8432.9243900885795</v>
      </c>
      <c r="U9" s="88">
        <v>6</v>
      </c>
      <c r="V9">
        <v>8190.7694706378197</v>
      </c>
      <c r="W9">
        <v>0</v>
      </c>
      <c r="X9" s="1">
        <v>8190.7694706378197</v>
      </c>
      <c r="Z9" s="88">
        <v>6</v>
      </c>
      <c r="AA9">
        <v>8229.5572379669793</v>
      </c>
      <c r="AB9">
        <v>0</v>
      </c>
      <c r="AC9" s="1">
        <v>8229.5572379669793</v>
      </c>
      <c r="AE9" s="88">
        <v>6</v>
      </c>
      <c r="AF9">
        <v>8224.1032169091304</v>
      </c>
      <c r="AG9">
        <v>0</v>
      </c>
      <c r="AH9" s="1">
        <v>8224.1032169091304</v>
      </c>
    </row>
    <row r="10" spans="1:34" ht="19" x14ac:dyDescent="0.25">
      <c r="A10" s="88">
        <v>7</v>
      </c>
      <c r="B10">
        <v>16402.531653832699</v>
      </c>
      <c r="C10">
        <v>8565.4984713092999</v>
      </c>
      <c r="D10" s="1">
        <v>8231.1981483638901</v>
      </c>
      <c r="F10" s="88">
        <v>7</v>
      </c>
      <c r="G10">
        <v>15936.7042456611</v>
      </c>
      <c r="H10">
        <v>8640.4616458502896</v>
      </c>
      <c r="I10" s="1">
        <v>8024.2047776587897</v>
      </c>
      <c r="K10" s="88">
        <v>7</v>
      </c>
      <c r="L10">
        <v>23151.772433295599</v>
      </c>
      <c r="M10">
        <v>10643.3285531805</v>
      </c>
      <c r="N10" s="1">
        <v>11657.0110088767</v>
      </c>
      <c r="P10" s="88">
        <v>7</v>
      </c>
      <c r="Q10">
        <v>16576.792155663199</v>
      </c>
      <c r="R10">
        <v>8404.0381617273306</v>
      </c>
      <c r="S10" s="1">
        <v>8432.9243900885795</v>
      </c>
      <c r="U10" s="88">
        <v>7</v>
      </c>
      <c r="V10">
        <v>16111.6295152118</v>
      </c>
      <c r="W10">
        <v>8268.2111195217294</v>
      </c>
      <c r="X10" s="1">
        <v>8190.7694706378197</v>
      </c>
      <c r="Z10" s="88">
        <v>7</v>
      </c>
      <c r="AA10">
        <v>16344.551578502</v>
      </c>
      <c r="AB10">
        <v>8742.3065197042797</v>
      </c>
      <c r="AC10" s="1">
        <v>8229.5572379669793</v>
      </c>
      <c r="AE10" s="88">
        <v>7</v>
      </c>
      <c r="AF10">
        <v>16166.306402137599</v>
      </c>
      <c r="AG10">
        <v>8306.6516593668694</v>
      </c>
      <c r="AH10" s="1">
        <v>8224.1032169091304</v>
      </c>
    </row>
    <row r="11" spans="1:34" ht="19" x14ac:dyDescent="0.25">
      <c r="A11" s="88">
        <v>8</v>
      </c>
      <c r="B11">
        <v>16402.531653832699</v>
      </c>
      <c r="C11">
        <v>8551.6430605280602</v>
      </c>
      <c r="D11" s="1">
        <v>8231.1981483638901</v>
      </c>
      <c r="F11" s="88">
        <v>8</v>
      </c>
      <c r="G11">
        <v>15936.7042456611</v>
      </c>
      <c r="H11">
        <v>8626.8367348131906</v>
      </c>
      <c r="I11" s="1">
        <v>8024.2047776587897</v>
      </c>
      <c r="K11" s="88">
        <v>8</v>
      </c>
      <c r="L11">
        <v>23151.772433295599</v>
      </c>
      <c r="M11">
        <v>10624.719237650899</v>
      </c>
      <c r="N11" s="1">
        <v>11657.0110088767</v>
      </c>
      <c r="P11" s="88">
        <v>8</v>
      </c>
      <c r="Q11">
        <v>16576.792155663199</v>
      </c>
      <c r="R11">
        <v>8389.6392351965696</v>
      </c>
      <c r="S11" s="1">
        <v>8432.9243900885795</v>
      </c>
      <c r="U11" s="88">
        <v>8</v>
      </c>
      <c r="V11">
        <v>16111.6295152118</v>
      </c>
      <c r="W11">
        <v>8254.6208782871399</v>
      </c>
      <c r="X11" s="1">
        <v>8190.7694706378197</v>
      </c>
      <c r="Z11" s="88">
        <v>8</v>
      </c>
      <c r="AA11">
        <v>16344.551578502</v>
      </c>
      <c r="AB11">
        <v>8728.4037507042103</v>
      </c>
      <c r="AC11" s="1">
        <v>8229.5572379669793</v>
      </c>
      <c r="AE11" s="88">
        <v>8</v>
      </c>
      <c r="AF11">
        <v>16166.306402137599</v>
      </c>
      <c r="AG11">
        <v>8292.6232430419404</v>
      </c>
      <c r="AH11" s="1">
        <v>8224.1032169091304</v>
      </c>
    </row>
    <row r="12" spans="1:34" ht="19" x14ac:dyDescent="0.25">
      <c r="A12" s="88">
        <v>9</v>
      </c>
      <c r="B12">
        <v>16402.531653832699</v>
      </c>
      <c r="C12">
        <v>8536.9076509761107</v>
      </c>
      <c r="D12" s="1">
        <v>8231.1981483638901</v>
      </c>
      <c r="F12" s="88">
        <v>9</v>
      </c>
      <c r="G12">
        <v>15936.7042456611</v>
      </c>
      <c r="H12">
        <v>8611.9003429157401</v>
      </c>
      <c r="I12" s="1">
        <v>8024.2047776587897</v>
      </c>
      <c r="K12" s="88">
        <v>9</v>
      </c>
      <c r="L12">
        <v>23151.772433295599</v>
      </c>
      <c r="M12">
        <v>10604.316425097601</v>
      </c>
      <c r="N12" s="1">
        <v>11657.0110088767</v>
      </c>
      <c r="P12" s="88">
        <v>9</v>
      </c>
      <c r="Q12">
        <v>16576.792155663199</v>
      </c>
      <c r="R12">
        <v>8372.2059736006795</v>
      </c>
      <c r="S12" s="1">
        <v>8432.9243900885795</v>
      </c>
      <c r="U12" s="88">
        <v>9</v>
      </c>
      <c r="V12">
        <v>16111.6295152118</v>
      </c>
      <c r="W12">
        <v>8237.9258696890392</v>
      </c>
      <c r="X12" s="1">
        <v>8190.7694706378197</v>
      </c>
      <c r="Z12" s="88">
        <v>9</v>
      </c>
      <c r="AA12">
        <v>16344.551578502</v>
      </c>
      <c r="AB12">
        <v>8713.1574793620293</v>
      </c>
      <c r="AC12" s="1">
        <v>8229.5572379669793</v>
      </c>
      <c r="AE12" s="88">
        <v>9</v>
      </c>
      <c r="AF12">
        <v>16166.306402137599</v>
      </c>
      <c r="AG12">
        <v>8275.6355607858604</v>
      </c>
      <c r="AH12" s="1">
        <v>8224.1032169091304</v>
      </c>
    </row>
    <row r="13" spans="1:34" ht="19" x14ac:dyDescent="0.25">
      <c r="A13" s="88">
        <v>10</v>
      </c>
      <c r="B13">
        <v>16402.531653832699</v>
      </c>
      <c r="C13">
        <v>8522.5159751944193</v>
      </c>
      <c r="D13" s="1">
        <v>8231.1981483638901</v>
      </c>
      <c r="F13" s="88">
        <v>10</v>
      </c>
      <c r="G13">
        <v>15936.7042456611</v>
      </c>
      <c r="H13">
        <v>8597.2130290647092</v>
      </c>
      <c r="I13" s="1">
        <v>8024.2047776587897</v>
      </c>
      <c r="K13" s="88">
        <v>10</v>
      </c>
      <c r="L13">
        <v>23151.772433295599</v>
      </c>
      <c r="M13">
        <v>10584.2432634586</v>
      </c>
      <c r="N13" s="1">
        <v>11657.0110088767</v>
      </c>
      <c r="P13" s="88">
        <v>10</v>
      </c>
      <c r="Q13">
        <v>16576.792155663199</v>
      </c>
      <c r="R13">
        <v>8354.7450717446409</v>
      </c>
      <c r="S13" s="1">
        <v>8432.9243900885795</v>
      </c>
      <c r="U13" s="88">
        <v>10</v>
      </c>
      <c r="V13">
        <v>16111.6295152118</v>
      </c>
      <c r="W13">
        <v>8221.1681783910008</v>
      </c>
      <c r="X13" s="1">
        <v>8190.7694706378197</v>
      </c>
      <c r="Z13" s="88">
        <v>10</v>
      </c>
      <c r="AA13">
        <v>16344.551578502</v>
      </c>
      <c r="AB13">
        <v>8698.1640497058597</v>
      </c>
      <c r="AC13" s="1">
        <v>8229.5572379669793</v>
      </c>
      <c r="AE13" s="88">
        <v>10</v>
      </c>
      <c r="AF13">
        <v>16166.306402137599</v>
      </c>
      <c r="AG13">
        <v>8258.6206277491292</v>
      </c>
      <c r="AH13" s="1">
        <v>8224.1032169091304</v>
      </c>
    </row>
    <row r="14" spans="1:34" ht="19" x14ac:dyDescent="0.25">
      <c r="A14" s="88">
        <v>11</v>
      </c>
      <c r="B14">
        <v>16402.531653832699</v>
      </c>
      <c r="C14">
        <v>8508.7014208717992</v>
      </c>
      <c r="D14" s="1">
        <v>8231.1981483638901</v>
      </c>
      <c r="F14" s="88">
        <v>11</v>
      </c>
      <c r="G14">
        <v>15936.7042456611</v>
      </c>
      <c r="H14">
        <v>8583.0793378063099</v>
      </c>
      <c r="I14" s="1">
        <v>8024.2047776587897</v>
      </c>
      <c r="K14" s="88">
        <v>11</v>
      </c>
      <c r="L14">
        <v>23151.772433295599</v>
      </c>
      <c r="M14">
        <v>10564.914658551699</v>
      </c>
      <c r="N14" s="1">
        <v>11657.0110088767</v>
      </c>
      <c r="P14" s="88">
        <v>11</v>
      </c>
      <c r="Q14">
        <v>16576.792155663199</v>
      </c>
      <c r="R14">
        <v>8337.8626167782004</v>
      </c>
      <c r="S14" s="1">
        <v>8432.9243900885795</v>
      </c>
      <c r="U14" s="88">
        <v>11</v>
      </c>
      <c r="V14">
        <v>16111.6295152118</v>
      </c>
      <c r="W14">
        <v>8204.9622999822604</v>
      </c>
      <c r="X14" s="1">
        <v>8190.7694706378197</v>
      </c>
      <c r="Z14" s="88">
        <v>11</v>
      </c>
      <c r="AA14">
        <v>16344.551578502</v>
      </c>
      <c r="AB14">
        <v>8683.7350729814407</v>
      </c>
      <c r="AC14" s="1">
        <v>8229.5572379669793</v>
      </c>
      <c r="AE14" s="88">
        <v>11</v>
      </c>
      <c r="AF14">
        <v>16166.306402137599</v>
      </c>
      <c r="AG14">
        <v>8242.1694784031897</v>
      </c>
      <c r="AH14" s="1">
        <v>8224.1032169091304</v>
      </c>
    </row>
    <row r="15" spans="1:34" ht="19" x14ac:dyDescent="0.25">
      <c r="A15" s="88">
        <v>12</v>
      </c>
      <c r="B15">
        <v>16402.531653832699</v>
      </c>
      <c r="C15">
        <v>8495.4894399097102</v>
      </c>
      <c r="D15" s="1">
        <v>8231.1981483638901</v>
      </c>
      <c r="F15" s="88">
        <v>12</v>
      </c>
      <c r="G15">
        <v>15936.7042456611</v>
      </c>
      <c r="H15">
        <v>8569.5397884084796</v>
      </c>
      <c r="I15" s="1">
        <v>8024.2047776587897</v>
      </c>
      <c r="K15" s="88">
        <v>12</v>
      </c>
      <c r="L15">
        <v>23151.772433295599</v>
      </c>
      <c r="M15">
        <v>10546.386395658001</v>
      </c>
      <c r="N15" s="1">
        <v>11657.0110088767</v>
      </c>
      <c r="P15" s="88">
        <v>12</v>
      </c>
      <c r="Q15">
        <v>16576.792155663199</v>
      </c>
      <c r="R15">
        <v>8321.6591526654302</v>
      </c>
      <c r="S15" s="1">
        <v>8432.9243900885795</v>
      </c>
      <c r="U15" s="88">
        <v>12</v>
      </c>
      <c r="V15">
        <v>16111.6295152118</v>
      </c>
      <c r="W15">
        <v>8189.41144405061</v>
      </c>
      <c r="X15" s="1">
        <v>8190.7694706378197</v>
      </c>
      <c r="Z15" s="88">
        <v>12</v>
      </c>
      <c r="AA15">
        <v>16344.551578502</v>
      </c>
      <c r="AB15">
        <v>8669.9120941109995</v>
      </c>
      <c r="AC15" s="1">
        <v>8229.5572379669793</v>
      </c>
      <c r="AE15" s="88">
        <v>12</v>
      </c>
      <c r="AF15">
        <v>16166.306402137599</v>
      </c>
      <c r="AG15">
        <v>8226.3801611087692</v>
      </c>
      <c r="AH15" s="1">
        <v>8224.1032169091304</v>
      </c>
    </row>
    <row r="16" spans="1:34" ht="19" x14ac:dyDescent="0.25">
      <c r="A16" s="88">
        <v>13</v>
      </c>
      <c r="B16">
        <v>24494.721307703501</v>
      </c>
      <c r="C16">
        <v>17048.957054015798</v>
      </c>
      <c r="D16" s="1">
        <v>8231.1981483638901</v>
      </c>
      <c r="F16" s="88">
        <v>13</v>
      </c>
      <c r="G16">
        <v>23698.096660602201</v>
      </c>
      <c r="H16">
        <v>17194.4009210853</v>
      </c>
      <c r="I16" s="1">
        <v>8024.2047776587897</v>
      </c>
      <c r="K16" s="88">
        <v>13</v>
      </c>
      <c r="L16">
        <v>34427.043693815001</v>
      </c>
      <c r="M16">
        <v>21150.4973789658</v>
      </c>
      <c r="N16" s="1">
        <v>11657.0110088767</v>
      </c>
      <c r="P16" s="88">
        <v>13</v>
      </c>
      <c r="Q16">
        <v>24342.349621762402</v>
      </c>
      <c r="R16">
        <v>16701.288837993401</v>
      </c>
      <c r="S16" s="1">
        <v>8432.9243900885795</v>
      </c>
      <c r="U16" s="88">
        <v>13</v>
      </c>
      <c r="V16">
        <v>23680.7037847586</v>
      </c>
      <c r="W16">
        <v>16436.798413408</v>
      </c>
      <c r="X16" s="1">
        <v>8190.7694706378197</v>
      </c>
      <c r="Z16" s="88">
        <v>13</v>
      </c>
      <c r="AA16">
        <v>24304.5728941015</v>
      </c>
      <c r="AB16">
        <v>17395.5556108766</v>
      </c>
      <c r="AC16" s="1">
        <v>8229.5572379669793</v>
      </c>
      <c r="AE16" s="88">
        <v>13</v>
      </c>
      <c r="AF16">
        <v>23739.565745299999</v>
      </c>
      <c r="AG16">
        <v>16511.156493263101</v>
      </c>
      <c r="AH16" s="1">
        <v>8224.1032169091304</v>
      </c>
    </row>
    <row r="17" spans="1:34" ht="19" x14ac:dyDescent="0.25">
      <c r="A17" s="88">
        <v>14</v>
      </c>
      <c r="B17">
        <v>24494.721307703501</v>
      </c>
      <c r="C17">
        <v>17024.948778569102</v>
      </c>
      <c r="D17" s="1">
        <v>8231.1981483638901</v>
      </c>
      <c r="F17" s="88">
        <v>14</v>
      </c>
      <c r="G17">
        <v>23698.096660602201</v>
      </c>
      <c r="H17">
        <v>17171.200389828398</v>
      </c>
      <c r="I17" s="1">
        <v>8024.2047776587897</v>
      </c>
      <c r="K17" s="88">
        <v>14</v>
      </c>
      <c r="L17">
        <v>34427.043693815001</v>
      </c>
      <c r="M17">
        <v>21119.187269629201</v>
      </c>
      <c r="N17" s="1">
        <v>11657.0110088767</v>
      </c>
      <c r="P17" s="88">
        <v>14</v>
      </c>
      <c r="Q17">
        <v>24342.349621762402</v>
      </c>
      <c r="R17">
        <v>16679.059272690702</v>
      </c>
      <c r="S17" s="1">
        <v>8432.9243900885795</v>
      </c>
      <c r="U17" s="88">
        <v>14</v>
      </c>
      <c r="V17">
        <v>23680.7037847586</v>
      </c>
      <c r="W17">
        <v>16415.7657920727</v>
      </c>
      <c r="X17" s="1">
        <v>8190.7694706378197</v>
      </c>
      <c r="Z17" s="88">
        <v>14</v>
      </c>
      <c r="AA17">
        <v>24304.5728941015</v>
      </c>
      <c r="AB17">
        <v>17371.899944044599</v>
      </c>
      <c r="AC17" s="1">
        <v>8229.5572379669793</v>
      </c>
      <c r="AE17" s="88">
        <v>14</v>
      </c>
      <c r="AF17">
        <v>23739.565745299999</v>
      </c>
      <c r="AG17">
        <v>16489.458383244601</v>
      </c>
      <c r="AH17" s="1">
        <v>8224.1032169091304</v>
      </c>
    </row>
    <row r="18" spans="1:34" ht="19" x14ac:dyDescent="0.25">
      <c r="A18" s="88">
        <v>15</v>
      </c>
      <c r="B18">
        <v>24494.721307703501</v>
      </c>
      <c r="C18">
        <v>16999.149276522901</v>
      </c>
      <c r="D18" s="1">
        <v>8231.1981483638901</v>
      </c>
      <c r="F18" s="88">
        <v>15</v>
      </c>
      <c r="G18">
        <v>23698.096660602201</v>
      </c>
      <c r="H18">
        <v>17145.220514021301</v>
      </c>
      <c r="I18" s="1">
        <v>8024.2047776587897</v>
      </c>
      <c r="K18" s="88">
        <v>15</v>
      </c>
      <c r="L18">
        <v>34427.043693815001</v>
      </c>
      <c r="M18">
        <v>21083.9917770836</v>
      </c>
      <c r="N18" s="1">
        <v>11657.0110088767</v>
      </c>
      <c r="P18" s="88">
        <v>15</v>
      </c>
      <c r="Q18">
        <v>24342.349621762402</v>
      </c>
      <c r="R18">
        <v>16649.973777000101</v>
      </c>
      <c r="S18" s="1">
        <v>8432.9243900885795</v>
      </c>
      <c r="U18" s="88">
        <v>15</v>
      </c>
      <c r="V18">
        <v>23680.7037847586</v>
      </c>
      <c r="W18">
        <v>16387.8656359001</v>
      </c>
      <c r="X18" s="1">
        <v>8190.7694706378197</v>
      </c>
      <c r="Z18" s="88">
        <v>15</v>
      </c>
      <c r="AA18">
        <v>24304.5728941015</v>
      </c>
      <c r="AB18">
        <v>17345.393642719799</v>
      </c>
      <c r="AC18" s="1">
        <v>8229.5572379669793</v>
      </c>
      <c r="AE18" s="88">
        <v>15</v>
      </c>
      <c r="AF18">
        <v>23739.565745299999</v>
      </c>
      <c r="AG18">
        <v>16461.079454655901</v>
      </c>
      <c r="AH18" s="1">
        <v>8224.1032169091304</v>
      </c>
    </row>
    <row r="19" spans="1:34" ht="19" x14ac:dyDescent="0.25">
      <c r="A19" s="88">
        <v>16</v>
      </c>
      <c r="B19">
        <v>24494.721307703501</v>
      </c>
      <c r="C19">
        <v>16973.8924449566</v>
      </c>
      <c r="D19" s="1">
        <v>8231.1981483638901</v>
      </c>
      <c r="F19" s="88">
        <v>16</v>
      </c>
      <c r="G19">
        <v>23698.096660602201</v>
      </c>
      <c r="H19">
        <v>17119.5596794048</v>
      </c>
      <c r="I19" s="1">
        <v>8024.2047776587897</v>
      </c>
      <c r="K19" s="88">
        <v>16</v>
      </c>
      <c r="L19">
        <v>34427.043693815001</v>
      </c>
      <c r="M19">
        <v>21049.184782706201</v>
      </c>
      <c r="N19" s="1">
        <v>11657.0110088767</v>
      </c>
      <c r="P19" s="88">
        <v>16</v>
      </c>
      <c r="Q19">
        <v>24342.349621762402</v>
      </c>
      <c r="R19">
        <v>16620.452860921101</v>
      </c>
      <c r="S19" s="1">
        <v>8432.9243900885795</v>
      </c>
      <c r="U19" s="88">
        <v>16</v>
      </c>
      <c r="V19">
        <v>23680.7037847586</v>
      </c>
      <c r="W19">
        <v>16359.4966842146</v>
      </c>
      <c r="X19" s="1">
        <v>8190.7694706378197</v>
      </c>
      <c r="Z19" s="88">
        <v>16</v>
      </c>
      <c r="AA19">
        <v>24304.5728941015</v>
      </c>
      <c r="AB19">
        <v>17319.208994827699</v>
      </c>
      <c r="AC19" s="1">
        <v>8229.5572379669793</v>
      </c>
      <c r="AE19" s="88">
        <v>16</v>
      </c>
      <c r="AF19">
        <v>23739.565745299999</v>
      </c>
      <c r="AG19">
        <v>16432.2778213743</v>
      </c>
      <c r="AH19" s="1">
        <v>8224.1032169091304</v>
      </c>
    </row>
    <row r="20" spans="1:34" ht="19" x14ac:dyDescent="0.25">
      <c r="A20" s="88">
        <v>17</v>
      </c>
      <c r="B20">
        <v>24494.721307703501</v>
      </c>
      <c r="C20">
        <v>16949.627635901001</v>
      </c>
      <c r="D20" s="1">
        <v>8231.1981483638901</v>
      </c>
      <c r="F20" s="88">
        <v>17</v>
      </c>
      <c r="G20">
        <v>23698.096660602201</v>
      </c>
      <c r="H20">
        <v>17094.8291595835</v>
      </c>
      <c r="I20" s="1">
        <v>8024.2047776587897</v>
      </c>
      <c r="K20" s="88">
        <v>17</v>
      </c>
      <c r="L20">
        <v>34427.043693815001</v>
      </c>
      <c r="M20">
        <v>21015.611812518498</v>
      </c>
      <c r="N20" s="1">
        <v>11657.0110088767</v>
      </c>
      <c r="P20" s="88">
        <v>17</v>
      </c>
      <c r="Q20">
        <v>24342.349621762402</v>
      </c>
      <c r="R20">
        <v>16591.8048598391</v>
      </c>
      <c r="S20" s="1">
        <v>8432.9243900885795</v>
      </c>
      <c r="U20" s="88">
        <v>17</v>
      </c>
      <c r="V20">
        <v>23680.7037847586</v>
      </c>
      <c r="W20">
        <v>16331.9640975901</v>
      </c>
      <c r="X20" s="1">
        <v>8190.7694706378197</v>
      </c>
      <c r="Z20" s="88">
        <v>17</v>
      </c>
      <c r="AA20">
        <v>24304.5728941015</v>
      </c>
      <c r="AB20">
        <v>17293.9720596318</v>
      </c>
      <c r="AC20" s="1">
        <v>8229.5572379669793</v>
      </c>
      <c r="AE20" s="88">
        <v>17</v>
      </c>
      <c r="AF20">
        <v>23739.565745299999</v>
      </c>
      <c r="AG20">
        <v>16404.328645711201</v>
      </c>
      <c r="AH20" s="1">
        <v>8224.1032169091304</v>
      </c>
    </row>
    <row r="21" spans="1:34" ht="19" x14ac:dyDescent="0.25">
      <c r="A21" s="88">
        <v>18</v>
      </c>
      <c r="B21">
        <v>24494.721307703501</v>
      </c>
      <c r="C21">
        <v>16926.408320629402</v>
      </c>
      <c r="D21" s="1">
        <v>8231.1981483638901</v>
      </c>
      <c r="F21" s="88">
        <v>18</v>
      </c>
      <c r="G21">
        <v>23698.096660602201</v>
      </c>
      <c r="H21">
        <v>17071.117105133799</v>
      </c>
      <c r="I21" s="1">
        <v>8024.2047776587897</v>
      </c>
      <c r="K21" s="88">
        <v>18</v>
      </c>
      <c r="L21">
        <v>34427.043693815001</v>
      </c>
      <c r="M21">
        <v>20983.397172983001</v>
      </c>
      <c r="N21" s="1">
        <v>11657.0110088767</v>
      </c>
      <c r="P21" s="88">
        <v>18</v>
      </c>
      <c r="Q21">
        <v>24342.349621762402</v>
      </c>
      <c r="R21">
        <v>16564.260872487899</v>
      </c>
      <c r="S21" s="1">
        <v>8432.9243900885795</v>
      </c>
      <c r="U21" s="88">
        <v>18</v>
      </c>
      <c r="V21">
        <v>23680.7037847586</v>
      </c>
      <c r="W21">
        <v>16305.499657353899</v>
      </c>
      <c r="X21" s="1">
        <v>8190.7694706378197</v>
      </c>
      <c r="Z21" s="88">
        <v>18</v>
      </c>
      <c r="AA21">
        <v>24304.5728941015</v>
      </c>
      <c r="AB21">
        <v>17269.773328994099</v>
      </c>
      <c r="AC21" s="1">
        <v>8229.5572379669793</v>
      </c>
      <c r="AE21" s="88">
        <v>18</v>
      </c>
      <c r="AF21">
        <v>23739.565745299999</v>
      </c>
      <c r="AG21">
        <v>16377.457087647699</v>
      </c>
      <c r="AH21" s="1">
        <v>8224.1032169091304</v>
      </c>
    </row>
    <row r="22" spans="1:34" ht="19" x14ac:dyDescent="0.25">
      <c r="A22" s="88">
        <v>19</v>
      </c>
      <c r="B22">
        <v>24494.721307703501</v>
      </c>
      <c r="C22">
        <v>16904.2063383553</v>
      </c>
      <c r="D22" s="1">
        <v>8231.1981483638901</v>
      </c>
      <c r="F22" s="88">
        <v>19</v>
      </c>
      <c r="G22">
        <v>23698.096660602201</v>
      </c>
      <c r="H22">
        <v>17048.403161915001</v>
      </c>
      <c r="I22" s="1">
        <v>8024.2047776587897</v>
      </c>
      <c r="K22" s="88">
        <v>19</v>
      </c>
      <c r="L22">
        <v>34427.043693815001</v>
      </c>
      <c r="M22">
        <v>20952.515461491999</v>
      </c>
      <c r="N22" s="1">
        <v>11657.0110088767</v>
      </c>
      <c r="P22" s="88">
        <v>19</v>
      </c>
      <c r="Q22">
        <v>24342.349621762402</v>
      </c>
      <c r="R22">
        <v>16537.826675886401</v>
      </c>
      <c r="S22" s="1">
        <v>8432.9243900885795</v>
      </c>
      <c r="U22" s="88">
        <v>19</v>
      </c>
      <c r="V22">
        <v>23680.7037847586</v>
      </c>
      <c r="W22">
        <v>16280.1105717426</v>
      </c>
      <c r="X22" s="1">
        <v>8190.7694706378197</v>
      </c>
      <c r="Z22" s="88">
        <v>19</v>
      </c>
      <c r="AA22">
        <v>24304.5728941015</v>
      </c>
      <c r="AB22">
        <v>17246.592199168001</v>
      </c>
      <c r="AC22" s="1">
        <v>8229.5572379669793</v>
      </c>
      <c r="AE22" s="88">
        <v>19</v>
      </c>
      <c r="AF22">
        <v>23739.565745299999</v>
      </c>
      <c r="AG22">
        <v>16351.6686861047</v>
      </c>
      <c r="AH22" s="1">
        <v>8224.1032169091304</v>
      </c>
    </row>
    <row r="23" spans="1:34" ht="19" x14ac:dyDescent="0.25">
      <c r="A23" s="88">
        <v>20</v>
      </c>
      <c r="B23">
        <v>32560.3906774311</v>
      </c>
      <c r="C23">
        <v>25436.7699595341</v>
      </c>
      <c r="D23" s="1">
        <v>8231.1981483638901</v>
      </c>
      <c r="F23" s="88">
        <v>20</v>
      </c>
      <c r="G23">
        <v>31407.241359026299</v>
      </c>
      <c r="H23">
        <v>25647.577452904501</v>
      </c>
      <c r="I23" s="1">
        <v>8024.2047776587897</v>
      </c>
      <c r="K23" s="88">
        <v>20</v>
      </c>
      <c r="L23">
        <v>45626.438175314099</v>
      </c>
      <c r="M23">
        <v>31498.334824446101</v>
      </c>
      <c r="N23" s="1">
        <v>11657.0110088767</v>
      </c>
      <c r="P23" s="88">
        <v>20</v>
      </c>
      <c r="Q23">
        <v>31983.287955568601</v>
      </c>
      <c r="R23">
        <v>24891.286739445</v>
      </c>
      <c r="S23" s="1">
        <v>8432.9243900885795</v>
      </c>
      <c r="U23" s="88">
        <v>20</v>
      </c>
      <c r="V23">
        <v>31134.6165769461</v>
      </c>
      <c r="W23">
        <v>24506.726017556699</v>
      </c>
      <c r="X23" s="1">
        <v>8190.7694706378197</v>
      </c>
      <c r="Z23" s="88">
        <v>20</v>
      </c>
      <c r="AA23">
        <v>32211.010653634999</v>
      </c>
      <c r="AB23">
        <v>25945.070955830601</v>
      </c>
      <c r="AC23" s="1">
        <v>8229.5572379669793</v>
      </c>
      <c r="AE23" s="88">
        <v>20</v>
      </c>
      <c r="AF23">
        <v>31191.293983594998</v>
      </c>
      <c r="AG23">
        <v>24613.2788562891</v>
      </c>
      <c r="AH23" s="1">
        <v>8224.1032169091304</v>
      </c>
    </row>
    <row r="24" spans="1:34" ht="19" x14ac:dyDescent="0.25">
      <c r="A24" s="88">
        <v>21</v>
      </c>
      <c r="B24">
        <v>32560.3906774311</v>
      </c>
      <c r="C24">
        <v>25403.128912797401</v>
      </c>
      <c r="D24" s="1">
        <v>8231.1981483638901</v>
      </c>
      <c r="F24" s="88">
        <v>21</v>
      </c>
      <c r="G24">
        <v>31407.241359026299</v>
      </c>
      <c r="H24">
        <v>25614.156048044199</v>
      </c>
      <c r="I24" s="1">
        <v>8024.2047776587897</v>
      </c>
      <c r="K24" s="88">
        <v>21</v>
      </c>
      <c r="L24">
        <v>45626.438175314099</v>
      </c>
      <c r="M24">
        <v>31453.612190269101</v>
      </c>
      <c r="N24" s="1">
        <v>11657.0110088767</v>
      </c>
      <c r="P24" s="88">
        <v>21</v>
      </c>
      <c r="Q24">
        <v>31983.287955568601</v>
      </c>
      <c r="R24">
        <v>24856.4377215309</v>
      </c>
      <c r="S24" s="1">
        <v>8432.9243900885795</v>
      </c>
      <c r="U24" s="88">
        <v>21</v>
      </c>
      <c r="V24">
        <v>31134.6165769461</v>
      </c>
      <c r="W24">
        <v>24473.238606514398</v>
      </c>
      <c r="X24" s="1">
        <v>8190.7694706378197</v>
      </c>
      <c r="Z24" s="88">
        <v>21</v>
      </c>
      <c r="AA24">
        <v>32211.010653634999</v>
      </c>
      <c r="AB24">
        <v>25910.997460597398</v>
      </c>
      <c r="AC24" s="1">
        <v>8229.5572379669793</v>
      </c>
      <c r="AE24" s="88">
        <v>21</v>
      </c>
      <c r="AF24">
        <v>31191.293983594998</v>
      </c>
      <c r="AG24">
        <v>24579.210491214501</v>
      </c>
      <c r="AH24" s="1">
        <v>8224.1032169091304</v>
      </c>
    </row>
    <row r="25" spans="1:34" ht="19" x14ac:dyDescent="0.25">
      <c r="A25" s="88">
        <v>22</v>
      </c>
      <c r="B25">
        <v>32560.3906774311</v>
      </c>
      <c r="C25">
        <v>25369.808604734801</v>
      </c>
      <c r="D25" s="1">
        <v>8231.1981483638901</v>
      </c>
      <c r="F25" s="88">
        <v>22</v>
      </c>
      <c r="G25">
        <v>31407.241359026299</v>
      </c>
      <c r="H25">
        <v>25580.5609367955</v>
      </c>
      <c r="I25" s="1">
        <v>8024.2047776587897</v>
      </c>
      <c r="K25" s="88">
        <v>22</v>
      </c>
      <c r="L25">
        <v>45626.438175314099</v>
      </c>
      <c r="M25">
        <v>31408.530448692301</v>
      </c>
      <c r="N25" s="1">
        <v>11657.0110088767</v>
      </c>
      <c r="P25" s="88">
        <v>22</v>
      </c>
      <c r="Q25">
        <v>31983.287955568601</v>
      </c>
      <c r="R25">
        <v>24819.5263408764</v>
      </c>
      <c r="S25" s="1">
        <v>8432.9243900885795</v>
      </c>
      <c r="U25" s="88">
        <v>22</v>
      </c>
      <c r="V25">
        <v>31134.6165769461</v>
      </c>
      <c r="W25">
        <v>24437.699887425799</v>
      </c>
      <c r="X25" s="1">
        <v>8190.7694706378197</v>
      </c>
      <c r="Z25" s="88">
        <v>22</v>
      </c>
      <c r="AA25">
        <v>32211.010653634999</v>
      </c>
      <c r="AB25">
        <v>25876.737308437499</v>
      </c>
      <c r="AC25" s="1">
        <v>8229.5572379669793</v>
      </c>
      <c r="AE25" s="88">
        <v>22</v>
      </c>
      <c r="AF25">
        <v>31191.293983594998</v>
      </c>
      <c r="AG25">
        <v>24543.138290522998</v>
      </c>
      <c r="AH25" s="1">
        <v>8224.1032169091304</v>
      </c>
    </row>
    <row r="26" spans="1:34" ht="19" x14ac:dyDescent="0.25">
      <c r="A26" s="88">
        <v>23</v>
      </c>
      <c r="B26">
        <v>32560.3906774311</v>
      </c>
      <c r="C26">
        <v>25337.704207488801</v>
      </c>
      <c r="D26" s="1">
        <v>8231.1981483638901</v>
      </c>
      <c r="F26" s="88">
        <v>23</v>
      </c>
      <c r="G26">
        <v>31407.241359026299</v>
      </c>
      <c r="H26">
        <v>25548.0443859023</v>
      </c>
      <c r="I26" s="1">
        <v>8024.2047776587897</v>
      </c>
      <c r="K26" s="88">
        <v>23</v>
      </c>
      <c r="L26">
        <v>45626.438175314099</v>
      </c>
      <c r="M26">
        <v>31364.8430235468</v>
      </c>
      <c r="N26" s="1">
        <v>11657.0110088767</v>
      </c>
      <c r="P26" s="88">
        <v>23</v>
      </c>
      <c r="Q26">
        <v>31983.287955568601</v>
      </c>
      <c r="R26">
        <v>24783.355922003699</v>
      </c>
      <c r="S26" s="1">
        <v>8432.9243900885795</v>
      </c>
      <c r="U26" s="88">
        <v>23</v>
      </c>
      <c r="V26">
        <v>31134.6165769461</v>
      </c>
      <c r="W26">
        <v>24402.872389584401</v>
      </c>
      <c r="X26" s="1">
        <v>8190.7694706378197</v>
      </c>
      <c r="Z26" s="88">
        <v>23</v>
      </c>
      <c r="AA26">
        <v>32211.010653634999</v>
      </c>
      <c r="AB26">
        <v>25843.573970699599</v>
      </c>
      <c r="AC26" s="1">
        <v>8229.5572379669793</v>
      </c>
      <c r="AE26" s="88">
        <v>23</v>
      </c>
      <c r="AF26">
        <v>31191.293983594998</v>
      </c>
      <c r="AG26">
        <v>24507.793298202901</v>
      </c>
      <c r="AH26" s="1">
        <v>8224.1032169091304</v>
      </c>
    </row>
    <row r="27" spans="1:34" ht="19" x14ac:dyDescent="0.25">
      <c r="A27" s="88">
        <v>24</v>
      </c>
      <c r="B27">
        <v>32560.3906774311</v>
      </c>
      <c r="C27">
        <v>25306.950599481399</v>
      </c>
      <c r="D27" s="1">
        <v>8231.1981483638901</v>
      </c>
      <c r="F27" s="88">
        <v>24</v>
      </c>
      <c r="G27">
        <v>31407.241359026299</v>
      </c>
      <c r="H27">
        <v>25516.8180001908</v>
      </c>
      <c r="I27" s="1">
        <v>8024.2047776587897</v>
      </c>
      <c r="K27" s="88">
        <v>24</v>
      </c>
      <c r="L27">
        <v>45626.438175314099</v>
      </c>
      <c r="M27">
        <v>31322.851077639501</v>
      </c>
      <c r="N27" s="1">
        <v>11657.0110088767</v>
      </c>
      <c r="P27" s="88">
        <v>24</v>
      </c>
      <c r="Q27">
        <v>31983.287955568601</v>
      </c>
      <c r="R27">
        <v>24748.463574923499</v>
      </c>
      <c r="S27" s="1">
        <v>8432.9243900885795</v>
      </c>
      <c r="U27" s="88">
        <v>24</v>
      </c>
      <c r="V27">
        <v>31134.6165769461</v>
      </c>
      <c r="W27">
        <v>24369.286060723</v>
      </c>
      <c r="X27" s="1">
        <v>8190.7694706378197</v>
      </c>
      <c r="Z27" s="88">
        <v>24</v>
      </c>
      <c r="AA27">
        <v>32211.010653634999</v>
      </c>
      <c r="AB27">
        <v>25811.724671965701</v>
      </c>
      <c r="AC27" s="1">
        <v>8229.5572379669793</v>
      </c>
      <c r="AE27" s="88">
        <v>24</v>
      </c>
      <c r="AF27">
        <v>31191.293983594998</v>
      </c>
      <c r="AG27">
        <v>24473.698554397099</v>
      </c>
      <c r="AH27" s="1">
        <v>8224.1032169091304</v>
      </c>
    </row>
    <row r="28" spans="1:34" ht="19" x14ac:dyDescent="0.25">
      <c r="A28" s="88">
        <v>25</v>
      </c>
      <c r="B28">
        <v>32560.3906774311</v>
      </c>
      <c r="C28">
        <v>25277.524680951101</v>
      </c>
      <c r="D28" s="1">
        <v>8231.1981483638901</v>
      </c>
      <c r="F28" s="88">
        <v>25</v>
      </c>
      <c r="G28">
        <v>31407.241359026299</v>
      </c>
      <c r="H28">
        <v>25486.876166858201</v>
      </c>
      <c r="I28" s="1">
        <v>8024.2047776587897</v>
      </c>
      <c r="K28" s="88">
        <v>25</v>
      </c>
      <c r="L28">
        <v>45626.438175314099</v>
      </c>
      <c r="M28">
        <v>31282.552407069001</v>
      </c>
      <c r="N28" s="1">
        <v>11657.0110088767</v>
      </c>
      <c r="P28" s="88">
        <v>25</v>
      </c>
      <c r="Q28">
        <v>31983.287955568601</v>
      </c>
      <c r="R28">
        <v>24714.910483611398</v>
      </c>
      <c r="S28" s="1">
        <v>8432.9243900885795</v>
      </c>
      <c r="U28" s="88">
        <v>25</v>
      </c>
      <c r="V28">
        <v>31134.6165769461</v>
      </c>
      <c r="W28">
        <v>24337.001953176699</v>
      </c>
      <c r="X28" s="1">
        <v>8190.7694706378197</v>
      </c>
      <c r="Z28" s="88">
        <v>25</v>
      </c>
      <c r="AA28">
        <v>32211.010653634999</v>
      </c>
      <c r="AB28">
        <v>25781.1840624455</v>
      </c>
      <c r="AC28" s="1">
        <v>8229.5572379669793</v>
      </c>
      <c r="AE28" s="88">
        <v>25</v>
      </c>
      <c r="AF28">
        <v>31191.293983594998</v>
      </c>
      <c r="AG28">
        <v>24440.913408978598</v>
      </c>
      <c r="AH28" s="1">
        <v>8224.1032169091304</v>
      </c>
    </row>
    <row r="29" spans="1:34" ht="19" x14ac:dyDescent="0.25">
      <c r="A29" s="88">
        <v>26</v>
      </c>
      <c r="B29">
        <v>40605.452784942703</v>
      </c>
      <c r="C29">
        <v>33804.427980294102</v>
      </c>
      <c r="D29" s="1">
        <v>8231.1981483638901</v>
      </c>
      <c r="F29" s="88">
        <v>26</v>
      </c>
      <c r="G29">
        <v>39074.851091773002</v>
      </c>
      <c r="H29">
        <v>34076.697804769799</v>
      </c>
      <c r="I29" s="1">
        <v>8024.2047776587897</v>
      </c>
      <c r="K29" s="88">
        <v>26</v>
      </c>
      <c r="L29">
        <v>56765.520432849196</v>
      </c>
      <c r="M29">
        <v>41807.436899234301</v>
      </c>
      <c r="N29" s="1">
        <v>11657.0110088767</v>
      </c>
      <c r="P29" s="88">
        <v>26</v>
      </c>
      <c r="Q29">
        <v>39528.891530053697</v>
      </c>
      <c r="R29">
        <v>33056.230543941303</v>
      </c>
      <c r="S29" s="1">
        <v>8432.9243900885795</v>
      </c>
      <c r="U29" s="88">
        <v>26</v>
      </c>
      <c r="V29">
        <v>38500.871285036999</v>
      </c>
      <c r="W29">
        <v>32553.5477534251</v>
      </c>
      <c r="X29" s="1">
        <v>8190.7694706378197</v>
      </c>
      <c r="Z29" s="88">
        <v>26</v>
      </c>
      <c r="AA29">
        <v>40074.851522006502</v>
      </c>
      <c r="AB29">
        <v>34469.773618672698</v>
      </c>
      <c r="AC29" s="1">
        <v>8229.5572379669793</v>
      </c>
      <c r="AE29" s="88">
        <v>26</v>
      </c>
      <c r="AF29">
        <v>38550.046029513098</v>
      </c>
      <c r="AG29">
        <v>32691.434900367902</v>
      </c>
      <c r="AH29" s="1">
        <v>8224.1032169091304</v>
      </c>
    </row>
    <row r="30" spans="1:34" ht="19" x14ac:dyDescent="0.25">
      <c r="A30" s="88">
        <v>27</v>
      </c>
      <c r="B30">
        <v>40605.452784942703</v>
      </c>
      <c r="C30">
        <v>33765.205493874899</v>
      </c>
      <c r="D30" s="1">
        <v>8231.1981483638901</v>
      </c>
      <c r="F30" s="88">
        <v>27</v>
      </c>
      <c r="G30">
        <v>39074.851091773002</v>
      </c>
      <c r="H30">
        <v>34038.211948547898</v>
      </c>
      <c r="I30" s="1">
        <v>8024.2047776587897</v>
      </c>
      <c r="K30" s="88">
        <v>27</v>
      </c>
      <c r="L30">
        <v>56765.520432849196</v>
      </c>
      <c r="M30">
        <v>41756.411807021497</v>
      </c>
      <c r="N30" s="1">
        <v>11657.0110088767</v>
      </c>
      <c r="P30" s="88">
        <v>27</v>
      </c>
      <c r="Q30">
        <v>39528.891530053697</v>
      </c>
      <c r="R30">
        <v>33018.7695393221</v>
      </c>
      <c r="S30" s="1">
        <v>8432.9243900885795</v>
      </c>
      <c r="U30" s="88">
        <v>27</v>
      </c>
      <c r="V30">
        <v>38500.871285036999</v>
      </c>
      <c r="W30">
        <v>32517.5447780471</v>
      </c>
      <c r="X30" s="1">
        <v>8190.7694706378197</v>
      </c>
      <c r="Z30" s="88">
        <v>27</v>
      </c>
      <c r="AA30">
        <v>40074.851522006502</v>
      </c>
      <c r="AB30">
        <v>34430.559936044403</v>
      </c>
      <c r="AC30" s="1">
        <v>8229.5572379669793</v>
      </c>
      <c r="AE30" s="88">
        <v>27</v>
      </c>
      <c r="AF30">
        <v>38550.046029513098</v>
      </c>
      <c r="AG30">
        <v>32654.750759786199</v>
      </c>
      <c r="AH30" s="1">
        <v>8224.1032169091304</v>
      </c>
    </row>
    <row r="31" spans="1:34" ht="19" x14ac:dyDescent="0.25">
      <c r="A31" s="88">
        <v>28</v>
      </c>
      <c r="B31">
        <v>40605.452784942703</v>
      </c>
      <c r="C31">
        <v>33725.673822782701</v>
      </c>
      <c r="D31" s="1">
        <v>8231.1981483638901</v>
      </c>
      <c r="F31" s="88">
        <v>28</v>
      </c>
      <c r="G31">
        <v>39074.851091773002</v>
      </c>
      <c r="H31">
        <v>33998.540926494301</v>
      </c>
      <c r="I31" s="1">
        <v>8024.2047776587897</v>
      </c>
      <c r="K31" s="88">
        <v>28</v>
      </c>
      <c r="L31">
        <v>56765.520432849196</v>
      </c>
      <c r="M31">
        <v>41703.563810181098</v>
      </c>
      <c r="N31" s="1">
        <v>11657.0110088767</v>
      </c>
      <c r="P31" s="88">
        <v>28</v>
      </c>
      <c r="Q31">
        <v>39528.891530053697</v>
      </c>
      <c r="R31">
        <v>32976.606086816297</v>
      </c>
      <c r="S31" s="1">
        <v>8432.9243900885795</v>
      </c>
      <c r="U31" s="88">
        <v>28</v>
      </c>
      <c r="V31">
        <v>38500.871285036999</v>
      </c>
      <c r="W31">
        <v>32476.908070484202</v>
      </c>
      <c r="X31" s="1">
        <v>8190.7694706378197</v>
      </c>
      <c r="Z31" s="88">
        <v>28</v>
      </c>
      <c r="AA31">
        <v>40074.851522006502</v>
      </c>
      <c r="AB31">
        <v>34390.120398174702</v>
      </c>
      <c r="AC31" s="1">
        <v>8229.5572379669793</v>
      </c>
      <c r="AE31" s="88">
        <v>28</v>
      </c>
      <c r="AF31">
        <v>38550.046029513098</v>
      </c>
      <c r="AG31">
        <v>32613.494300528499</v>
      </c>
      <c r="AH31" s="1">
        <v>8224.1032169091304</v>
      </c>
    </row>
    <row r="32" spans="1:34" ht="19" x14ac:dyDescent="0.25">
      <c r="A32" s="88">
        <v>29</v>
      </c>
      <c r="B32">
        <v>40605.452784942703</v>
      </c>
      <c r="C32">
        <v>33687.430567242904</v>
      </c>
      <c r="D32" s="1">
        <v>8231.1981483638901</v>
      </c>
      <c r="F32" s="88">
        <v>29</v>
      </c>
      <c r="G32">
        <v>39074.851091773002</v>
      </c>
      <c r="H32">
        <v>33959.923095849903</v>
      </c>
      <c r="I32" s="1">
        <v>8024.2047776587897</v>
      </c>
      <c r="K32" s="88">
        <v>29</v>
      </c>
      <c r="L32">
        <v>56765.520432849196</v>
      </c>
      <c r="M32">
        <v>41652.034019732899</v>
      </c>
      <c r="N32" s="1">
        <v>11657.0110088767</v>
      </c>
      <c r="P32" s="88">
        <v>29</v>
      </c>
      <c r="Q32">
        <v>39528.891530053697</v>
      </c>
      <c r="R32">
        <v>32934.7676776023</v>
      </c>
      <c r="S32" s="1">
        <v>8432.9243900885795</v>
      </c>
      <c r="U32" s="88">
        <v>29</v>
      </c>
      <c r="V32">
        <v>38500.871285036999</v>
      </c>
      <c r="W32">
        <v>32436.578300368201</v>
      </c>
      <c r="X32" s="1">
        <v>8190.7694706378197</v>
      </c>
      <c r="Z32" s="88">
        <v>29</v>
      </c>
      <c r="AA32">
        <v>40074.851522006502</v>
      </c>
      <c r="AB32">
        <v>34350.749355947301</v>
      </c>
      <c r="AC32" s="1">
        <v>8229.5572379669793</v>
      </c>
      <c r="AE32" s="88">
        <v>29</v>
      </c>
      <c r="AF32">
        <v>38550.046029513098</v>
      </c>
      <c r="AG32">
        <v>32572.562916205101</v>
      </c>
      <c r="AH32" s="1">
        <v>8224.1032169091304</v>
      </c>
    </row>
    <row r="33" spans="1:34" ht="19" x14ac:dyDescent="0.25">
      <c r="A33" s="88">
        <v>30</v>
      </c>
      <c r="B33">
        <v>40605.452784942703</v>
      </c>
      <c r="C33">
        <v>33650.749292332097</v>
      </c>
      <c r="D33" s="1">
        <v>8231.1981483638901</v>
      </c>
      <c r="F33" s="88">
        <v>30</v>
      </c>
      <c r="G33">
        <v>39074.851091773002</v>
      </c>
      <c r="H33">
        <v>33922.769454834102</v>
      </c>
      <c r="I33" s="1">
        <v>8024.2047776587897</v>
      </c>
      <c r="K33" s="88">
        <v>30</v>
      </c>
      <c r="L33">
        <v>56765.520432849196</v>
      </c>
      <c r="M33">
        <v>41602.405821583998</v>
      </c>
      <c r="N33" s="1">
        <v>11657.0110088767</v>
      </c>
      <c r="P33" s="88">
        <v>30</v>
      </c>
      <c r="Q33">
        <v>39528.891530053697</v>
      </c>
      <c r="R33">
        <v>32894.254747804698</v>
      </c>
      <c r="S33" s="1">
        <v>8432.9243900885795</v>
      </c>
      <c r="U33" s="88">
        <v>30</v>
      </c>
      <c r="V33">
        <v>38500.871285036999</v>
      </c>
      <c r="W33">
        <v>32397.5390242828</v>
      </c>
      <c r="X33" s="1">
        <v>8190.7694706378197</v>
      </c>
      <c r="Z33" s="88">
        <v>30</v>
      </c>
      <c r="AA33">
        <v>40074.851522006502</v>
      </c>
      <c r="AB33">
        <v>34312.868531314904</v>
      </c>
      <c r="AC33" s="1">
        <v>8229.5572379669793</v>
      </c>
      <c r="AE33" s="88">
        <v>30</v>
      </c>
      <c r="AF33">
        <v>38550.046029513098</v>
      </c>
      <c r="AG33">
        <v>32532.930814378698</v>
      </c>
      <c r="AH33" s="1">
        <v>8224.1032169091304</v>
      </c>
    </row>
    <row r="34" spans="1:34" ht="19" x14ac:dyDescent="0.25">
      <c r="A34" s="88">
        <v>31</v>
      </c>
      <c r="B34">
        <v>40605.452784942703</v>
      </c>
      <c r="C34">
        <v>33615.627001901703</v>
      </c>
      <c r="D34" s="1">
        <v>8231.1981483638901</v>
      </c>
      <c r="F34" s="88">
        <v>31</v>
      </c>
      <c r="G34">
        <v>39074.851091773002</v>
      </c>
      <c r="H34">
        <v>33887.108088613699</v>
      </c>
      <c r="I34" s="1">
        <v>8024.2047776587897</v>
      </c>
      <c r="K34" s="88">
        <v>31</v>
      </c>
      <c r="L34">
        <v>56765.520432849196</v>
      </c>
      <c r="M34">
        <v>41554.726320452202</v>
      </c>
      <c r="N34" s="1">
        <v>11657.0110088767</v>
      </c>
      <c r="P34" s="88">
        <v>31</v>
      </c>
      <c r="Q34">
        <v>39528.891530053697</v>
      </c>
      <c r="R34">
        <v>32855.220287735399</v>
      </c>
      <c r="S34" s="1">
        <v>8432.9243900885795</v>
      </c>
      <c r="U34" s="88">
        <v>31</v>
      </c>
      <c r="V34">
        <v>38500.871285036999</v>
      </c>
      <c r="W34">
        <v>32359.941050099002</v>
      </c>
      <c r="X34" s="1">
        <v>8190.7694706378197</v>
      </c>
      <c r="Z34" s="88">
        <v>31</v>
      </c>
      <c r="AA34">
        <v>40074.851522006502</v>
      </c>
      <c r="AB34">
        <v>34276.507225869304</v>
      </c>
      <c r="AC34" s="1">
        <v>8229.5572379669793</v>
      </c>
      <c r="AE34" s="88">
        <v>31</v>
      </c>
      <c r="AF34">
        <v>38550.046029513098</v>
      </c>
      <c r="AG34">
        <v>32494.746631637099</v>
      </c>
      <c r="AH34" s="1">
        <v>8224.1032169091304</v>
      </c>
    </row>
    <row r="35" spans="1:34" ht="19" x14ac:dyDescent="0.25">
      <c r="A35" s="88">
        <v>32</v>
      </c>
      <c r="B35">
        <v>48634.277904995499</v>
      </c>
      <c r="C35">
        <v>42137.321458242302</v>
      </c>
      <c r="D35" s="1">
        <v>8231.1981483638901</v>
      </c>
      <c r="F35" s="88">
        <v>32</v>
      </c>
      <c r="G35">
        <v>46708.929479047598</v>
      </c>
      <c r="H35">
        <v>42467.489435377101</v>
      </c>
      <c r="I35" s="1">
        <v>8024.2047776587897</v>
      </c>
      <c r="K35" s="88">
        <v>32</v>
      </c>
      <c r="L35">
        <v>67855.916811643096</v>
      </c>
      <c r="M35">
        <v>52060.036005132402</v>
      </c>
      <c r="N35" s="1">
        <v>11657.0110088767</v>
      </c>
      <c r="P35" s="88">
        <v>32</v>
      </c>
      <c r="Q35">
        <v>47000.861155990598</v>
      </c>
      <c r="R35">
        <v>41182.535495661803</v>
      </c>
      <c r="S35" s="1">
        <v>8432.9243900885795</v>
      </c>
      <c r="U35" s="88">
        <v>32</v>
      </c>
      <c r="V35">
        <v>45799.826596004699</v>
      </c>
      <c r="W35">
        <v>40564.4135493184</v>
      </c>
      <c r="X35" s="1">
        <v>8190.7694706378197</v>
      </c>
      <c r="Z35" s="88">
        <v>32</v>
      </c>
      <c r="AA35">
        <v>47904.303927646797</v>
      </c>
      <c r="AB35">
        <v>42955.171010288097</v>
      </c>
      <c r="AC35" s="1">
        <v>8229.5572379669793</v>
      </c>
      <c r="AE35" s="88">
        <v>32</v>
      </c>
      <c r="AF35">
        <v>45836.985554193001</v>
      </c>
      <c r="AG35">
        <v>40732.1850286115</v>
      </c>
      <c r="AH35" s="1">
        <v>8224.1032169091304</v>
      </c>
    </row>
    <row r="36" spans="1:34" ht="19" x14ac:dyDescent="0.25">
      <c r="A36" s="88">
        <v>33</v>
      </c>
      <c r="B36">
        <v>48634.277904995499</v>
      </c>
      <c r="C36">
        <v>42094.662261341597</v>
      </c>
      <c r="D36" s="1">
        <v>8231.1981483638901</v>
      </c>
      <c r="F36" s="88">
        <v>33</v>
      </c>
      <c r="G36">
        <v>46708.929479047598</v>
      </c>
      <c r="H36">
        <v>42426.366863610601</v>
      </c>
      <c r="I36" s="1">
        <v>8024.2047776587897</v>
      </c>
      <c r="K36" s="88">
        <v>33</v>
      </c>
      <c r="L36">
        <v>67855.916811643096</v>
      </c>
      <c r="M36">
        <v>52006.020595752401</v>
      </c>
      <c r="N36" s="1">
        <v>11657.0110088767</v>
      </c>
      <c r="P36" s="88">
        <v>33</v>
      </c>
      <c r="Q36">
        <v>47000.861155990598</v>
      </c>
      <c r="R36">
        <v>41146.283644343101</v>
      </c>
      <c r="S36" s="1">
        <v>8432.9243900885795</v>
      </c>
      <c r="U36" s="88">
        <v>33</v>
      </c>
      <c r="V36">
        <v>45799.826596004699</v>
      </c>
      <c r="W36">
        <v>40529.620481327103</v>
      </c>
      <c r="X36" s="1">
        <v>8190.7694706378197</v>
      </c>
      <c r="Z36" s="88">
        <v>33</v>
      </c>
      <c r="AA36">
        <v>47904.303927646797</v>
      </c>
      <c r="AB36">
        <v>42913.298136440397</v>
      </c>
      <c r="AC36" s="1">
        <v>8229.5572379669793</v>
      </c>
      <c r="AE36" s="88">
        <v>33</v>
      </c>
      <c r="AF36">
        <v>45836.985554193001</v>
      </c>
      <c r="AG36">
        <v>40696.612535293403</v>
      </c>
      <c r="AH36" s="1">
        <v>8224.1032169091304</v>
      </c>
    </row>
    <row r="37" spans="1:34" ht="19" x14ac:dyDescent="0.25">
      <c r="A37" s="88">
        <v>34</v>
      </c>
      <c r="B37">
        <v>48634.277904995499</v>
      </c>
      <c r="C37">
        <v>42050.374819987497</v>
      </c>
      <c r="D37" s="1">
        <v>8231.1981483638901</v>
      </c>
      <c r="F37" s="88">
        <v>34</v>
      </c>
      <c r="G37">
        <v>46708.929479047598</v>
      </c>
      <c r="H37">
        <v>42382.109761928703</v>
      </c>
      <c r="I37" s="1">
        <v>8024.2047776587897</v>
      </c>
      <c r="K37" s="88">
        <v>34</v>
      </c>
      <c r="L37">
        <v>67855.916811643096</v>
      </c>
      <c r="M37">
        <v>51947.404474800001</v>
      </c>
      <c r="N37" s="1">
        <v>11657.0110088767</v>
      </c>
      <c r="P37" s="88">
        <v>34</v>
      </c>
      <c r="Q37">
        <v>47000.861155990598</v>
      </c>
      <c r="R37">
        <v>41100.657113274901</v>
      </c>
      <c r="S37" s="1">
        <v>8432.9243900885795</v>
      </c>
      <c r="U37" s="88">
        <v>34</v>
      </c>
      <c r="V37">
        <v>45799.826596004699</v>
      </c>
      <c r="W37">
        <v>40485.624052287298</v>
      </c>
      <c r="X37" s="1">
        <v>8190.7694706378197</v>
      </c>
      <c r="Z37" s="88">
        <v>34</v>
      </c>
      <c r="AA37">
        <v>47904.303927646797</v>
      </c>
      <c r="AB37">
        <v>42868.199166774102</v>
      </c>
      <c r="AC37" s="1">
        <v>8229.5572379669793</v>
      </c>
      <c r="AE37" s="88">
        <v>34</v>
      </c>
      <c r="AF37">
        <v>45836.985554193001</v>
      </c>
      <c r="AG37">
        <v>40651.919615458697</v>
      </c>
      <c r="AH37" s="1">
        <v>8224.1032169091304</v>
      </c>
    </row>
    <row r="38" spans="1:34" ht="19" x14ac:dyDescent="0.25">
      <c r="A38" s="88">
        <v>35</v>
      </c>
      <c r="B38">
        <v>48634.277904995499</v>
      </c>
      <c r="C38">
        <v>42007.255387912301</v>
      </c>
      <c r="D38" s="1">
        <v>8231.1981483638901</v>
      </c>
      <c r="F38" s="88">
        <v>35</v>
      </c>
      <c r="G38">
        <v>46708.929479047598</v>
      </c>
      <c r="H38">
        <v>42338.636773964303</v>
      </c>
      <c r="I38" s="1">
        <v>8024.2047776587897</v>
      </c>
      <c r="K38" s="88">
        <v>35</v>
      </c>
      <c r="L38">
        <v>67855.916811643096</v>
      </c>
      <c r="M38">
        <v>51889.6933113122</v>
      </c>
      <c r="N38" s="1">
        <v>11657.0110088767</v>
      </c>
      <c r="P38" s="88">
        <v>35</v>
      </c>
      <c r="Q38">
        <v>47000.861155990598</v>
      </c>
      <c r="R38">
        <v>41054.464781372903</v>
      </c>
      <c r="S38" s="1">
        <v>8432.9243900885795</v>
      </c>
      <c r="U38" s="88">
        <v>35</v>
      </c>
      <c r="V38">
        <v>45799.826596004699</v>
      </c>
      <c r="W38">
        <v>40441.065934314698</v>
      </c>
      <c r="X38" s="1">
        <v>8190.7694706378197</v>
      </c>
      <c r="Z38" s="88">
        <v>35</v>
      </c>
      <c r="AA38">
        <v>47904.303927646797</v>
      </c>
      <c r="AB38">
        <v>42823.890941772501</v>
      </c>
      <c r="AC38" s="1">
        <v>8229.5572379669793</v>
      </c>
      <c r="AE38" s="88">
        <v>35</v>
      </c>
      <c r="AF38">
        <v>45836.985554193001</v>
      </c>
      <c r="AG38">
        <v>40606.686752282199</v>
      </c>
      <c r="AH38" s="1">
        <v>8224.1032169091304</v>
      </c>
    </row>
    <row r="39" spans="1:34" ht="19" x14ac:dyDescent="0.25">
      <c r="A39" s="88">
        <v>36</v>
      </c>
      <c r="B39">
        <v>48634.277904995499</v>
      </c>
      <c r="C39">
        <v>41965.823247640401</v>
      </c>
      <c r="D39" s="1">
        <v>8231.1981483638901</v>
      </c>
      <c r="F39" s="88">
        <v>36</v>
      </c>
      <c r="G39">
        <v>46708.929479047598</v>
      </c>
      <c r="H39">
        <v>42296.707064739399</v>
      </c>
      <c r="I39" s="1">
        <v>8024.2047776587897</v>
      </c>
      <c r="K39" s="88">
        <v>36</v>
      </c>
      <c r="L39">
        <v>67855.916811643096</v>
      </c>
      <c r="M39">
        <v>51833.961830224798</v>
      </c>
      <c r="N39" s="1">
        <v>11657.0110088767</v>
      </c>
      <c r="P39" s="88">
        <v>36</v>
      </c>
      <c r="Q39">
        <v>47000.861155990598</v>
      </c>
      <c r="R39">
        <v>41009.501423238798</v>
      </c>
      <c r="S39" s="1">
        <v>8432.9243900885795</v>
      </c>
      <c r="U39" s="88">
        <v>36</v>
      </c>
      <c r="V39">
        <v>45799.826596004699</v>
      </c>
      <c r="W39">
        <v>40397.7069976083</v>
      </c>
      <c r="X39" s="1">
        <v>8190.7694706378197</v>
      </c>
      <c r="Z39" s="88">
        <v>36</v>
      </c>
      <c r="AA39">
        <v>47904.303927646797</v>
      </c>
      <c r="AB39">
        <v>42781.1521706602</v>
      </c>
      <c r="AC39" s="1">
        <v>8229.5572379669793</v>
      </c>
      <c r="AE39" s="88">
        <v>36</v>
      </c>
      <c r="AF39">
        <v>45836.985554193001</v>
      </c>
      <c r="AG39">
        <v>40562.661740431096</v>
      </c>
      <c r="AH39" s="1">
        <v>8224.1032169091304</v>
      </c>
    </row>
    <row r="40" spans="1:34" ht="19" x14ac:dyDescent="0.25">
      <c r="A40" s="88">
        <v>37</v>
      </c>
      <c r="B40">
        <v>48634.277904995499</v>
      </c>
      <c r="C40">
        <v>41926.120248166502</v>
      </c>
      <c r="D40" s="1">
        <v>8231.1981483638901</v>
      </c>
      <c r="F40" s="88">
        <v>37</v>
      </c>
      <c r="G40">
        <v>46708.929479047598</v>
      </c>
      <c r="H40">
        <v>42256.415913658697</v>
      </c>
      <c r="I40" s="1">
        <v>8024.2047776587897</v>
      </c>
      <c r="K40" s="88">
        <v>37</v>
      </c>
      <c r="L40">
        <v>67855.916811643096</v>
      </c>
      <c r="M40">
        <v>51780.353304269804</v>
      </c>
      <c r="N40" s="1">
        <v>11657.0110088767</v>
      </c>
      <c r="P40" s="88">
        <v>37</v>
      </c>
      <c r="Q40">
        <v>47000.861155990598</v>
      </c>
      <c r="R40">
        <v>40966.0838113844</v>
      </c>
      <c r="S40" s="1">
        <v>8432.9243900885795</v>
      </c>
      <c r="U40" s="88">
        <v>37</v>
      </c>
      <c r="V40">
        <v>45799.826596004699</v>
      </c>
      <c r="W40">
        <v>40355.858188855898</v>
      </c>
      <c r="X40" s="1">
        <v>8190.7694706378197</v>
      </c>
      <c r="Z40" s="88">
        <v>37</v>
      </c>
      <c r="AA40">
        <v>47904.303927646797</v>
      </c>
      <c r="AB40">
        <v>42740.081124858298</v>
      </c>
      <c r="AC40" s="1">
        <v>8229.5572379669793</v>
      </c>
      <c r="AE40" s="88">
        <v>37</v>
      </c>
      <c r="AF40">
        <v>45836.985554193001</v>
      </c>
      <c r="AG40">
        <v>40520.152622365204</v>
      </c>
      <c r="AH40" s="1">
        <v>8224.1032169091304</v>
      </c>
    </row>
    <row r="41" spans="1:34" ht="19" x14ac:dyDescent="0.25">
      <c r="A41" s="88">
        <v>38</v>
      </c>
      <c r="B41">
        <v>48634.277904995499</v>
      </c>
      <c r="C41">
        <v>41888.0906358129</v>
      </c>
      <c r="D41" s="1">
        <v>8231.1981483638901</v>
      </c>
      <c r="F41" s="88">
        <v>38</v>
      </c>
      <c r="G41">
        <v>46708.929479047598</v>
      </c>
      <c r="H41">
        <v>42217.721528963302</v>
      </c>
      <c r="I41" s="1">
        <v>8024.2047776587897</v>
      </c>
      <c r="K41" s="88">
        <v>38</v>
      </c>
      <c r="L41">
        <v>67855.916811643096</v>
      </c>
      <c r="M41">
        <v>51728.818309886701</v>
      </c>
      <c r="N41" s="1">
        <v>11657.0110088767</v>
      </c>
      <c r="P41" s="88">
        <v>38</v>
      </c>
      <c r="Q41">
        <v>47000.861155990598</v>
      </c>
      <c r="R41">
        <v>40924.219583210601</v>
      </c>
      <c r="S41" s="1">
        <v>8432.9243900885795</v>
      </c>
      <c r="U41" s="88">
        <v>38</v>
      </c>
      <c r="V41">
        <v>45799.826596004699</v>
      </c>
      <c r="W41">
        <v>40315.5271821489</v>
      </c>
      <c r="X41" s="1">
        <v>8190.7694706378197</v>
      </c>
      <c r="Z41" s="88">
        <v>38</v>
      </c>
      <c r="AA41">
        <v>47904.303927646797</v>
      </c>
      <c r="AB41">
        <v>42700.635562990698</v>
      </c>
      <c r="AC41" s="1">
        <v>8229.5572379669793</v>
      </c>
      <c r="AE41" s="88">
        <v>38</v>
      </c>
      <c r="AF41">
        <v>45836.985554193001</v>
      </c>
      <c r="AG41">
        <v>40479.166326557301</v>
      </c>
      <c r="AH41" s="1">
        <v>8224.1032169091304</v>
      </c>
    </row>
    <row r="42" spans="1:34" ht="19" x14ac:dyDescent="0.25">
      <c r="A42" s="88">
        <v>39</v>
      </c>
      <c r="B42">
        <v>56650.100065176899</v>
      </c>
      <c r="C42">
        <v>50398.237671418603</v>
      </c>
      <c r="D42" s="1">
        <v>8231.1981483638901</v>
      </c>
      <c r="F42" s="88">
        <v>39</v>
      </c>
      <c r="G42">
        <v>54315.480787040702</v>
      </c>
      <c r="H42">
        <v>50785.068201022499</v>
      </c>
      <c r="I42" s="1">
        <v>8024.2047776587897</v>
      </c>
      <c r="K42" s="88">
        <v>39</v>
      </c>
      <c r="L42">
        <v>78906.349140862498</v>
      </c>
      <c r="M42">
        <v>62212.152652244098</v>
      </c>
      <c r="N42" s="1">
        <v>11657.0110088767</v>
      </c>
      <c r="P42" s="88">
        <v>39</v>
      </c>
      <c r="Q42">
        <v>54415.3126407288</v>
      </c>
      <c r="R42">
        <v>49245.002075156001</v>
      </c>
      <c r="S42" s="1">
        <v>8432.9243900885795</v>
      </c>
      <c r="U42" s="88">
        <v>39</v>
      </c>
      <c r="V42">
        <v>53046.577377889997</v>
      </c>
      <c r="W42">
        <v>48515.1737251878</v>
      </c>
      <c r="X42" s="1">
        <v>8190.7694706378197</v>
      </c>
      <c r="Z42" s="88">
        <v>39</v>
      </c>
      <c r="AA42">
        <v>55705.525775161201</v>
      </c>
      <c r="AB42">
        <v>51365.830958777697</v>
      </c>
      <c r="AC42" s="1">
        <v>8229.5572379669793</v>
      </c>
      <c r="AE42" s="88">
        <v>39</v>
      </c>
      <c r="AF42">
        <v>53067.8294723484</v>
      </c>
      <c r="AG42">
        <v>48710.558572192604</v>
      </c>
      <c r="AH42" s="1">
        <v>8224.1032169091304</v>
      </c>
    </row>
    <row r="43" spans="1:34" ht="19" x14ac:dyDescent="0.25">
      <c r="A43" s="88">
        <v>40</v>
      </c>
      <c r="B43">
        <v>56650.100065176899</v>
      </c>
      <c r="C43">
        <v>50350.413946714398</v>
      </c>
      <c r="D43" s="1">
        <v>8231.1981483638901</v>
      </c>
      <c r="F43" s="88">
        <v>40</v>
      </c>
      <c r="G43">
        <v>54315.480787040702</v>
      </c>
      <c r="H43">
        <v>50737.5233108467</v>
      </c>
      <c r="I43" s="1">
        <v>8024.2047776587897</v>
      </c>
      <c r="K43" s="88">
        <v>40</v>
      </c>
      <c r="L43">
        <v>78906.349140862498</v>
      </c>
      <c r="M43">
        <v>62149.507942120297</v>
      </c>
      <c r="N43" s="1">
        <v>11657.0110088767</v>
      </c>
      <c r="P43" s="88">
        <v>40</v>
      </c>
      <c r="Q43">
        <v>54415.3126407288</v>
      </c>
      <c r="R43">
        <v>49197.632174678598</v>
      </c>
      <c r="S43" s="1">
        <v>8432.9243900885795</v>
      </c>
      <c r="U43" s="88">
        <v>40</v>
      </c>
      <c r="V43">
        <v>53046.577377889997</v>
      </c>
      <c r="W43">
        <v>48469.493819743497</v>
      </c>
      <c r="X43" s="1">
        <v>8190.7694706378197</v>
      </c>
      <c r="Z43" s="88">
        <v>40</v>
      </c>
      <c r="AA43">
        <v>55705.525775161201</v>
      </c>
      <c r="AB43">
        <v>51317.397515426899</v>
      </c>
      <c r="AC43" s="1">
        <v>8229.5572379669793</v>
      </c>
      <c r="AE43" s="88">
        <v>40</v>
      </c>
      <c r="AF43">
        <v>53067.8294723484</v>
      </c>
      <c r="AG43">
        <v>48664.110066282497</v>
      </c>
      <c r="AH43" s="1">
        <v>8224.1032169091304</v>
      </c>
    </row>
    <row r="44" spans="1:34" ht="19" x14ac:dyDescent="0.25">
      <c r="A44" s="88">
        <v>41</v>
      </c>
      <c r="B44">
        <v>56650.100065176899</v>
      </c>
      <c r="C44">
        <v>50303.372610108097</v>
      </c>
      <c r="D44" s="1">
        <v>8231.1981483638901</v>
      </c>
      <c r="F44" s="88">
        <v>41</v>
      </c>
      <c r="G44">
        <v>54315.480787040702</v>
      </c>
      <c r="H44">
        <v>50690.141875271896</v>
      </c>
      <c r="I44" s="1">
        <v>8024.2047776587897</v>
      </c>
      <c r="K44" s="88">
        <v>41</v>
      </c>
      <c r="L44">
        <v>78906.349140862498</v>
      </c>
      <c r="M44">
        <v>62086.865201591303</v>
      </c>
      <c r="N44" s="1">
        <v>11657.0110088767</v>
      </c>
      <c r="P44" s="88">
        <v>41</v>
      </c>
      <c r="Q44">
        <v>54415.3126407288</v>
      </c>
      <c r="R44">
        <v>49148.071008860003</v>
      </c>
      <c r="S44" s="1">
        <v>8432.9243900885795</v>
      </c>
      <c r="U44" s="88">
        <v>41</v>
      </c>
      <c r="V44">
        <v>53046.577377889997</v>
      </c>
      <c r="W44">
        <v>48421.665145175299</v>
      </c>
      <c r="X44" s="1">
        <v>8190.7694706378197</v>
      </c>
      <c r="Z44" s="88">
        <v>41</v>
      </c>
      <c r="AA44">
        <v>55705.525775161201</v>
      </c>
      <c r="AB44">
        <v>51269.116978908402</v>
      </c>
      <c r="AC44" s="1">
        <v>8229.5572379669793</v>
      </c>
      <c r="AE44" s="88">
        <v>41</v>
      </c>
      <c r="AF44">
        <v>53067.8294723484</v>
      </c>
      <c r="AG44">
        <v>48615.540770107902</v>
      </c>
      <c r="AH44" s="1">
        <v>8224.1032169091304</v>
      </c>
    </row>
    <row r="45" spans="1:34" ht="19" x14ac:dyDescent="0.25">
      <c r="A45" s="88">
        <v>42</v>
      </c>
      <c r="B45">
        <v>56650.100065176899</v>
      </c>
      <c r="C45">
        <v>50258.055125228399</v>
      </c>
      <c r="D45" s="1">
        <v>8231.1981483638901</v>
      </c>
      <c r="F45" s="88">
        <v>42</v>
      </c>
      <c r="G45">
        <v>54315.480787040702</v>
      </c>
      <c r="H45">
        <v>50644.277676129699</v>
      </c>
      <c r="I45" s="1">
        <v>8024.2047776587897</v>
      </c>
      <c r="K45" s="88">
        <v>42</v>
      </c>
      <c r="L45">
        <v>78906.349140862498</v>
      </c>
      <c r="M45">
        <v>62026.137169608497</v>
      </c>
      <c r="N45" s="1">
        <v>11657.0110088767</v>
      </c>
      <c r="P45" s="88">
        <v>42</v>
      </c>
      <c r="Q45">
        <v>54415.3126407288</v>
      </c>
      <c r="R45">
        <v>49099.4591268925</v>
      </c>
      <c r="S45" s="1">
        <v>8432.9243900885795</v>
      </c>
      <c r="U45" s="88">
        <v>42</v>
      </c>
      <c r="V45">
        <v>53046.577377889997</v>
      </c>
      <c r="W45">
        <v>48374.765059281002</v>
      </c>
      <c r="X45" s="1">
        <v>8190.7694706378197</v>
      </c>
      <c r="Z45" s="88">
        <v>42</v>
      </c>
      <c r="AA45">
        <v>55705.525775161201</v>
      </c>
      <c r="AB45">
        <v>51222.377668567497</v>
      </c>
      <c r="AC45" s="1">
        <v>8229.5572379669793</v>
      </c>
      <c r="AE45" s="88">
        <v>42</v>
      </c>
      <c r="AF45">
        <v>53067.8294723484</v>
      </c>
      <c r="AG45">
        <v>48567.909168525999</v>
      </c>
      <c r="AH45" s="1">
        <v>8224.1032169091304</v>
      </c>
    </row>
    <row r="46" spans="1:34" ht="19" x14ac:dyDescent="0.25">
      <c r="A46" s="88">
        <v>43</v>
      </c>
      <c r="B46">
        <v>56650.100065176899</v>
      </c>
      <c r="C46">
        <v>50214.587000676802</v>
      </c>
      <c r="D46" s="1">
        <v>8231.1981483638901</v>
      </c>
      <c r="F46" s="88">
        <v>43</v>
      </c>
      <c r="G46">
        <v>54315.480787040702</v>
      </c>
      <c r="H46">
        <v>50600.146705556697</v>
      </c>
      <c r="I46" s="1">
        <v>8024.2047776587897</v>
      </c>
      <c r="K46" s="88">
        <v>43</v>
      </c>
      <c r="L46">
        <v>78906.349140862498</v>
      </c>
      <c r="M46">
        <v>61967.638373302398</v>
      </c>
      <c r="N46" s="1">
        <v>11657.0110088767</v>
      </c>
      <c r="P46" s="88">
        <v>43</v>
      </c>
      <c r="Q46">
        <v>54415.3126407288</v>
      </c>
      <c r="R46">
        <v>49052.3948598637</v>
      </c>
      <c r="S46" s="1">
        <v>8432.9243900885795</v>
      </c>
      <c r="U46" s="88">
        <v>43</v>
      </c>
      <c r="V46">
        <v>53046.577377889997</v>
      </c>
      <c r="W46">
        <v>48329.379811778097</v>
      </c>
      <c r="X46" s="1">
        <v>8190.7694706378197</v>
      </c>
      <c r="Z46" s="88">
        <v>43</v>
      </c>
      <c r="AA46">
        <v>55705.525775161201</v>
      </c>
      <c r="AB46">
        <v>51177.401672623397</v>
      </c>
      <c r="AC46" s="1">
        <v>8229.5572379669793</v>
      </c>
      <c r="AE46" s="88">
        <v>43</v>
      </c>
      <c r="AF46">
        <v>53067.8294723484</v>
      </c>
      <c r="AG46">
        <v>48521.797437012203</v>
      </c>
      <c r="AH46" s="1">
        <v>8224.1032169091304</v>
      </c>
    </row>
    <row r="47" spans="1:34" ht="19" x14ac:dyDescent="0.25">
      <c r="A47" s="88">
        <v>44</v>
      </c>
      <c r="B47">
        <v>56650.100065176899</v>
      </c>
      <c r="C47">
        <v>50172.9249200868</v>
      </c>
      <c r="D47" s="1">
        <v>8231.1981483638901</v>
      </c>
      <c r="F47" s="88">
        <v>44</v>
      </c>
      <c r="G47">
        <v>54315.480787040702</v>
      </c>
      <c r="H47">
        <v>50557.7280477616</v>
      </c>
      <c r="I47" s="1">
        <v>8024.2047776587897</v>
      </c>
      <c r="K47" s="88">
        <v>44</v>
      </c>
      <c r="L47">
        <v>78906.349140862498</v>
      </c>
      <c r="M47">
        <v>61911.350122790602</v>
      </c>
      <c r="N47" s="1">
        <v>11657.0110088767</v>
      </c>
      <c r="P47" s="88">
        <v>44</v>
      </c>
      <c r="Q47">
        <v>54415.3126407288</v>
      </c>
      <c r="R47">
        <v>49006.942807426698</v>
      </c>
      <c r="S47" s="1">
        <v>8432.9243900885795</v>
      </c>
      <c r="U47" s="88">
        <v>44</v>
      </c>
      <c r="V47">
        <v>53046.577377889997</v>
      </c>
      <c r="W47">
        <v>48285.5726498609</v>
      </c>
      <c r="X47" s="1">
        <v>8190.7694706378197</v>
      </c>
      <c r="Z47" s="88">
        <v>44</v>
      </c>
      <c r="AA47">
        <v>55705.525775161201</v>
      </c>
      <c r="AB47">
        <v>51134.168222101798</v>
      </c>
      <c r="AC47" s="1">
        <v>8229.5572379669793</v>
      </c>
      <c r="AE47" s="88">
        <v>44</v>
      </c>
      <c r="AF47">
        <v>53067.8294723484</v>
      </c>
      <c r="AG47">
        <v>48477.267882109103</v>
      </c>
      <c r="AH47" s="1">
        <v>8224.1032169091304</v>
      </c>
    </row>
    <row r="48" spans="1:34" ht="19" x14ac:dyDescent="0.25">
      <c r="A48" s="88">
        <v>45</v>
      </c>
      <c r="B48">
        <v>64655.316072836496</v>
      </c>
      <c r="C48">
        <v>58680.742363143501</v>
      </c>
      <c r="D48" s="1">
        <v>8231.1981483638901</v>
      </c>
      <c r="F48" s="88">
        <v>45</v>
      </c>
      <c r="G48">
        <v>61899.032040641803</v>
      </c>
      <c r="H48">
        <v>59118.856305408102</v>
      </c>
      <c r="I48" s="1">
        <v>8024.2047776587897</v>
      </c>
      <c r="K48" s="88">
        <v>45</v>
      </c>
      <c r="L48">
        <v>89923.393226297907</v>
      </c>
      <c r="M48">
        <v>72381.600343658298</v>
      </c>
      <c r="N48" s="1">
        <v>11657.0110088767</v>
      </c>
      <c r="P48" s="88">
        <v>45</v>
      </c>
      <c r="Q48">
        <v>61784.243682626497</v>
      </c>
      <c r="R48">
        <v>57318.523195825903</v>
      </c>
      <c r="S48" s="1">
        <v>8432.9243900885795</v>
      </c>
      <c r="U48" s="88">
        <v>45</v>
      </c>
      <c r="V48">
        <v>60252.338432181597</v>
      </c>
      <c r="W48">
        <v>56477.593194345704</v>
      </c>
      <c r="X48" s="1">
        <v>8190.7694706378197</v>
      </c>
      <c r="Z48" s="88">
        <v>45</v>
      </c>
      <c r="AA48">
        <v>63483.159920783801</v>
      </c>
      <c r="AB48">
        <v>59792.816179775902</v>
      </c>
      <c r="AC48" s="1">
        <v>8229.5572379669793</v>
      </c>
      <c r="AE48" s="88">
        <v>45</v>
      </c>
      <c r="AF48">
        <v>60254.278526432099</v>
      </c>
      <c r="AG48">
        <v>56700.029885800497</v>
      </c>
      <c r="AH48" s="1">
        <v>8224.1032169091304</v>
      </c>
    </row>
    <row r="49" spans="1:34" ht="19" x14ac:dyDescent="0.25">
      <c r="A49" s="88">
        <v>46</v>
      </c>
      <c r="B49">
        <v>64655.316072836496</v>
      </c>
      <c r="C49">
        <v>58630.535639838003</v>
      </c>
      <c r="D49" s="1">
        <v>8231.1981483638901</v>
      </c>
      <c r="F49" s="88">
        <v>46</v>
      </c>
      <c r="G49">
        <v>61899.032040641803</v>
      </c>
      <c r="H49">
        <v>59069.335092021698</v>
      </c>
      <c r="I49" s="1">
        <v>8024.2047776587897</v>
      </c>
      <c r="K49" s="88">
        <v>46</v>
      </c>
      <c r="L49">
        <v>89923.393226297907</v>
      </c>
      <c r="M49">
        <v>72316.697710736698</v>
      </c>
      <c r="N49" s="1">
        <v>11657.0110088767</v>
      </c>
      <c r="P49" s="88">
        <v>46</v>
      </c>
      <c r="Q49">
        <v>61784.243682626497</v>
      </c>
      <c r="R49">
        <v>57271.438251346699</v>
      </c>
      <c r="S49" s="1">
        <v>8432.9243900885795</v>
      </c>
      <c r="U49" s="88">
        <v>46</v>
      </c>
      <c r="V49">
        <v>60252.338432181597</v>
      </c>
      <c r="W49">
        <v>56432.2105386494</v>
      </c>
      <c r="X49" s="1">
        <v>8190.7694706378197</v>
      </c>
      <c r="Z49" s="88">
        <v>46</v>
      </c>
      <c r="AA49">
        <v>63483.159920783801</v>
      </c>
      <c r="AB49">
        <v>59742.387887451201</v>
      </c>
      <c r="AC49" s="1">
        <v>8229.5572379669793</v>
      </c>
      <c r="AE49" s="88">
        <v>46</v>
      </c>
      <c r="AF49">
        <v>60254.278526432099</v>
      </c>
      <c r="AG49">
        <v>56653.807109809997</v>
      </c>
      <c r="AH49" s="1">
        <v>8224.1032169091304</v>
      </c>
    </row>
    <row r="50" spans="1:34" ht="19" x14ac:dyDescent="0.25">
      <c r="A50" s="88">
        <v>47</v>
      </c>
      <c r="B50">
        <v>64655.316072836496</v>
      </c>
      <c r="C50">
        <v>58580.3240609758</v>
      </c>
      <c r="D50" s="1">
        <v>8231.1981483638901</v>
      </c>
      <c r="F50" s="88">
        <v>47</v>
      </c>
      <c r="G50">
        <v>61899.032040641803</v>
      </c>
      <c r="H50">
        <v>59018.808917607501</v>
      </c>
      <c r="I50" s="1">
        <v>8024.2047776587897</v>
      </c>
      <c r="K50" s="88">
        <v>47</v>
      </c>
      <c r="L50">
        <v>89923.393226297907</v>
      </c>
      <c r="M50">
        <v>72250.127416040297</v>
      </c>
      <c r="N50" s="1">
        <v>11657.0110088767</v>
      </c>
      <c r="P50" s="88">
        <v>47</v>
      </c>
      <c r="Q50">
        <v>61784.243682626497</v>
      </c>
      <c r="R50">
        <v>57219.348045972998</v>
      </c>
      <c r="S50" s="1">
        <v>8432.9243900885795</v>
      </c>
      <c r="U50" s="88">
        <v>47</v>
      </c>
      <c r="V50">
        <v>60252.338432181597</v>
      </c>
      <c r="W50">
        <v>56381.929792798503</v>
      </c>
      <c r="X50" s="1">
        <v>8190.7694706378197</v>
      </c>
      <c r="Z50" s="88">
        <v>47</v>
      </c>
      <c r="AA50">
        <v>63483.159920783801</v>
      </c>
      <c r="AB50">
        <v>59690.913417459102</v>
      </c>
      <c r="AC50" s="1">
        <v>8229.5572379669793</v>
      </c>
      <c r="AE50" s="88">
        <v>47</v>
      </c>
      <c r="AF50">
        <v>60254.278526432099</v>
      </c>
      <c r="AG50">
        <v>56602.724794276401</v>
      </c>
      <c r="AH50" s="1">
        <v>8224.1032169091304</v>
      </c>
    </row>
    <row r="51" spans="1:34" ht="19" x14ac:dyDescent="0.25">
      <c r="A51" s="88">
        <v>48</v>
      </c>
      <c r="B51">
        <v>64655.316072836496</v>
      </c>
      <c r="C51">
        <v>58531.764378317202</v>
      </c>
      <c r="D51" s="1">
        <v>8231.1981483638901</v>
      </c>
      <c r="F51" s="88">
        <v>48</v>
      </c>
      <c r="G51">
        <v>61899.032040641803</v>
      </c>
      <c r="H51">
        <v>58969.636395517497</v>
      </c>
      <c r="I51" s="1">
        <v>8024.2047776587897</v>
      </c>
      <c r="K51" s="88">
        <v>48</v>
      </c>
      <c r="L51">
        <v>89923.393226297907</v>
      </c>
      <c r="M51">
        <v>72185.217451353397</v>
      </c>
      <c r="N51" s="1">
        <v>11657.0110088767</v>
      </c>
      <c r="P51" s="88">
        <v>48</v>
      </c>
      <c r="Q51">
        <v>61784.243682626497</v>
      </c>
      <c r="R51">
        <v>57167.658834403701</v>
      </c>
      <c r="S51" s="1">
        <v>8432.9243900885795</v>
      </c>
      <c r="U51" s="88">
        <v>48</v>
      </c>
      <c r="V51">
        <v>60252.338432181597</v>
      </c>
      <c r="W51">
        <v>56332.044155500502</v>
      </c>
      <c r="X51" s="1">
        <v>8190.7694706378197</v>
      </c>
      <c r="Z51" s="88">
        <v>48</v>
      </c>
      <c r="AA51">
        <v>63483.159920783801</v>
      </c>
      <c r="AB51">
        <v>59640.811199071097</v>
      </c>
      <c r="AC51" s="1">
        <v>8229.5572379669793</v>
      </c>
      <c r="AE51" s="88">
        <v>48</v>
      </c>
      <c r="AF51">
        <v>60254.278526432099</v>
      </c>
      <c r="AG51">
        <v>56552.048115478501</v>
      </c>
      <c r="AH51" s="1">
        <v>8224.1032169091304</v>
      </c>
    </row>
    <row r="52" spans="1:34" ht="19" x14ac:dyDescent="0.25">
      <c r="A52" s="88">
        <v>49</v>
      </c>
      <c r="B52">
        <v>64655.316072836496</v>
      </c>
      <c r="C52">
        <v>58485.1287757791</v>
      </c>
      <c r="D52" s="1">
        <v>8231.1981483638901</v>
      </c>
      <c r="F52" s="88">
        <v>49</v>
      </c>
      <c r="G52">
        <v>61899.032040641803</v>
      </c>
      <c r="H52">
        <v>58922.241897270302</v>
      </c>
      <c r="I52" s="1">
        <v>8024.2047776587897</v>
      </c>
      <c r="K52" s="88">
        <v>49</v>
      </c>
      <c r="L52">
        <v>89923.393226297907</v>
      </c>
      <c r="M52">
        <v>72122.576791483705</v>
      </c>
      <c r="N52" s="1">
        <v>11657.0110088767</v>
      </c>
      <c r="P52" s="88">
        <v>49</v>
      </c>
      <c r="Q52">
        <v>61784.243682626497</v>
      </c>
      <c r="R52">
        <v>57117.445595677797</v>
      </c>
      <c r="S52" s="1">
        <v>8432.9243900885795</v>
      </c>
      <c r="U52" s="88">
        <v>49</v>
      </c>
      <c r="V52">
        <v>60252.338432181597</v>
      </c>
      <c r="W52">
        <v>56283.605916816203</v>
      </c>
      <c r="X52" s="1">
        <v>8190.7694706378197</v>
      </c>
      <c r="Z52" s="88">
        <v>49</v>
      </c>
      <c r="AA52">
        <v>63483.159920783801</v>
      </c>
      <c r="AB52">
        <v>59592.516992262303</v>
      </c>
      <c r="AC52" s="1">
        <v>8229.5572379669793</v>
      </c>
      <c r="AE52" s="88">
        <v>49</v>
      </c>
      <c r="AF52">
        <v>60254.278526432099</v>
      </c>
      <c r="AG52">
        <v>56502.823407812502</v>
      </c>
      <c r="AH52" s="1">
        <v>8224.1032169091304</v>
      </c>
    </row>
    <row r="53" spans="1:34" ht="19" x14ac:dyDescent="0.25">
      <c r="A53" s="88">
        <v>50</v>
      </c>
      <c r="B53">
        <v>64655.316072836496</v>
      </c>
      <c r="C53">
        <v>58440.400750567802</v>
      </c>
      <c r="D53" s="1">
        <v>8231.1981483638901</v>
      </c>
      <c r="F53" s="88">
        <v>50</v>
      </c>
      <c r="G53">
        <v>61899.032040641803</v>
      </c>
      <c r="H53">
        <v>58876.644889880903</v>
      </c>
      <c r="I53" s="1">
        <v>8024.2047776587897</v>
      </c>
      <c r="K53" s="88">
        <v>50</v>
      </c>
      <c r="L53">
        <v>89923.393226297907</v>
      </c>
      <c r="M53">
        <v>72062.244734295295</v>
      </c>
      <c r="N53" s="1">
        <v>11657.0110088767</v>
      </c>
      <c r="P53" s="88">
        <v>50</v>
      </c>
      <c r="Q53">
        <v>61784.243682626497</v>
      </c>
      <c r="R53">
        <v>57068.871881346902</v>
      </c>
      <c r="S53" s="1">
        <v>8432.9243900885795</v>
      </c>
      <c r="U53" s="88">
        <v>50</v>
      </c>
      <c r="V53">
        <v>60252.338432181597</v>
      </c>
      <c r="W53">
        <v>56236.774961308802</v>
      </c>
      <c r="X53" s="1">
        <v>8190.7694706378197</v>
      </c>
      <c r="Z53" s="88">
        <v>50</v>
      </c>
      <c r="AA53">
        <v>63483.159920783801</v>
      </c>
      <c r="AB53">
        <v>59546.051485093303</v>
      </c>
      <c r="AC53" s="1">
        <v>8229.5572379669793</v>
      </c>
      <c r="AE53" s="88">
        <v>50</v>
      </c>
      <c r="AF53">
        <v>60254.278526432099</v>
      </c>
      <c r="AG53">
        <v>56455.209266448903</v>
      </c>
      <c r="AH53" s="1">
        <v>8224.1032169091304</v>
      </c>
    </row>
    <row r="54" spans="1:34" ht="19" x14ac:dyDescent="0.25">
      <c r="A54" s="88">
        <v>51</v>
      </c>
      <c r="B54">
        <v>72651.705672475102</v>
      </c>
      <c r="C54">
        <v>66945.495887462603</v>
      </c>
      <c r="D54" s="1">
        <v>8231.1981483638901</v>
      </c>
      <c r="F54" s="88">
        <v>51</v>
      </c>
      <c r="G54">
        <v>69463.017626705099</v>
      </c>
      <c r="H54">
        <v>67430.771330002695</v>
      </c>
      <c r="I54" s="1">
        <v>8024.2047776587897</v>
      </c>
      <c r="K54" s="88">
        <v>51</v>
      </c>
      <c r="L54">
        <v>100912.037578609</v>
      </c>
      <c r="M54">
        <v>82518.902287132805</v>
      </c>
      <c r="N54" s="1">
        <v>11657.0110088767</v>
      </c>
      <c r="P54" s="88">
        <v>51</v>
      </c>
      <c r="Q54">
        <v>69116.614010745398</v>
      </c>
      <c r="R54">
        <v>65368.541623110497</v>
      </c>
      <c r="S54" s="1">
        <v>8432.9243900885795</v>
      </c>
      <c r="U54" s="88">
        <v>51</v>
      </c>
      <c r="V54">
        <v>67425.463351618804</v>
      </c>
      <c r="W54">
        <v>64418.433531137998</v>
      </c>
      <c r="X54" s="1">
        <v>8190.7694706378197</v>
      </c>
      <c r="Z54" s="88">
        <v>51</v>
      </c>
      <c r="AA54">
        <v>71240.728619048794</v>
      </c>
      <c r="AB54">
        <v>68197.371981280507</v>
      </c>
      <c r="AC54" s="1">
        <v>8229.5572379669793</v>
      </c>
      <c r="AE54" s="88">
        <v>51</v>
      </c>
      <c r="AF54">
        <v>67405.070689394401</v>
      </c>
      <c r="AG54">
        <v>64666.634667028702</v>
      </c>
      <c r="AH54" s="1">
        <v>8224.1032169091304</v>
      </c>
    </row>
    <row r="55" spans="1:34" ht="19" x14ac:dyDescent="0.25">
      <c r="A55" s="88">
        <v>52</v>
      </c>
      <c r="B55">
        <v>72651.705672475102</v>
      </c>
      <c r="C55">
        <v>66894.188063107198</v>
      </c>
      <c r="D55" s="1">
        <v>8231.1981483638901</v>
      </c>
      <c r="F55" s="88">
        <v>52</v>
      </c>
      <c r="G55">
        <v>69463.017626705099</v>
      </c>
      <c r="H55">
        <v>67380.845856843705</v>
      </c>
      <c r="I55" s="1">
        <v>8024.2047776587897</v>
      </c>
      <c r="K55" s="88">
        <v>52</v>
      </c>
      <c r="L55">
        <v>100912.037578609</v>
      </c>
      <c r="M55">
        <v>82453.891618771406</v>
      </c>
      <c r="N55" s="1">
        <v>11657.0110088767</v>
      </c>
      <c r="P55" s="88">
        <v>52</v>
      </c>
      <c r="Q55">
        <v>69116.614010745398</v>
      </c>
      <c r="R55">
        <v>65324.569494320604</v>
      </c>
      <c r="S55" s="1">
        <v>8432.9243900885795</v>
      </c>
      <c r="U55" s="88">
        <v>52</v>
      </c>
      <c r="V55">
        <v>67425.463351618804</v>
      </c>
      <c r="W55">
        <v>64376.111460503598</v>
      </c>
      <c r="X55" s="1">
        <v>8190.7694706378197</v>
      </c>
      <c r="Z55" s="88">
        <v>52</v>
      </c>
      <c r="AA55">
        <v>71240.728619048794</v>
      </c>
      <c r="AB55">
        <v>68146.556570798799</v>
      </c>
      <c r="AC55" s="1">
        <v>8229.5572379669793</v>
      </c>
      <c r="AE55" s="88">
        <v>52</v>
      </c>
      <c r="AF55">
        <v>67405.070689394401</v>
      </c>
      <c r="AG55">
        <v>64623.397166214498</v>
      </c>
      <c r="AH55" s="1">
        <v>8224.1032169091304</v>
      </c>
    </row>
    <row r="56" spans="1:34" ht="19" x14ac:dyDescent="0.25">
      <c r="A56" s="88">
        <v>53</v>
      </c>
      <c r="B56">
        <v>72651.705672475102</v>
      </c>
      <c r="C56">
        <v>66841.447459183997</v>
      </c>
      <c r="D56" s="1">
        <v>8231.1981483638901</v>
      </c>
      <c r="F56" s="88">
        <v>53</v>
      </c>
      <c r="G56">
        <v>69463.017626705099</v>
      </c>
      <c r="H56">
        <v>67327.860466689395</v>
      </c>
      <c r="I56" s="1">
        <v>8024.2047776587897</v>
      </c>
      <c r="K56" s="88">
        <v>53</v>
      </c>
      <c r="L56">
        <v>100912.037578609</v>
      </c>
      <c r="M56">
        <v>82384.299503267102</v>
      </c>
      <c r="N56" s="1">
        <v>11657.0110088767</v>
      </c>
      <c r="P56" s="88">
        <v>53</v>
      </c>
      <c r="Q56">
        <v>69116.614010745398</v>
      </c>
      <c r="R56">
        <v>65270.819136732702</v>
      </c>
      <c r="S56" s="1">
        <v>8432.9243900885795</v>
      </c>
      <c r="U56" s="88">
        <v>53</v>
      </c>
      <c r="V56">
        <v>67425.463351618804</v>
      </c>
      <c r="W56">
        <v>64324.226681292101</v>
      </c>
      <c r="X56" s="1">
        <v>8190.7694706378197</v>
      </c>
      <c r="Z56" s="88">
        <v>53</v>
      </c>
      <c r="AA56">
        <v>71240.728619048794</v>
      </c>
      <c r="AB56">
        <v>68092.587321350002</v>
      </c>
      <c r="AC56" s="1">
        <v>8229.5572379669793</v>
      </c>
      <c r="AE56" s="88">
        <v>53</v>
      </c>
      <c r="AF56">
        <v>67405.070689394401</v>
      </c>
      <c r="AG56">
        <v>64570.653128180202</v>
      </c>
      <c r="AH56" s="1">
        <v>8224.1032169091304</v>
      </c>
    </row>
    <row r="57" spans="1:34" ht="19" x14ac:dyDescent="0.25">
      <c r="A57" s="88">
        <v>54</v>
      </c>
      <c r="B57">
        <v>72651.705672475102</v>
      </c>
      <c r="C57">
        <v>66790.1343898552</v>
      </c>
      <c r="D57" s="1">
        <v>8231.1981483638901</v>
      </c>
      <c r="F57" s="88">
        <v>54</v>
      </c>
      <c r="G57">
        <v>69463.017626705099</v>
      </c>
      <c r="H57">
        <v>67275.862512400097</v>
      </c>
      <c r="I57" s="1">
        <v>8024.2047776587897</v>
      </c>
      <c r="K57" s="88">
        <v>54</v>
      </c>
      <c r="L57">
        <v>100912.037578609</v>
      </c>
      <c r="M57">
        <v>82315.831644130696</v>
      </c>
      <c r="N57" s="1">
        <v>11657.0110088767</v>
      </c>
      <c r="P57" s="88">
        <v>54</v>
      </c>
      <c r="Q57">
        <v>69116.614010745398</v>
      </c>
      <c r="R57">
        <v>65216.497116912797</v>
      </c>
      <c r="S57" s="1">
        <v>8432.9243900885795</v>
      </c>
      <c r="U57" s="88">
        <v>54</v>
      </c>
      <c r="V57">
        <v>67425.463351618804</v>
      </c>
      <c r="W57">
        <v>64271.788359841201</v>
      </c>
      <c r="X57" s="1">
        <v>8190.7694706378197</v>
      </c>
      <c r="Z57" s="88">
        <v>54</v>
      </c>
      <c r="AA57">
        <v>71240.728619048794</v>
      </c>
      <c r="AB57">
        <v>68039.613830060305</v>
      </c>
      <c r="AC57" s="1">
        <v>8229.5572379669793</v>
      </c>
      <c r="AE57" s="88">
        <v>54</v>
      </c>
      <c r="AF57">
        <v>67405.070689394401</v>
      </c>
      <c r="AG57">
        <v>64517.369087990497</v>
      </c>
      <c r="AH57" s="1">
        <v>8224.1032169091304</v>
      </c>
    </row>
    <row r="58" spans="1:34" ht="19" x14ac:dyDescent="0.25">
      <c r="A58" s="88">
        <v>55</v>
      </c>
      <c r="B58">
        <v>72651.705672475102</v>
      </c>
      <c r="C58">
        <v>66740.771628923496</v>
      </c>
      <c r="D58" s="1">
        <v>8231.1981483638901</v>
      </c>
      <c r="F58" s="88">
        <v>55</v>
      </c>
      <c r="G58">
        <v>69463.017626705099</v>
      </c>
      <c r="H58">
        <v>67225.629895532998</v>
      </c>
      <c r="I58" s="1">
        <v>8024.2047776587897</v>
      </c>
      <c r="K58" s="88">
        <v>55</v>
      </c>
      <c r="L58">
        <v>100912.037578609</v>
      </c>
      <c r="M58">
        <v>82249.595593384496</v>
      </c>
      <c r="N58" s="1">
        <v>11657.0110088767</v>
      </c>
      <c r="P58" s="88">
        <v>55</v>
      </c>
      <c r="Q58">
        <v>69116.614010745398</v>
      </c>
      <c r="R58">
        <v>65163.479618102298</v>
      </c>
      <c r="S58" s="1">
        <v>8432.9243900885795</v>
      </c>
      <c r="U58" s="88">
        <v>55</v>
      </c>
      <c r="V58">
        <v>67425.463351618804</v>
      </c>
      <c r="W58">
        <v>64220.632104250202</v>
      </c>
      <c r="X58" s="1">
        <v>8190.7694706378197</v>
      </c>
      <c r="Z58" s="88">
        <v>55</v>
      </c>
      <c r="AA58">
        <v>71240.728619048794</v>
      </c>
      <c r="AB58">
        <v>67988.4343114168</v>
      </c>
      <c r="AC58" s="1">
        <v>8229.5572379669793</v>
      </c>
      <c r="AE58" s="88">
        <v>55</v>
      </c>
      <c r="AF58">
        <v>67405.070689394401</v>
      </c>
      <c r="AG58">
        <v>64465.371658440097</v>
      </c>
      <c r="AH58" s="1">
        <v>8224.1032169091304</v>
      </c>
    </row>
    <row r="59" spans="1:34" ht="19" x14ac:dyDescent="0.25">
      <c r="A59" s="88">
        <v>56</v>
      </c>
      <c r="B59">
        <v>72651.705672475102</v>
      </c>
      <c r="C59">
        <v>66693.3922015055</v>
      </c>
      <c r="D59" s="1">
        <v>8231.1981483638901</v>
      </c>
      <c r="F59" s="88">
        <v>56</v>
      </c>
      <c r="G59">
        <v>69463.017626705099</v>
      </c>
      <c r="H59">
        <v>67177.253816100405</v>
      </c>
      <c r="I59" s="1">
        <v>8024.2047776587897</v>
      </c>
      <c r="K59" s="88">
        <v>56</v>
      </c>
      <c r="L59">
        <v>100912.037578609</v>
      </c>
      <c r="M59">
        <v>82185.732592401793</v>
      </c>
      <c r="N59" s="1">
        <v>11657.0110088767</v>
      </c>
      <c r="P59" s="88">
        <v>56</v>
      </c>
      <c r="Q59">
        <v>69116.614010745398</v>
      </c>
      <c r="R59">
        <v>65112.098155295404</v>
      </c>
      <c r="S59" s="1">
        <v>8432.9243900885795</v>
      </c>
      <c r="U59" s="88">
        <v>56</v>
      </c>
      <c r="V59">
        <v>67425.463351618804</v>
      </c>
      <c r="W59">
        <v>64171.081913457303</v>
      </c>
      <c r="X59" s="1">
        <v>8190.7694706378197</v>
      </c>
      <c r="Z59" s="88">
        <v>56</v>
      </c>
      <c r="AA59">
        <v>71240.728619048794</v>
      </c>
      <c r="AB59">
        <v>67939.143037822301</v>
      </c>
      <c r="AC59" s="1">
        <v>8229.5572379669793</v>
      </c>
      <c r="AE59" s="88">
        <v>56</v>
      </c>
      <c r="AF59">
        <v>67405.070689394401</v>
      </c>
      <c r="AG59">
        <v>64414.982950571597</v>
      </c>
      <c r="AH59" s="1">
        <v>8224.1032169091304</v>
      </c>
    </row>
    <row r="60" spans="1:34" ht="19" x14ac:dyDescent="0.25">
      <c r="A60" s="88">
        <v>57</v>
      </c>
      <c r="B60">
        <v>72651.705672475102</v>
      </c>
      <c r="C60">
        <v>66647.929381751193</v>
      </c>
      <c r="D60" s="1">
        <v>8231.1981483638901</v>
      </c>
      <c r="F60" s="88">
        <v>57</v>
      </c>
      <c r="G60">
        <v>69463.017626705099</v>
      </c>
      <c r="H60">
        <v>67130.6839716346</v>
      </c>
      <c r="I60" s="1">
        <v>8024.2047776587897</v>
      </c>
      <c r="K60" s="88">
        <v>57</v>
      </c>
      <c r="L60">
        <v>100912.037578609</v>
      </c>
      <c r="M60">
        <v>82124.184253438303</v>
      </c>
      <c r="N60" s="1">
        <v>11657.0110088767</v>
      </c>
      <c r="P60" s="88">
        <v>57</v>
      </c>
      <c r="Q60">
        <v>69116.614010745398</v>
      </c>
      <c r="R60">
        <v>65062.361146034003</v>
      </c>
      <c r="S60" s="1">
        <v>8432.9243900885795</v>
      </c>
      <c r="U60" s="88">
        <v>57</v>
      </c>
      <c r="V60">
        <v>67425.463351618804</v>
      </c>
      <c r="W60">
        <v>64123.145615878297</v>
      </c>
      <c r="X60" s="1">
        <v>8190.7694706378197</v>
      </c>
      <c r="Z60" s="88">
        <v>57</v>
      </c>
      <c r="AA60">
        <v>71240.728619048794</v>
      </c>
      <c r="AB60">
        <v>67891.689196006206</v>
      </c>
      <c r="AC60" s="1">
        <v>8229.5572379669793</v>
      </c>
      <c r="AE60" s="88">
        <v>57</v>
      </c>
      <c r="AF60">
        <v>67405.070689394401</v>
      </c>
      <c r="AG60">
        <v>64366.210410031803</v>
      </c>
      <c r="AH60" s="1">
        <v>8224.1032169091304</v>
      </c>
    </row>
    <row r="61" spans="1:34" ht="19" x14ac:dyDescent="0.25">
      <c r="A61" s="88">
        <v>58</v>
      </c>
      <c r="B61">
        <v>80640.593644338398</v>
      </c>
      <c r="C61">
        <v>75143.834619860805</v>
      </c>
      <c r="D61" s="1">
        <v>8231.1981483638901</v>
      </c>
      <c r="F61" s="88">
        <v>58</v>
      </c>
      <c r="G61">
        <v>77010.062661447693</v>
      </c>
      <c r="H61">
        <v>75674.416881472804</v>
      </c>
      <c r="I61" s="1">
        <v>8024.2047776587897</v>
      </c>
      <c r="K61" s="88">
        <v>58</v>
      </c>
      <c r="L61">
        <v>111876.095072728</v>
      </c>
      <c r="M61">
        <v>92564.586377679705</v>
      </c>
      <c r="N61" s="1">
        <v>11657.0110088767</v>
      </c>
      <c r="P61" s="88">
        <v>58</v>
      </c>
      <c r="Q61">
        <v>76419.140813446007</v>
      </c>
      <c r="R61">
        <v>73358.483280152097</v>
      </c>
      <c r="S61" s="1">
        <v>8432.9243900885795</v>
      </c>
      <c r="U61" s="88">
        <v>58</v>
      </c>
      <c r="V61">
        <v>74572.194762557905</v>
      </c>
      <c r="W61">
        <v>72302.542660991297</v>
      </c>
      <c r="X61" s="1">
        <v>8190.7694706378197</v>
      </c>
      <c r="Z61" s="88">
        <v>58</v>
      </c>
      <c r="AA61">
        <v>78980.924142617296</v>
      </c>
      <c r="AB61">
        <v>76532.322603043096</v>
      </c>
      <c r="AC61" s="1">
        <v>8229.5572379669793</v>
      </c>
      <c r="AE61" s="88">
        <v>58</v>
      </c>
      <c r="AF61">
        <v>74526.756903778194</v>
      </c>
      <c r="AG61">
        <v>72574.276372856999</v>
      </c>
      <c r="AH61" s="1">
        <v>8224.1032169091304</v>
      </c>
    </row>
    <row r="62" spans="1:34" ht="19" x14ac:dyDescent="0.25">
      <c r="A62" s="88">
        <v>59</v>
      </c>
      <c r="B62">
        <v>80640.593644338398</v>
      </c>
      <c r="C62">
        <v>75089.187962677897</v>
      </c>
      <c r="D62" s="1">
        <v>8231.1981483638901</v>
      </c>
      <c r="F62" s="88">
        <v>59</v>
      </c>
      <c r="G62">
        <v>77010.062661447693</v>
      </c>
      <c r="H62">
        <v>75619.690151894902</v>
      </c>
      <c r="I62" s="1">
        <v>8024.2047776587897</v>
      </c>
      <c r="K62" s="88">
        <v>59</v>
      </c>
      <c r="L62">
        <v>111876.095072728</v>
      </c>
      <c r="M62">
        <v>92492.934571987993</v>
      </c>
      <c r="N62" s="1">
        <v>11657.0110088767</v>
      </c>
      <c r="P62" s="88">
        <v>59</v>
      </c>
      <c r="Q62">
        <v>76419.140813446007</v>
      </c>
      <c r="R62">
        <v>73304.171302091898</v>
      </c>
      <c r="S62" s="1">
        <v>8432.9243900885795</v>
      </c>
      <c r="U62" s="88">
        <v>59</v>
      </c>
      <c r="V62">
        <v>74572.194762557905</v>
      </c>
      <c r="W62">
        <v>72250.126546243002</v>
      </c>
      <c r="X62" s="1">
        <v>8190.7694706378197</v>
      </c>
      <c r="Z62" s="88">
        <v>59</v>
      </c>
      <c r="AA62">
        <v>78980.924142617296</v>
      </c>
      <c r="AB62">
        <v>76476.591659652695</v>
      </c>
      <c r="AC62" s="1">
        <v>8229.5572379669793</v>
      </c>
      <c r="AE62" s="88">
        <v>59</v>
      </c>
      <c r="AF62">
        <v>74526.756903778194</v>
      </c>
      <c r="AG62">
        <v>72520.944968428099</v>
      </c>
      <c r="AH62" s="1">
        <v>8224.1032169091304</v>
      </c>
    </row>
    <row r="63" spans="1:34" ht="19" x14ac:dyDescent="0.25">
      <c r="A63" s="88">
        <v>60</v>
      </c>
      <c r="B63">
        <v>80640.593644338398</v>
      </c>
      <c r="C63">
        <v>75035.5109074098</v>
      </c>
      <c r="D63" s="1">
        <v>8231.1981483638901</v>
      </c>
      <c r="F63" s="88">
        <v>60</v>
      </c>
      <c r="G63">
        <v>77010.062661447693</v>
      </c>
      <c r="H63">
        <v>75565.265587724294</v>
      </c>
      <c r="I63" s="1">
        <v>8024.2047776587897</v>
      </c>
      <c r="K63" s="88">
        <v>60</v>
      </c>
      <c r="L63">
        <v>111876.095072728</v>
      </c>
      <c r="M63">
        <v>92421.424827217503</v>
      </c>
      <c r="N63" s="1">
        <v>11657.0110088767</v>
      </c>
      <c r="P63" s="88">
        <v>60</v>
      </c>
      <c r="Q63">
        <v>76419.140813446007</v>
      </c>
      <c r="R63">
        <v>73247.622219047902</v>
      </c>
      <c r="S63" s="1">
        <v>8432.9243900885795</v>
      </c>
      <c r="U63" s="88">
        <v>60</v>
      </c>
      <c r="V63">
        <v>74572.194762557905</v>
      </c>
      <c r="W63">
        <v>72195.530729500999</v>
      </c>
      <c r="X63" s="1">
        <v>8190.7694706378197</v>
      </c>
      <c r="Z63" s="88">
        <v>60</v>
      </c>
      <c r="AA63">
        <v>78980.924142617296</v>
      </c>
      <c r="AB63">
        <v>76421.153083155106</v>
      </c>
      <c r="AC63" s="1">
        <v>8229.5572379669793</v>
      </c>
      <c r="AE63" s="88">
        <v>60</v>
      </c>
      <c r="AF63">
        <v>74526.756903778194</v>
      </c>
      <c r="AG63">
        <v>72465.452946303398</v>
      </c>
      <c r="AH63" s="1">
        <v>8224.1032169091304</v>
      </c>
    </row>
    <row r="64" spans="1:34" ht="19" x14ac:dyDescent="0.25">
      <c r="A64" s="88">
        <v>61</v>
      </c>
      <c r="B64">
        <v>80640.593644338398</v>
      </c>
      <c r="C64">
        <v>74983.7493303753</v>
      </c>
      <c r="D64" s="1">
        <v>8231.1981483638901</v>
      </c>
      <c r="F64" s="88">
        <v>61</v>
      </c>
      <c r="G64">
        <v>77010.062661447693</v>
      </c>
      <c r="H64">
        <v>75512.515992240893</v>
      </c>
      <c r="I64" s="1">
        <v>8024.2047776587897</v>
      </c>
      <c r="K64" s="88">
        <v>61</v>
      </c>
      <c r="L64">
        <v>111876.095072728</v>
      </c>
      <c r="M64">
        <v>92352.002817912697</v>
      </c>
      <c r="N64" s="1">
        <v>11657.0110088767</v>
      </c>
      <c r="P64" s="88">
        <v>61</v>
      </c>
      <c r="Q64">
        <v>76419.140813446007</v>
      </c>
      <c r="R64">
        <v>73192.054033913795</v>
      </c>
      <c r="S64" s="1">
        <v>8432.9243900885795</v>
      </c>
      <c r="U64" s="88">
        <v>61</v>
      </c>
      <c r="V64">
        <v>74572.194762557905</v>
      </c>
      <c r="W64">
        <v>72141.902581970193</v>
      </c>
      <c r="X64" s="1">
        <v>8190.7694706378197</v>
      </c>
      <c r="Z64" s="88">
        <v>61</v>
      </c>
      <c r="AA64">
        <v>78980.924142617296</v>
      </c>
      <c r="AB64">
        <v>76367.414958642694</v>
      </c>
      <c r="AC64" s="1">
        <v>8229.5572379669793</v>
      </c>
      <c r="AE64" s="88">
        <v>61</v>
      </c>
      <c r="AF64">
        <v>74526.756903778194</v>
      </c>
      <c r="AG64">
        <v>72410.933747802701</v>
      </c>
      <c r="AH64" s="1">
        <v>8224.1032169091304</v>
      </c>
    </row>
    <row r="65" spans="1:34" ht="19" x14ac:dyDescent="0.25">
      <c r="A65" s="88">
        <v>62</v>
      </c>
      <c r="B65">
        <v>80640.593644338398</v>
      </c>
      <c r="C65">
        <v>74934.022766911701</v>
      </c>
      <c r="D65" s="1">
        <v>8231.1981483638901</v>
      </c>
      <c r="F65" s="88">
        <v>62</v>
      </c>
      <c r="G65">
        <v>77010.062661447693</v>
      </c>
      <c r="H65">
        <v>75461.655755877597</v>
      </c>
      <c r="I65" s="1">
        <v>8024.2047776587897</v>
      </c>
      <c r="K65" s="88">
        <v>62</v>
      </c>
      <c r="L65">
        <v>111876.095072728</v>
      </c>
      <c r="M65">
        <v>92284.984006157203</v>
      </c>
      <c r="N65" s="1">
        <v>11657.0110088767</v>
      </c>
      <c r="P65" s="88">
        <v>62</v>
      </c>
      <c r="Q65">
        <v>76419.140813446007</v>
      </c>
      <c r="R65">
        <v>73138.080652535602</v>
      </c>
      <c r="S65" s="1">
        <v>8432.9243900885795</v>
      </c>
      <c r="U65" s="88">
        <v>62</v>
      </c>
      <c r="V65">
        <v>74572.194762557905</v>
      </c>
      <c r="W65">
        <v>72089.842081518407</v>
      </c>
      <c r="X65" s="1">
        <v>8190.7694706378197</v>
      </c>
      <c r="Z65" s="88">
        <v>62</v>
      </c>
      <c r="AA65">
        <v>78980.924142617296</v>
      </c>
      <c r="AB65">
        <v>76315.597883032198</v>
      </c>
      <c r="AC65" s="1">
        <v>8229.5572379669793</v>
      </c>
      <c r="AE65" s="88">
        <v>62</v>
      </c>
      <c r="AF65">
        <v>74526.756903778194</v>
      </c>
      <c r="AG65">
        <v>72357.984458496998</v>
      </c>
      <c r="AH65" s="1">
        <v>8224.1032169091304</v>
      </c>
    </row>
    <row r="66" spans="1:34" ht="19" x14ac:dyDescent="0.25">
      <c r="A66" s="88">
        <v>63</v>
      </c>
      <c r="B66">
        <v>80640.593644338398</v>
      </c>
      <c r="C66">
        <v>74886.280060448596</v>
      </c>
      <c r="D66" s="1">
        <v>8231.1981483638901</v>
      </c>
      <c r="F66" s="88">
        <v>63</v>
      </c>
      <c r="G66">
        <v>77010.062661447693</v>
      </c>
      <c r="H66">
        <v>75412.658276480593</v>
      </c>
      <c r="I66" s="1">
        <v>8024.2047776587897</v>
      </c>
      <c r="K66" s="88">
        <v>63</v>
      </c>
      <c r="L66">
        <v>111876.095072728</v>
      </c>
      <c r="M66">
        <v>92220.344166647701</v>
      </c>
      <c r="N66" s="1">
        <v>11657.0110088767</v>
      </c>
      <c r="P66" s="88">
        <v>63</v>
      </c>
      <c r="Q66">
        <v>76419.140813446007</v>
      </c>
      <c r="R66">
        <v>73085.769217561101</v>
      </c>
      <c r="S66" s="1">
        <v>8432.9243900885795</v>
      </c>
      <c r="U66" s="88">
        <v>63</v>
      </c>
      <c r="V66">
        <v>74572.194762557905</v>
      </c>
      <c r="W66">
        <v>72039.414365520395</v>
      </c>
      <c r="X66" s="1">
        <v>8190.7694706378197</v>
      </c>
      <c r="Z66" s="88">
        <v>63</v>
      </c>
      <c r="AA66">
        <v>78980.924142617296</v>
      </c>
      <c r="AB66">
        <v>76265.675379665699</v>
      </c>
      <c r="AC66" s="1">
        <v>8229.5572379669793</v>
      </c>
      <c r="AE66" s="88">
        <v>63</v>
      </c>
      <c r="AF66">
        <v>74526.756903778194</v>
      </c>
      <c r="AG66">
        <v>72306.669656933096</v>
      </c>
      <c r="AH66" s="1">
        <v>8224.1032169091304</v>
      </c>
    </row>
    <row r="67" spans="1:34" ht="19" x14ac:dyDescent="0.25">
      <c r="A67" s="88">
        <v>64</v>
      </c>
      <c r="B67">
        <v>88622.969163333502</v>
      </c>
      <c r="C67">
        <v>83381.172343007405</v>
      </c>
      <c r="D67" s="1">
        <v>8231.1981483638901</v>
      </c>
      <c r="F67" s="88">
        <v>64</v>
      </c>
      <c r="G67">
        <v>84542.191824086505</v>
      </c>
      <c r="H67">
        <v>83951.655671996894</v>
      </c>
      <c r="I67" s="1">
        <v>8024.2047776587897</v>
      </c>
      <c r="K67" s="88">
        <v>64</v>
      </c>
      <c r="L67">
        <v>122818.50632928</v>
      </c>
      <c r="M67">
        <v>102651.16436406699</v>
      </c>
      <c r="N67" s="1">
        <v>11657.0110088767</v>
      </c>
      <c r="P67" s="88">
        <v>64</v>
      </c>
      <c r="Q67">
        <v>83696.884571527306</v>
      </c>
      <c r="R67">
        <v>81373.792297189895</v>
      </c>
      <c r="S67" s="1">
        <v>8432.9243900885795</v>
      </c>
      <c r="U67" s="88">
        <v>64</v>
      </c>
      <c r="V67">
        <v>81697.216824026502</v>
      </c>
      <c r="W67">
        <v>80212.027694054501</v>
      </c>
      <c r="X67" s="1">
        <v>8190.7694706378197</v>
      </c>
      <c r="Z67" s="88">
        <v>64</v>
      </c>
      <c r="AA67">
        <v>86705.822960755395</v>
      </c>
      <c r="AB67">
        <v>84901.335626163404</v>
      </c>
      <c r="AC67" s="1">
        <v>8229.5572379669793</v>
      </c>
      <c r="AE67" s="88">
        <v>64</v>
      </c>
      <c r="AF67">
        <v>81624.272413474697</v>
      </c>
      <c r="AG67">
        <v>80507.024215450001</v>
      </c>
      <c r="AH67" s="1">
        <v>8224.1032169091304</v>
      </c>
    </row>
    <row r="68" spans="1:34" ht="19" x14ac:dyDescent="0.25">
      <c r="A68" s="88">
        <v>65</v>
      </c>
      <c r="B68">
        <v>88622.969163333502</v>
      </c>
      <c r="C68">
        <v>83325.333168101904</v>
      </c>
      <c r="D68" s="1">
        <v>8231.1981483638901</v>
      </c>
      <c r="F68" s="88">
        <v>65</v>
      </c>
      <c r="G68">
        <v>84542.191824086505</v>
      </c>
      <c r="H68">
        <v>83896.075996964893</v>
      </c>
      <c r="I68" s="1">
        <v>8024.2047776587897</v>
      </c>
      <c r="K68" s="88">
        <v>65</v>
      </c>
      <c r="L68">
        <v>122818.50632928</v>
      </c>
      <c r="M68">
        <v>102578.664463906</v>
      </c>
      <c r="N68" s="1">
        <v>11657.0110088767</v>
      </c>
      <c r="P68" s="88">
        <v>65</v>
      </c>
      <c r="Q68">
        <v>83696.884571527306</v>
      </c>
      <c r="R68">
        <v>81320.519544543597</v>
      </c>
      <c r="S68" s="1">
        <v>8432.9243900885795</v>
      </c>
      <c r="U68" s="88">
        <v>65</v>
      </c>
      <c r="V68">
        <v>81697.216824026502</v>
      </c>
      <c r="W68">
        <v>80160.643645180098</v>
      </c>
      <c r="X68" s="1">
        <v>8190.7694706378197</v>
      </c>
      <c r="Z68" s="88">
        <v>65</v>
      </c>
      <c r="AA68">
        <v>86705.822960755395</v>
      </c>
      <c r="AB68">
        <v>84844.751478099104</v>
      </c>
      <c r="AC68" s="1">
        <v>8229.5572379669793</v>
      </c>
      <c r="AE68" s="88">
        <v>65</v>
      </c>
      <c r="AF68">
        <v>81624.272413474697</v>
      </c>
      <c r="AG68">
        <v>80454.668404828495</v>
      </c>
      <c r="AH68" s="1">
        <v>8224.1032169091304</v>
      </c>
    </row>
    <row r="69" spans="1:34" ht="19" x14ac:dyDescent="0.25">
      <c r="A69" s="88">
        <v>66</v>
      </c>
      <c r="B69">
        <v>88622.969163333502</v>
      </c>
      <c r="C69">
        <v>83269.630941595198</v>
      </c>
      <c r="D69" s="1">
        <v>8231.1981483638901</v>
      </c>
      <c r="F69" s="88">
        <v>66</v>
      </c>
      <c r="G69">
        <v>84542.191824086505</v>
      </c>
      <c r="H69">
        <v>83839.594461411994</v>
      </c>
      <c r="I69" s="1">
        <v>8024.2047776587897</v>
      </c>
      <c r="K69" s="88">
        <v>66</v>
      </c>
      <c r="L69">
        <v>122818.50632928</v>
      </c>
      <c r="M69">
        <v>102504.596859818</v>
      </c>
      <c r="N69" s="1">
        <v>11657.0110088767</v>
      </c>
      <c r="P69" s="88">
        <v>66</v>
      </c>
      <c r="Q69">
        <v>83696.884571527306</v>
      </c>
      <c r="R69">
        <v>81262.198596069094</v>
      </c>
      <c r="S69" s="1">
        <v>8432.9243900885795</v>
      </c>
      <c r="U69" s="88">
        <v>66</v>
      </c>
      <c r="V69">
        <v>81697.216824026502</v>
      </c>
      <c r="W69">
        <v>80104.333652704896</v>
      </c>
      <c r="X69" s="1">
        <v>8190.7694706378197</v>
      </c>
      <c r="Z69" s="88">
        <v>66</v>
      </c>
      <c r="AA69">
        <v>86705.822960755395</v>
      </c>
      <c r="AB69">
        <v>84787.224675265694</v>
      </c>
      <c r="AC69" s="1">
        <v>8229.5572379669793</v>
      </c>
      <c r="AE69" s="88">
        <v>66</v>
      </c>
      <c r="AF69">
        <v>81624.272413474697</v>
      </c>
      <c r="AG69">
        <v>80397.415350093099</v>
      </c>
      <c r="AH69" s="1">
        <v>8224.1032169091304</v>
      </c>
    </row>
    <row r="70" spans="1:34" ht="19" x14ac:dyDescent="0.25">
      <c r="A70" s="88">
        <v>67</v>
      </c>
      <c r="B70">
        <v>88622.969163333502</v>
      </c>
      <c r="C70">
        <v>83215.721828572496</v>
      </c>
      <c r="D70" s="1">
        <v>8231.1981483638901</v>
      </c>
      <c r="F70" s="88">
        <v>67</v>
      </c>
      <c r="G70">
        <v>84542.191824086505</v>
      </c>
      <c r="H70">
        <v>83784.580797972099</v>
      </c>
      <c r="I70" s="1">
        <v>8024.2047776587897</v>
      </c>
      <c r="K70" s="88">
        <v>67</v>
      </c>
      <c r="L70">
        <v>122818.50632928</v>
      </c>
      <c r="M70">
        <v>102432.310904652</v>
      </c>
      <c r="N70" s="1">
        <v>11657.0110088767</v>
      </c>
      <c r="P70" s="88">
        <v>67</v>
      </c>
      <c r="Q70">
        <v>83696.884571527306</v>
      </c>
      <c r="R70">
        <v>81204.289904401507</v>
      </c>
      <c r="S70" s="1">
        <v>8432.9243900885795</v>
      </c>
      <c r="U70" s="88">
        <v>67</v>
      </c>
      <c r="V70">
        <v>81697.216824026502</v>
      </c>
      <c r="W70">
        <v>80048.4371530223</v>
      </c>
      <c r="X70" s="1">
        <v>8190.7694706378197</v>
      </c>
      <c r="Z70" s="88">
        <v>67</v>
      </c>
      <c r="AA70">
        <v>86705.822960755395</v>
      </c>
      <c r="AB70">
        <v>84731.185267836103</v>
      </c>
      <c r="AC70" s="1">
        <v>8229.5572379669793</v>
      </c>
      <c r="AE70" s="88">
        <v>67</v>
      </c>
      <c r="AF70">
        <v>81624.272413474697</v>
      </c>
      <c r="AG70">
        <v>80340.5825092905</v>
      </c>
      <c r="AH70" s="1">
        <v>8224.1032169091304</v>
      </c>
    </row>
    <row r="71" spans="1:34" ht="19" x14ac:dyDescent="0.25">
      <c r="A71" s="88">
        <v>68</v>
      </c>
      <c r="B71">
        <v>88622.969163333502</v>
      </c>
      <c r="C71">
        <v>83163.872913279905</v>
      </c>
      <c r="D71" s="1">
        <v>8231.1981483638901</v>
      </c>
      <c r="F71" s="88">
        <v>68</v>
      </c>
      <c r="G71">
        <v>84542.191824086505</v>
      </c>
      <c r="H71">
        <v>83731.457818846</v>
      </c>
      <c r="I71" s="1">
        <v>8024.2047776587897</v>
      </c>
      <c r="K71" s="88">
        <v>68</v>
      </c>
      <c r="L71">
        <v>122818.50632928</v>
      </c>
      <c r="M71">
        <v>102362.416092156</v>
      </c>
      <c r="N71" s="1">
        <v>11657.0110088767</v>
      </c>
      <c r="P71" s="88">
        <v>68</v>
      </c>
      <c r="Q71">
        <v>83696.884571527306</v>
      </c>
      <c r="R71">
        <v>81147.880081807394</v>
      </c>
      <c r="S71" s="1">
        <v>8432.9243900885795</v>
      </c>
      <c r="U71" s="88">
        <v>68</v>
      </c>
      <c r="V71">
        <v>81697.216824026502</v>
      </c>
      <c r="W71">
        <v>79994.0161351399</v>
      </c>
      <c r="X71" s="1">
        <v>8190.7694706378197</v>
      </c>
      <c r="Z71" s="88">
        <v>68</v>
      </c>
      <c r="AA71">
        <v>86705.822960755395</v>
      </c>
      <c r="AB71">
        <v>84677.067538194402</v>
      </c>
      <c r="AC71" s="1">
        <v>8229.5572379669793</v>
      </c>
      <c r="AE71" s="88">
        <v>68</v>
      </c>
      <c r="AF71">
        <v>81624.272413474697</v>
      </c>
      <c r="AG71">
        <v>80285.227311515599</v>
      </c>
      <c r="AH71" s="1">
        <v>8224.1032169091304</v>
      </c>
    </row>
    <row r="72" spans="1:34" ht="19" x14ac:dyDescent="0.25">
      <c r="A72" s="88">
        <v>69</v>
      </c>
      <c r="B72">
        <v>88622.969163333502</v>
      </c>
      <c r="C72">
        <v>83114.061874891995</v>
      </c>
      <c r="D72" s="1">
        <v>8231.1981483638901</v>
      </c>
      <c r="F72" s="88">
        <v>69</v>
      </c>
      <c r="G72">
        <v>84542.191824086505</v>
      </c>
      <c r="H72">
        <v>83680.240942133605</v>
      </c>
      <c r="I72" s="1">
        <v>8024.2047776587897</v>
      </c>
      <c r="K72" s="88">
        <v>69</v>
      </c>
      <c r="L72">
        <v>122818.50632928</v>
      </c>
      <c r="M72">
        <v>102294.94802769599</v>
      </c>
      <c r="N72" s="1">
        <v>11657.0110088767</v>
      </c>
      <c r="P72" s="88">
        <v>69</v>
      </c>
      <c r="Q72">
        <v>83696.884571527306</v>
      </c>
      <c r="R72">
        <v>81093.135312766302</v>
      </c>
      <c r="S72" s="1">
        <v>8432.9243900885795</v>
      </c>
      <c r="U72" s="88">
        <v>69</v>
      </c>
      <c r="V72">
        <v>81697.216824026502</v>
      </c>
      <c r="W72">
        <v>79941.2324664443</v>
      </c>
      <c r="X72" s="1">
        <v>8190.7694706378197</v>
      </c>
      <c r="Z72" s="88">
        <v>69</v>
      </c>
      <c r="AA72">
        <v>86705.822960755395</v>
      </c>
      <c r="AB72">
        <v>84624.8881196156</v>
      </c>
      <c r="AC72" s="1">
        <v>8229.5572379669793</v>
      </c>
      <c r="AE72" s="88">
        <v>69</v>
      </c>
      <c r="AF72">
        <v>81624.272413474697</v>
      </c>
      <c r="AG72">
        <v>80231.510743775594</v>
      </c>
      <c r="AH72" s="1">
        <v>8224.1032169091304</v>
      </c>
    </row>
    <row r="73" spans="1:34" ht="19" x14ac:dyDescent="0.25">
      <c r="A73" s="88">
        <v>70</v>
      </c>
      <c r="B73">
        <v>96599.573694944003</v>
      </c>
      <c r="C73">
        <v>91607.2498456826</v>
      </c>
      <c r="D73" s="1">
        <v>8231.1981483638901</v>
      </c>
      <c r="F73" s="88">
        <v>70</v>
      </c>
      <c r="G73">
        <v>92060.983313128905</v>
      </c>
      <c r="H73">
        <v>92213.506918280196</v>
      </c>
      <c r="I73" s="1">
        <v>8024.2047776587897</v>
      </c>
      <c r="K73" s="88">
        <v>70</v>
      </c>
      <c r="L73">
        <v>133741.56337348299</v>
      </c>
      <c r="M73">
        <v>112715.03930272099</v>
      </c>
      <c r="N73" s="1">
        <v>11657.0110088767</v>
      </c>
      <c r="P73" s="88">
        <v>70</v>
      </c>
      <c r="Q73">
        <v>90953.6805900076</v>
      </c>
      <c r="R73">
        <v>89370.260999289094</v>
      </c>
      <c r="S73" s="1">
        <v>8432.9243900885795</v>
      </c>
      <c r="U73" s="88">
        <v>70</v>
      </c>
      <c r="V73">
        <v>88804.062153623599</v>
      </c>
      <c r="W73">
        <v>88104.270858101299</v>
      </c>
      <c r="X73" s="1">
        <v>8190.7694706378197</v>
      </c>
      <c r="Z73" s="88">
        <v>70</v>
      </c>
      <c r="AA73">
        <v>94417.043635951806</v>
      </c>
      <c r="AB73">
        <v>93254.561029009899</v>
      </c>
      <c r="AC73" s="1">
        <v>8229.5572379669793</v>
      </c>
      <c r="AE73" s="88">
        <v>70</v>
      </c>
      <c r="AF73">
        <v>88701.357613554501</v>
      </c>
      <c r="AG73">
        <v>88421.403930714107</v>
      </c>
      <c r="AH73" s="1">
        <v>8224.1032169091304</v>
      </c>
    </row>
    <row r="74" spans="1:34" ht="19" x14ac:dyDescent="0.25">
      <c r="A74" s="88">
        <v>71</v>
      </c>
      <c r="B74">
        <v>96599.573694944003</v>
      </c>
      <c r="C74">
        <v>91551.170908679196</v>
      </c>
      <c r="D74" s="1">
        <v>8231.1981483638901</v>
      </c>
      <c r="F74" s="88">
        <v>71</v>
      </c>
      <c r="G74">
        <v>92060.983313128905</v>
      </c>
      <c r="H74">
        <v>92158.330367357601</v>
      </c>
      <c r="I74" s="1">
        <v>8024.2047776587897</v>
      </c>
      <c r="K74" s="88">
        <v>71</v>
      </c>
      <c r="L74">
        <v>133741.56337348299</v>
      </c>
      <c r="M74">
        <v>112643.42817712799</v>
      </c>
      <c r="N74" s="1">
        <v>11657.0110088767</v>
      </c>
      <c r="P74" s="88">
        <v>71</v>
      </c>
      <c r="Q74">
        <v>90953.6805900076</v>
      </c>
      <c r="R74">
        <v>89320.543021115096</v>
      </c>
      <c r="S74" s="1">
        <v>8432.9243900885795</v>
      </c>
      <c r="U74" s="88">
        <v>71</v>
      </c>
      <c r="V74">
        <v>88804.062153623599</v>
      </c>
      <c r="W74">
        <v>88056.375811111502</v>
      </c>
      <c r="X74" s="1">
        <v>8190.7694706378197</v>
      </c>
      <c r="Z74" s="88">
        <v>71</v>
      </c>
      <c r="AA74">
        <v>94417.043635951806</v>
      </c>
      <c r="AB74">
        <v>93198.409539142303</v>
      </c>
      <c r="AC74" s="1">
        <v>8229.5572379669793</v>
      </c>
      <c r="AE74" s="88">
        <v>71</v>
      </c>
      <c r="AF74">
        <v>88701.357613554501</v>
      </c>
      <c r="AG74">
        <v>88372.476945380593</v>
      </c>
      <c r="AH74" s="1">
        <v>8224.1032169091304</v>
      </c>
    </row>
    <row r="75" spans="1:34" ht="19" x14ac:dyDescent="0.25">
      <c r="A75" s="88">
        <v>72</v>
      </c>
      <c r="B75">
        <v>96599.573694944003</v>
      </c>
      <c r="C75">
        <v>91493.781973350895</v>
      </c>
      <c r="D75" s="1">
        <v>8231.1981483638901</v>
      </c>
      <c r="F75" s="88">
        <v>72</v>
      </c>
      <c r="G75">
        <v>92060.983313128905</v>
      </c>
      <c r="H75">
        <v>92100.192340209105</v>
      </c>
      <c r="I75" s="1">
        <v>8024.2047776587897</v>
      </c>
      <c r="K75" s="88">
        <v>72</v>
      </c>
      <c r="L75">
        <v>133741.56337348299</v>
      </c>
      <c r="M75">
        <v>112567.337889599</v>
      </c>
      <c r="N75" s="1">
        <v>11657.0110088767</v>
      </c>
      <c r="P75" s="88">
        <v>72</v>
      </c>
      <c r="Q75">
        <v>90953.6805900076</v>
      </c>
      <c r="R75">
        <v>89261.062410665705</v>
      </c>
      <c r="S75" s="1">
        <v>8432.9243900885795</v>
      </c>
      <c r="U75" s="88">
        <v>72</v>
      </c>
      <c r="V75">
        <v>88804.062153623599</v>
      </c>
      <c r="W75">
        <v>87998.948009621294</v>
      </c>
      <c r="X75" s="1">
        <v>8190.7694706378197</v>
      </c>
      <c r="Z75" s="88">
        <v>72</v>
      </c>
      <c r="AA75">
        <v>94417.043635951806</v>
      </c>
      <c r="AB75">
        <v>93139.203460216697</v>
      </c>
      <c r="AC75" s="1">
        <v>8229.5572379669793</v>
      </c>
      <c r="AE75" s="88">
        <v>72</v>
      </c>
      <c r="AF75">
        <v>88701.357613554501</v>
      </c>
      <c r="AG75">
        <v>88314.062144926502</v>
      </c>
      <c r="AH75" s="1">
        <v>8224.1032169091304</v>
      </c>
    </row>
    <row r="76" spans="1:34" ht="19" x14ac:dyDescent="0.25">
      <c r="A76" s="88">
        <v>73</v>
      </c>
      <c r="B76">
        <v>96599.573694944003</v>
      </c>
      <c r="C76">
        <v>91437.928086754604</v>
      </c>
      <c r="D76" s="1">
        <v>8231.1981483638901</v>
      </c>
      <c r="F76" s="88">
        <v>73</v>
      </c>
      <c r="G76">
        <v>92060.983313128905</v>
      </c>
      <c r="H76">
        <v>92043.129455996401</v>
      </c>
      <c r="I76" s="1">
        <v>8024.2047776587897</v>
      </c>
      <c r="K76" s="88">
        <v>73</v>
      </c>
      <c r="L76">
        <v>133741.56337348299</v>
      </c>
      <c r="M76">
        <v>112492.463816142</v>
      </c>
      <c r="N76" s="1">
        <v>11657.0110088767</v>
      </c>
      <c r="P76" s="88">
        <v>73</v>
      </c>
      <c r="Q76">
        <v>90953.6805900076</v>
      </c>
      <c r="R76">
        <v>89201.022146846299</v>
      </c>
      <c r="S76" s="1">
        <v>8432.9243900885795</v>
      </c>
      <c r="U76" s="88">
        <v>73</v>
      </c>
      <c r="V76">
        <v>88804.062153623599</v>
      </c>
      <c r="W76">
        <v>87940.985117989898</v>
      </c>
      <c r="X76" s="1">
        <v>8190.7694706378197</v>
      </c>
      <c r="Z76" s="88">
        <v>73</v>
      </c>
      <c r="AA76">
        <v>94417.043635951806</v>
      </c>
      <c r="AB76">
        <v>93081.081531039104</v>
      </c>
      <c r="AC76" s="1">
        <v>8229.5572379669793</v>
      </c>
      <c r="AE76" s="88">
        <v>73</v>
      </c>
      <c r="AF76">
        <v>88701.357613554501</v>
      </c>
      <c r="AG76">
        <v>88255.122027112695</v>
      </c>
      <c r="AH76" s="1">
        <v>8224.1032169091304</v>
      </c>
    </row>
    <row r="77" spans="1:34" ht="19" x14ac:dyDescent="0.25">
      <c r="A77" s="88">
        <v>74</v>
      </c>
      <c r="B77">
        <v>96599.573694944003</v>
      </c>
      <c r="C77">
        <v>91384.1252233837</v>
      </c>
      <c r="D77" s="1">
        <v>8231.1981483638901</v>
      </c>
      <c r="F77" s="88">
        <v>74</v>
      </c>
      <c r="G77">
        <v>92060.983313128905</v>
      </c>
      <c r="H77">
        <v>91987.914649676793</v>
      </c>
      <c r="I77" s="1">
        <v>8024.2047776587897</v>
      </c>
      <c r="K77" s="88">
        <v>74</v>
      </c>
      <c r="L77">
        <v>133741.56337348299</v>
      </c>
      <c r="M77">
        <v>112419.90872422</v>
      </c>
      <c r="N77" s="1">
        <v>11657.0110088767</v>
      </c>
      <c r="P77" s="88">
        <v>74</v>
      </c>
      <c r="Q77">
        <v>90953.6805900076</v>
      </c>
      <c r="R77">
        <v>89142.298362808899</v>
      </c>
      <c r="S77" s="1">
        <v>8432.9243900885795</v>
      </c>
      <c r="U77" s="88">
        <v>74</v>
      </c>
      <c r="V77">
        <v>88804.062153623599</v>
      </c>
      <c r="W77">
        <v>87884.320799064895</v>
      </c>
      <c r="X77" s="1">
        <v>8190.7694706378197</v>
      </c>
      <c r="Z77" s="88">
        <v>74</v>
      </c>
      <c r="AA77">
        <v>94417.043635951806</v>
      </c>
      <c r="AB77">
        <v>93024.836963101407</v>
      </c>
      <c r="AC77" s="1">
        <v>8229.5572379669793</v>
      </c>
      <c r="AE77" s="88">
        <v>74</v>
      </c>
      <c r="AF77">
        <v>88701.357613554501</v>
      </c>
      <c r="AG77">
        <v>88197.482936665998</v>
      </c>
      <c r="AH77" s="1">
        <v>8224.1032169091304</v>
      </c>
    </row>
    <row r="78" spans="1:34" ht="19" x14ac:dyDescent="0.25">
      <c r="A78" s="88">
        <v>75</v>
      </c>
      <c r="B78">
        <v>96599.573694944003</v>
      </c>
      <c r="C78">
        <v>91332.401565248801</v>
      </c>
      <c r="D78" s="1">
        <v>8231.1981483638901</v>
      </c>
      <c r="F78" s="88">
        <v>75</v>
      </c>
      <c r="G78">
        <v>92060.983313128905</v>
      </c>
      <c r="H78">
        <v>91934.635501754703</v>
      </c>
      <c r="I78" s="1">
        <v>8024.2047776587897</v>
      </c>
      <c r="K78" s="88">
        <v>75</v>
      </c>
      <c r="L78">
        <v>133741.56337348299</v>
      </c>
      <c r="M78">
        <v>112349.810364023</v>
      </c>
      <c r="N78" s="1">
        <v>11657.0110088767</v>
      </c>
      <c r="P78" s="88">
        <v>75</v>
      </c>
      <c r="Q78">
        <v>90953.6805900076</v>
      </c>
      <c r="R78">
        <v>89085.223232882505</v>
      </c>
      <c r="S78" s="1">
        <v>8432.9243900885795</v>
      </c>
      <c r="U78" s="88">
        <v>75</v>
      </c>
      <c r="V78">
        <v>88804.062153623599</v>
      </c>
      <c r="W78">
        <v>87829.279097417399</v>
      </c>
      <c r="X78" s="1">
        <v>8190.7694706378197</v>
      </c>
      <c r="Z78" s="88">
        <v>75</v>
      </c>
      <c r="AA78">
        <v>94417.043635951806</v>
      </c>
      <c r="AB78">
        <v>92970.560391934603</v>
      </c>
      <c r="AC78" s="1">
        <v>8229.5572379669793</v>
      </c>
      <c r="AE78" s="88">
        <v>75</v>
      </c>
      <c r="AF78">
        <v>88701.357613554501</v>
      </c>
      <c r="AG78">
        <v>88141.467480909894</v>
      </c>
      <c r="AH78" s="1">
        <v>8224.1032169091304</v>
      </c>
    </row>
    <row r="79" spans="1:34" ht="19" x14ac:dyDescent="0.25">
      <c r="A79" s="88">
        <v>76</v>
      </c>
      <c r="B79">
        <v>96599.573694944003</v>
      </c>
      <c r="C79">
        <v>91282.686116629004</v>
      </c>
      <c r="D79" s="1">
        <v>8231.1981483638901</v>
      </c>
      <c r="F79" s="88">
        <v>76</v>
      </c>
      <c r="G79">
        <v>92060.983313128905</v>
      </c>
      <c r="H79">
        <v>91883.238497714905</v>
      </c>
      <c r="I79" s="1">
        <v>8024.2047776587897</v>
      </c>
      <c r="K79" s="88">
        <v>76</v>
      </c>
      <c r="L79">
        <v>133741.56337348299</v>
      </c>
      <c r="M79">
        <v>112282.1072467</v>
      </c>
      <c r="N79" s="1">
        <v>11657.0110088767</v>
      </c>
      <c r="P79" s="88">
        <v>76</v>
      </c>
      <c r="Q79">
        <v>90953.6805900076</v>
      </c>
      <c r="R79">
        <v>89029.805947943401</v>
      </c>
      <c r="S79" s="1">
        <v>8432.9243900885795</v>
      </c>
      <c r="U79" s="88">
        <v>76</v>
      </c>
      <c r="V79">
        <v>88804.062153623599</v>
      </c>
      <c r="W79">
        <v>87775.8682816449</v>
      </c>
      <c r="X79" s="1">
        <v>8190.7694706378197</v>
      </c>
      <c r="Z79" s="88">
        <v>76</v>
      </c>
      <c r="AA79">
        <v>94417.043635951806</v>
      </c>
      <c r="AB79">
        <v>92918.197779259805</v>
      </c>
      <c r="AC79" s="1">
        <v>8229.5572379669793</v>
      </c>
      <c r="AE79" s="88">
        <v>76</v>
      </c>
      <c r="AF79">
        <v>88701.357613554501</v>
      </c>
      <c r="AG79">
        <v>88087.083733086198</v>
      </c>
      <c r="AH79" s="1">
        <v>8224.1032169091304</v>
      </c>
    </row>
    <row r="80" spans="1:34" ht="19" x14ac:dyDescent="0.25">
      <c r="A80" s="88">
        <v>77</v>
      </c>
      <c r="B80">
        <v>104570.96572913299</v>
      </c>
      <c r="C80">
        <v>99767.5928031597</v>
      </c>
      <c r="D80" s="1">
        <v>8231.1981483638901</v>
      </c>
      <c r="F80" s="88">
        <v>77</v>
      </c>
      <c r="G80">
        <v>99567.6823952907</v>
      </c>
      <c r="H80">
        <v>100407.382409395</v>
      </c>
      <c r="I80" s="1">
        <v>8024.2047776587897</v>
      </c>
      <c r="K80" s="88">
        <v>77</v>
      </c>
      <c r="L80">
        <v>144647.074592502</v>
      </c>
      <c r="M80">
        <v>122688.604919365</v>
      </c>
      <c r="N80" s="1">
        <v>11657.0110088767</v>
      </c>
      <c r="P80" s="88">
        <v>77</v>
      </c>
      <c r="Q80">
        <v>98192.456931944704</v>
      </c>
      <c r="R80">
        <v>97304.545291829403</v>
      </c>
      <c r="S80" s="1">
        <v>8432.9243900885795</v>
      </c>
      <c r="U80" s="88">
        <v>77</v>
      </c>
      <c r="V80">
        <v>95895.411583883106</v>
      </c>
      <c r="W80">
        <v>95937.553326845402</v>
      </c>
      <c r="X80" s="1">
        <v>8190.7694706378197</v>
      </c>
      <c r="Z80" s="88">
        <v>77</v>
      </c>
      <c r="AA80">
        <v>102115.863278983</v>
      </c>
      <c r="AB80">
        <v>101538.52030565801</v>
      </c>
      <c r="AC80" s="1">
        <v>8229.5572379669793</v>
      </c>
      <c r="AE80" s="88">
        <v>77</v>
      </c>
      <c r="AF80">
        <v>95760.868114052602</v>
      </c>
      <c r="AG80">
        <v>96274.6618644501</v>
      </c>
      <c r="AH80" s="1">
        <v>8224.1032169091304</v>
      </c>
    </row>
    <row r="81" spans="1:34" ht="19" x14ac:dyDescent="0.25">
      <c r="A81" s="88">
        <v>78</v>
      </c>
      <c r="B81">
        <v>104570.96572913299</v>
      </c>
      <c r="C81">
        <v>99708.916284133593</v>
      </c>
      <c r="D81" s="1">
        <v>8231.1981483638901</v>
      </c>
      <c r="F81" s="88">
        <v>78</v>
      </c>
      <c r="G81">
        <v>99567.6823952907</v>
      </c>
      <c r="H81">
        <v>100348.096723922</v>
      </c>
      <c r="I81" s="1">
        <v>8024.2047776587897</v>
      </c>
      <c r="K81" s="88">
        <v>78</v>
      </c>
      <c r="L81">
        <v>144647.074592502</v>
      </c>
      <c r="M81">
        <v>122611.185970201</v>
      </c>
      <c r="N81" s="1">
        <v>11657.0110088767</v>
      </c>
      <c r="P81" s="88">
        <v>78</v>
      </c>
      <c r="Q81">
        <v>98192.456931944704</v>
      </c>
      <c r="R81">
        <v>97244.826740943798</v>
      </c>
      <c r="S81" s="1">
        <v>8432.9243900885795</v>
      </c>
      <c r="U81" s="88">
        <v>78</v>
      </c>
      <c r="V81">
        <v>95895.411583883106</v>
      </c>
      <c r="W81">
        <v>95879.906149222603</v>
      </c>
      <c r="X81" s="1">
        <v>8190.7694706378197</v>
      </c>
      <c r="Z81" s="88">
        <v>78</v>
      </c>
      <c r="AA81">
        <v>102115.863278983</v>
      </c>
      <c r="AB81">
        <v>101478.15533600299</v>
      </c>
      <c r="AC81" s="1">
        <v>8229.5572379669793</v>
      </c>
      <c r="AE81" s="88">
        <v>78</v>
      </c>
      <c r="AF81">
        <v>95760.868114052602</v>
      </c>
      <c r="AG81">
        <v>96215.985538167093</v>
      </c>
      <c r="AH81" s="1">
        <v>8224.1032169091304</v>
      </c>
    </row>
    <row r="82" spans="1:34" ht="19" x14ac:dyDescent="0.25">
      <c r="A82" s="88">
        <v>79</v>
      </c>
      <c r="B82">
        <v>104570.96572913299</v>
      </c>
      <c r="C82">
        <v>99651.297821544402</v>
      </c>
      <c r="D82" s="1">
        <v>8231.1981483638901</v>
      </c>
      <c r="F82" s="88">
        <v>79</v>
      </c>
      <c r="G82">
        <v>99567.6823952907</v>
      </c>
      <c r="H82">
        <v>100289.190272569</v>
      </c>
      <c r="I82" s="1">
        <v>8024.2047776587897</v>
      </c>
      <c r="K82" s="88">
        <v>79</v>
      </c>
      <c r="L82">
        <v>144647.074592502</v>
      </c>
      <c r="M82">
        <v>122533.992838045</v>
      </c>
      <c r="N82" s="1">
        <v>11657.0110088767</v>
      </c>
      <c r="P82" s="88">
        <v>79</v>
      </c>
      <c r="Q82">
        <v>98192.456931944704</v>
      </c>
      <c r="R82">
        <v>97182.907612914001</v>
      </c>
      <c r="S82" s="1">
        <v>8432.9243900885795</v>
      </c>
      <c r="U82" s="88">
        <v>79</v>
      </c>
      <c r="V82">
        <v>95895.411583883106</v>
      </c>
      <c r="W82">
        <v>95820.121210696801</v>
      </c>
      <c r="X82" s="1">
        <v>8190.7694706378197</v>
      </c>
      <c r="Z82" s="88">
        <v>79</v>
      </c>
      <c r="AA82">
        <v>102115.863278983</v>
      </c>
      <c r="AB82">
        <v>101418.160578154</v>
      </c>
      <c r="AC82" s="1">
        <v>8229.5572379669793</v>
      </c>
      <c r="AE82" s="88">
        <v>79</v>
      </c>
      <c r="AF82">
        <v>95760.868114052602</v>
      </c>
      <c r="AG82">
        <v>96155.186644166795</v>
      </c>
      <c r="AH82" s="1">
        <v>8224.1032169091304</v>
      </c>
    </row>
    <row r="83" spans="1:34" ht="19" x14ac:dyDescent="0.25">
      <c r="A83" s="88">
        <v>80</v>
      </c>
      <c r="B83">
        <v>104570.96572913299</v>
      </c>
      <c r="C83">
        <v>99595.670953617795</v>
      </c>
      <c r="D83" s="1">
        <v>8231.1981483638901</v>
      </c>
      <c r="F83" s="88">
        <v>80</v>
      </c>
      <c r="G83">
        <v>99567.6823952907</v>
      </c>
      <c r="H83">
        <v>100232.02204069799</v>
      </c>
      <c r="I83" s="1">
        <v>8024.2047776587897</v>
      </c>
      <c r="K83" s="88">
        <v>80</v>
      </c>
      <c r="L83">
        <v>144647.074592502</v>
      </c>
      <c r="M83">
        <v>122458.95328663</v>
      </c>
      <c r="N83" s="1">
        <v>11657.0110088767</v>
      </c>
      <c r="P83" s="88">
        <v>80</v>
      </c>
      <c r="Q83">
        <v>98192.456931944704</v>
      </c>
      <c r="R83">
        <v>97121.981018165097</v>
      </c>
      <c r="S83" s="1">
        <v>8432.9243900885795</v>
      </c>
      <c r="U83" s="88">
        <v>80</v>
      </c>
      <c r="V83">
        <v>95895.411583883106</v>
      </c>
      <c r="W83">
        <v>95761.319376908199</v>
      </c>
      <c r="X83" s="1">
        <v>8190.7694706378197</v>
      </c>
      <c r="Z83" s="88">
        <v>80</v>
      </c>
      <c r="AA83">
        <v>102115.863278983</v>
      </c>
      <c r="AB83">
        <v>101359.929997424</v>
      </c>
      <c r="AC83" s="1">
        <v>8229.5572379669793</v>
      </c>
      <c r="AE83" s="88">
        <v>80</v>
      </c>
      <c r="AF83">
        <v>95760.868114052602</v>
      </c>
      <c r="AG83">
        <v>96095.374170883399</v>
      </c>
      <c r="AH83" s="1">
        <v>8224.1032169091304</v>
      </c>
    </row>
    <row r="84" spans="1:34" ht="19" x14ac:dyDescent="0.25">
      <c r="A84" s="88">
        <v>81</v>
      </c>
      <c r="B84">
        <v>104570.96572913299</v>
      </c>
      <c r="C84">
        <v>99542.150170379202</v>
      </c>
      <c r="D84" s="1">
        <v>8231.1981483638901</v>
      </c>
      <c r="F84" s="88">
        <v>81</v>
      </c>
      <c r="G84">
        <v>99567.6823952907</v>
      </c>
      <c r="H84">
        <v>100176.801737965</v>
      </c>
      <c r="I84" s="1">
        <v>8024.2047776587897</v>
      </c>
      <c r="K84" s="88">
        <v>81</v>
      </c>
      <c r="L84">
        <v>144647.074592502</v>
      </c>
      <c r="M84">
        <v>122386.377411986</v>
      </c>
      <c r="N84" s="1">
        <v>11657.0110088767</v>
      </c>
      <c r="P84" s="88">
        <v>81</v>
      </c>
      <c r="Q84">
        <v>98192.456931944704</v>
      </c>
      <c r="R84">
        <v>97062.656499549106</v>
      </c>
      <c r="S84" s="1">
        <v>8432.9243900885795</v>
      </c>
      <c r="U84" s="88">
        <v>81</v>
      </c>
      <c r="V84">
        <v>95895.411583883106</v>
      </c>
      <c r="W84">
        <v>95704.095738682197</v>
      </c>
      <c r="X84" s="1">
        <v>8190.7694706378197</v>
      </c>
      <c r="Z84" s="88">
        <v>81</v>
      </c>
      <c r="AA84">
        <v>102115.863278983</v>
      </c>
      <c r="AB84">
        <v>101303.679444629</v>
      </c>
      <c r="AC84" s="1">
        <v>8229.5572379669793</v>
      </c>
      <c r="AE84" s="88">
        <v>81</v>
      </c>
      <c r="AF84">
        <v>95760.868114052602</v>
      </c>
      <c r="AG84">
        <v>96037.140830290693</v>
      </c>
      <c r="AH84" s="1">
        <v>8224.1032169091304</v>
      </c>
    </row>
    <row r="85" spans="1:34" ht="19" x14ac:dyDescent="0.25">
      <c r="A85" s="88">
        <v>82</v>
      </c>
      <c r="B85">
        <v>104570.96572913299</v>
      </c>
      <c r="C85">
        <v>99490.680924130997</v>
      </c>
      <c r="D85" s="1">
        <v>8231.1981483638901</v>
      </c>
      <c r="F85" s="88">
        <v>82</v>
      </c>
      <c r="G85">
        <v>99567.6823952907</v>
      </c>
      <c r="H85">
        <v>100123.500094747</v>
      </c>
      <c r="I85" s="1">
        <v>8024.2047776587897</v>
      </c>
      <c r="K85" s="88">
        <v>82</v>
      </c>
      <c r="L85">
        <v>144647.074592502</v>
      </c>
      <c r="M85">
        <v>122316.23834553501</v>
      </c>
      <c r="N85" s="1">
        <v>11657.0110088767</v>
      </c>
      <c r="P85" s="88">
        <v>82</v>
      </c>
      <c r="Q85">
        <v>98192.456931944704</v>
      </c>
      <c r="R85">
        <v>97005.001124849805</v>
      </c>
      <c r="S85" s="1">
        <v>8432.9243900885795</v>
      </c>
      <c r="U85" s="88">
        <v>82</v>
      </c>
      <c r="V85">
        <v>95895.411583883106</v>
      </c>
      <c r="W85">
        <v>95648.515073046496</v>
      </c>
      <c r="X85" s="1">
        <v>8190.7694706378197</v>
      </c>
      <c r="Z85" s="88">
        <v>82</v>
      </c>
      <c r="AA85">
        <v>102115.863278983</v>
      </c>
      <c r="AB85">
        <v>101249.379760273</v>
      </c>
      <c r="AC85" s="1">
        <v>8229.5572379669793</v>
      </c>
      <c r="AE85" s="88">
        <v>82</v>
      </c>
      <c r="AF85">
        <v>95760.868114052602</v>
      </c>
      <c r="AG85">
        <v>95980.551025466397</v>
      </c>
      <c r="AH85" s="1">
        <v>8224.1032169091304</v>
      </c>
    </row>
    <row r="86" spans="1:34" ht="19" x14ac:dyDescent="0.25">
      <c r="A86" s="88">
        <v>83</v>
      </c>
      <c r="B86">
        <v>112537.56846278701</v>
      </c>
      <c r="C86">
        <v>107975.14822224301</v>
      </c>
      <c r="D86" s="1">
        <v>8231.1981483638901</v>
      </c>
      <c r="F86" s="88">
        <v>83</v>
      </c>
      <c r="G86">
        <v>107063.28519917199</v>
      </c>
      <c r="H86">
        <v>108643.812957003</v>
      </c>
      <c r="I86" s="1">
        <v>8024.2047776587897</v>
      </c>
      <c r="K86" s="88">
        <v>83</v>
      </c>
      <c r="L86">
        <v>155536.48646597701</v>
      </c>
      <c r="M86">
        <v>132715.071028626</v>
      </c>
      <c r="N86" s="1">
        <v>11657.0110088767</v>
      </c>
      <c r="P86" s="88">
        <v>83</v>
      </c>
      <c r="Q86">
        <v>105415.468717353</v>
      </c>
      <c r="R86">
        <v>105272.41562869</v>
      </c>
      <c r="S86" s="1">
        <v>8432.9243900885795</v>
      </c>
      <c r="U86" s="88">
        <v>83</v>
      </c>
      <c r="V86">
        <v>102973.31501905101</v>
      </c>
      <c r="W86">
        <v>103804.003971357</v>
      </c>
      <c r="X86" s="1">
        <v>8190.7694706378197</v>
      </c>
      <c r="Z86" s="88">
        <v>83</v>
      </c>
      <c r="AA86">
        <v>109803.303487183</v>
      </c>
      <c r="AB86">
        <v>109865.68088102499</v>
      </c>
      <c r="AC86" s="1">
        <v>8229.5572379669793</v>
      </c>
      <c r="AE86" s="88">
        <v>83</v>
      </c>
      <c r="AF86">
        <v>102805.003239097</v>
      </c>
      <c r="AG86">
        <v>104161.112201201</v>
      </c>
      <c r="AH86" s="1">
        <v>8224.1032169091304</v>
      </c>
    </row>
    <row r="87" spans="1:34" ht="19" x14ac:dyDescent="0.25">
      <c r="A87" s="88">
        <v>84</v>
      </c>
      <c r="B87">
        <v>112537.56846278701</v>
      </c>
      <c r="C87">
        <v>107915.729051116</v>
      </c>
      <c r="D87" s="1">
        <v>8231.1981483638901</v>
      </c>
      <c r="F87" s="88">
        <v>84</v>
      </c>
      <c r="G87">
        <v>107063.28519917199</v>
      </c>
      <c r="H87">
        <v>108584.109824674</v>
      </c>
      <c r="I87" s="1">
        <v>8024.2047776587897</v>
      </c>
      <c r="K87" s="88">
        <v>84</v>
      </c>
      <c r="L87">
        <v>155536.48646597701</v>
      </c>
      <c r="M87">
        <v>132637.333920901</v>
      </c>
      <c r="N87" s="1">
        <v>11657.0110088767</v>
      </c>
      <c r="P87" s="88">
        <v>84</v>
      </c>
      <c r="Q87">
        <v>105415.468717353</v>
      </c>
      <c r="R87">
        <v>105213.92653091501</v>
      </c>
      <c r="S87" s="1">
        <v>8432.9243900885795</v>
      </c>
      <c r="U87" s="88">
        <v>84</v>
      </c>
      <c r="V87">
        <v>102973.31501905101</v>
      </c>
      <c r="W87">
        <v>103747.568749343</v>
      </c>
      <c r="X87" s="1">
        <v>8190.7694706378197</v>
      </c>
      <c r="Z87" s="88">
        <v>84</v>
      </c>
      <c r="AA87">
        <v>109803.303487183</v>
      </c>
      <c r="AB87">
        <v>109804.90460601301</v>
      </c>
      <c r="AC87" s="1">
        <v>8229.5572379669793</v>
      </c>
      <c r="AE87" s="88">
        <v>84</v>
      </c>
      <c r="AF87">
        <v>102805.003239097</v>
      </c>
      <c r="AG87">
        <v>104103.605576619</v>
      </c>
      <c r="AH87" s="1">
        <v>8224.1032169091304</v>
      </c>
    </row>
    <row r="88" spans="1:34" ht="19" x14ac:dyDescent="0.25">
      <c r="A88" s="88">
        <v>85</v>
      </c>
      <c r="B88">
        <v>112537.56846278701</v>
      </c>
      <c r="C88">
        <v>107856.5311413</v>
      </c>
      <c r="D88" s="1">
        <v>8231.1981483638901</v>
      </c>
      <c r="F88" s="88">
        <v>85</v>
      </c>
      <c r="G88">
        <v>107063.28519917199</v>
      </c>
      <c r="H88">
        <v>108523.58904808</v>
      </c>
      <c r="I88" s="1">
        <v>8024.2047776587897</v>
      </c>
      <c r="K88" s="88">
        <v>85</v>
      </c>
      <c r="L88">
        <v>155536.48646597701</v>
      </c>
      <c r="M88">
        <v>132558.12900813</v>
      </c>
      <c r="N88" s="1">
        <v>11657.0110088767</v>
      </c>
      <c r="P88" s="88">
        <v>85</v>
      </c>
      <c r="Q88">
        <v>105415.468717353</v>
      </c>
      <c r="R88">
        <v>105150.483223662</v>
      </c>
      <c r="S88" s="1">
        <v>8432.9243900885795</v>
      </c>
      <c r="U88" s="88">
        <v>85</v>
      </c>
      <c r="V88">
        <v>102973.31501905101</v>
      </c>
      <c r="W88">
        <v>103686.30540688999</v>
      </c>
      <c r="X88" s="1">
        <v>8190.7694706378197</v>
      </c>
      <c r="Z88" s="88">
        <v>85</v>
      </c>
      <c r="AA88">
        <v>109803.303487183</v>
      </c>
      <c r="AB88">
        <v>109743.27117186401</v>
      </c>
      <c r="AC88" s="1">
        <v>8229.5572379669793</v>
      </c>
      <c r="AE88" s="88">
        <v>85</v>
      </c>
      <c r="AF88">
        <v>102805.003239097</v>
      </c>
      <c r="AG88">
        <v>104041.295295092</v>
      </c>
      <c r="AH88" s="1">
        <v>8224.1032169091304</v>
      </c>
    </row>
    <row r="89" spans="1:34" ht="19" x14ac:dyDescent="0.25">
      <c r="A89" s="88">
        <v>86</v>
      </c>
      <c r="B89">
        <v>112537.56846278701</v>
      </c>
      <c r="C89">
        <v>107799.186617232</v>
      </c>
      <c r="D89" s="1">
        <v>8231.1981483638901</v>
      </c>
      <c r="F89" s="88">
        <v>86</v>
      </c>
      <c r="G89">
        <v>107063.28519917199</v>
      </c>
      <c r="H89">
        <v>108464.588678181</v>
      </c>
      <c r="I89" s="1">
        <v>8024.2047776587897</v>
      </c>
      <c r="K89" s="88">
        <v>86</v>
      </c>
      <c r="L89">
        <v>155536.48646597701</v>
      </c>
      <c r="M89">
        <v>132480.76154594001</v>
      </c>
      <c r="N89" s="1">
        <v>11657.0110088767</v>
      </c>
      <c r="P89" s="88">
        <v>86</v>
      </c>
      <c r="Q89">
        <v>105415.468717353</v>
      </c>
      <c r="R89">
        <v>105087.47383966501</v>
      </c>
      <c r="S89" s="1">
        <v>8432.9243900885795</v>
      </c>
      <c r="U89" s="88">
        <v>86</v>
      </c>
      <c r="V89">
        <v>102973.31501905101</v>
      </c>
      <c r="W89">
        <v>103625.480183561</v>
      </c>
      <c r="X89" s="1">
        <v>8190.7694706378197</v>
      </c>
      <c r="Z89" s="88">
        <v>86</v>
      </c>
      <c r="AA89">
        <v>109803.303487183</v>
      </c>
      <c r="AB89">
        <v>109683.178129825</v>
      </c>
      <c r="AC89" s="1">
        <v>8229.5572379669793</v>
      </c>
      <c r="AE89" s="88">
        <v>86</v>
      </c>
      <c r="AF89">
        <v>102805.003239097</v>
      </c>
      <c r="AG89">
        <v>103979.428177069</v>
      </c>
      <c r="AH89" s="1">
        <v>8224.1032169091304</v>
      </c>
    </row>
    <row r="90" spans="1:34" ht="19" x14ac:dyDescent="0.25">
      <c r="A90" s="88">
        <v>87</v>
      </c>
      <c r="B90">
        <v>112537.56846278701</v>
      </c>
      <c r="C90">
        <v>107743.955747816</v>
      </c>
      <c r="D90" s="1">
        <v>8231.1981483638901</v>
      </c>
      <c r="F90" s="88">
        <v>87</v>
      </c>
      <c r="G90">
        <v>107063.28519917199</v>
      </c>
      <c r="H90">
        <v>108407.523640106</v>
      </c>
      <c r="I90" s="1">
        <v>8024.2047776587897</v>
      </c>
      <c r="K90" s="88">
        <v>87</v>
      </c>
      <c r="L90">
        <v>155536.48646597701</v>
      </c>
      <c r="M90">
        <v>132405.830735556</v>
      </c>
      <c r="N90" s="1">
        <v>11657.0110088767</v>
      </c>
      <c r="P90" s="88">
        <v>87</v>
      </c>
      <c r="Q90">
        <v>105415.468717353</v>
      </c>
      <c r="R90">
        <v>105025.970672336</v>
      </c>
      <c r="S90" s="1">
        <v>8432.9243900885795</v>
      </c>
      <c r="U90" s="88">
        <v>87</v>
      </c>
      <c r="V90">
        <v>102973.31501905101</v>
      </c>
      <c r="W90">
        <v>103566.14041006401</v>
      </c>
      <c r="X90" s="1">
        <v>8190.7694706378197</v>
      </c>
      <c r="Z90" s="88">
        <v>87</v>
      </c>
      <c r="AA90">
        <v>109803.303487183</v>
      </c>
      <c r="AB90">
        <v>109625.051705662</v>
      </c>
      <c r="AC90" s="1">
        <v>8229.5572379669793</v>
      </c>
      <c r="AE90" s="88">
        <v>87</v>
      </c>
      <c r="AF90">
        <v>102805.003239097</v>
      </c>
      <c r="AG90">
        <v>103919.047599101</v>
      </c>
      <c r="AH90" s="1">
        <v>8224.1032169091304</v>
      </c>
    </row>
    <row r="91" spans="1:34" ht="19" x14ac:dyDescent="0.25">
      <c r="A91" s="88">
        <v>88</v>
      </c>
      <c r="B91">
        <v>112537.56846278701</v>
      </c>
      <c r="C91">
        <v>107690.813115139</v>
      </c>
      <c r="D91" s="1">
        <v>8231.1981483638901</v>
      </c>
      <c r="F91" s="88">
        <v>88</v>
      </c>
      <c r="G91">
        <v>107063.28519917199</v>
      </c>
      <c r="H91">
        <v>108352.406545843</v>
      </c>
      <c r="I91" s="1">
        <v>8024.2047776587897</v>
      </c>
      <c r="K91" s="88">
        <v>88</v>
      </c>
      <c r="L91">
        <v>155536.48646597701</v>
      </c>
      <c r="M91">
        <v>132333.36907282399</v>
      </c>
      <c r="N91" s="1">
        <v>11657.0110088767</v>
      </c>
      <c r="P91" s="88">
        <v>88</v>
      </c>
      <c r="Q91">
        <v>105415.468717353</v>
      </c>
      <c r="R91">
        <v>104966.13778487701</v>
      </c>
      <c r="S91" s="1">
        <v>8432.9243900885795</v>
      </c>
      <c r="U91" s="88">
        <v>88</v>
      </c>
      <c r="V91">
        <v>102973.31501905101</v>
      </c>
      <c r="W91">
        <v>103508.44561383101</v>
      </c>
      <c r="X91" s="1">
        <v>8190.7694706378197</v>
      </c>
      <c r="Z91" s="88">
        <v>88</v>
      </c>
      <c r="AA91">
        <v>109803.303487183</v>
      </c>
      <c r="AB91">
        <v>109568.90569355</v>
      </c>
      <c r="AC91" s="1">
        <v>8229.5572379669793</v>
      </c>
      <c r="AE91" s="88">
        <v>88</v>
      </c>
      <c r="AF91">
        <v>102805.003239097</v>
      </c>
      <c r="AG91">
        <v>103860.31239859</v>
      </c>
      <c r="AH91" s="1">
        <v>8224.1032169091304</v>
      </c>
    </row>
    <row r="92" spans="1:34" ht="19" x14ac:dyDescent="0.25">
      <c r="A92" s="88">
        <v>89</v>
      </c>
      <c r="B92">
        <v>120499.704928821</v>
      </c>
      <c r="C92">
        <v>116174.05326626899</v>
      </c>
      <c r="D92" s="1">
        <v>8231.1981483638901</v>
      </c>
      <c r="F92" s="88">
        <v>89</v>
      </c>
      <c r="G92">
        <v>114548.600595426</v>
      </c>
      <c r="H92">
        <v>116867.830052069</v>
      </c>
      <c r="I92" s="1">
        <v>8024.2047776587897</v>
      </c>
      <c r="K92" s="88">
        <v>89</v>
      </c>
      <c r="L92">
        <v>166410.973461724</v>
      </c>
      <c r="M92">
        <v>142723.17256551099</v>
      </c>
      <c r="N92" s="1">
        <v>11657.0110088767</v>
      </c>
      <c r="P92" s="88">
        <v>89</v>
      </c>
      <c r="Q92">
        <v>112624.470844172</v>
      </c>
      <c r="R92">
        <v>113223.49191352</v>
      </c>
      <c r="S92" s="1">
        <v>8432.9243900885795</v>
      </c>
      <c r="U92" s="88">
        <v>89</v>
      </c>
      <c r="V92">
        <v>110039.354202726</v>
      </c>
      <c r="W92">
        <v>111655.01796562401</v>
      </c>
      <c r="X92" s="1">
        <v>8190.7694706378197</v>
      </c>
      <c r="Z92" s="88">
        <v>89</v>
      </c>
      <c r="AA92">
        <v>117480.193808347</v>
      </c>
      <c r="AB92">
        <v>118180.102141945</v>
      </c>
      <c r="AC92" s="1">
        <v>8229.5572379669793</v>
      </c>
      <c r="AE92" s="88">
        <v>89</v>
      </c>
      <c r="AF92">
        <v>109835.47447236</v>
      </c>
      <c r="AG92">
        <v>112031.183569267</v>
      </c>
      <c r="AH92" s="1">
        <v>8224.1032169091304</v>
      </c>
    </row>
    <row r="93" spans="1:34" ht="19" x14ac:dyDescent="0.25">
      <c r="A93" s="88">
        <v>90</v>
      </c>
      <c r="B93">
        <v>120499.704928821</v>
      </c>
      <c r="C93">
        <v>116114.712032158</v>
      </c>
      <c r="D93" s="1">
        <v>8231.1981483638901</v>
      </c>
      <c r="F93" s="88">
        <v>90</v>
      </c>
      <c r="G93">
        <v>114548.600595426</v>
      </c>
      <c r="H93">
        <v>116808.837851804</v>
      </c>
      <c r="I93" s="1">
        <v>8024.2047776587897</v>
      </c>
      <c r="K93" s="88">
        <v>90</v>
      </c>
      <c r="L93">
        <v>166410.973461724</v>
      </c>
      <c r="M93">
        <v>142646.691520024</v>
      </c>
      <c r="N93" s="1">
        <v>11657.0110088767</v>
      </c>
      <c r="P93" s="88">
        <v>90</v>
      </c>
      <c r="Q93">
        <v>112624.470844172</v>
      </c>
      <c r="R93">
        <v>113168.626615892</v>
      </c>
      <c r="S93" s="1">
        <v>8432.9243900885795</v>
      </c>
      <c r="U93" s="88">
        <v>90</v>
      </c>
      <c r="V93">
        <v>110039.354202726</v>
      </c>
      <c r="W93">
        <v>111602.131647797</v>
      </c>
      <c r="X93" s="1">
        <v>8190.7694706378197</v>
      </c>
      <c r="Z93" s="88">
        <v>90</v>
      </c>
      <c r="AA93">
        <v>117480.193808347</v>
      </c>
      <c r="AB93">
        <v>118120.07048010601</v>
      </c>
      <c r="AC93" s="1">
        <v>8229.5572379669793</v>
      </c>
      <c r="AE93" s="88">
        <v>90</v>
      </c>
      <c r="AF93">
        <v>109835.47447236</v>
      </c>
      <c r="AG93">
        <v>111977.18030084801</v>
      </c>
      <c r="AH93" s="1">
        <v>8224.1032169091304</v>
      </c>
    </row>
    <row r="94" spans="1:34" ht="19" x14ac:dyDescent="0.25">
      <c r="A94" s="88">
        <v>91</v>
      </c>
      <c r="B94">
        <v>120499.704928821</v>
      </c>
      <c r="C94">
        <v>116054.159075459</v>
      </c>
      <c r="D94" s="1">
        <v>8231.1981483638901</v>
      </c>
      <c r="F94" s="88">
        <v>91</v>
      </c>
      <c r="G94">
        <v>114548.600595426</v>
      </c>
      <c r="H94">
        <v>116746.999261416</v>
      </c>
      <c r="I94" s="1">
        <v>8024.2047776587897</v>
      </c>
      <c r="K94" s="88">
        <v>91</v>
      </c>
      <c r="L94">
        <v>166410.973461724</v>
      </c>
      <c r="M94">
        <v>142565.88071394601</v>
      </c>
      <c r="N94" s="1">
        <v>11657.0110088767</v>
      </c>
      <c r="P94" s="88">
        <v>91</v>
      </c>
      <c r="Q94">
        <v>112624.470844172</v>
      </c>
      <c r="R94">
        <v>113104.201618409</v>
      </c>
      <c r="S94" s="1">
        <v>8432.9243900885795</v>
      </c>
      <c r="U94" s="88">
        <v>91</v>
      </c>
      <c r="V94">
        <v>110039.354202726</v>
      </c>
      <c r="W94">
        <v>111539.916794624</v>
      </c>
      <c r="X94" s="1">
        <v>8190.7694706378197</v>
      </c>
      <c r="Z94" s="88">
        <v>91</v>
      </c>
      <c r="AA94">
        <v>117480.193808347</v>
      </c>
      <c r="AB94">
        <v>118057.10169779</v>
      </c>
      <c r="AC94" s="1">
        <v>8229.5572379669793</v>
      </c>
      <c r="AE94" s="88">
        <v>91</v>
      </c>
      <c r="AF94">
        <v>109835.47447236</v>
      </c>
      <c r="AG94">
        <v>111913.888558708</v>
      </c>
      <c r="AH94" s="1">
        <v>8224.1032169091304</v>
      </c>
    </row>
    <row r="95" spans="1:34" ht="19" x14ac:dyDescent="0.25">
      <c r="A95" s="88">
        <v>92</v>
      </c>
      <c r="B95">
        <v>120499.704928821</v>
      </c>
      <c r="C95">
        <v>115995.19348777999</v>
      </c>
      <c r="D95" s="1">
        <v>8231.1981483638901</v>
      </c>
      <c r="F95" s="88">
        <v>92</v>
      </c>
      <c r="G95">
        <v>114548.600595426</v>
      </c>
      <c r="H95">
        <v>116686.286189085</v>
      </c>
      <c r="I95" s="1">
        <v>8024.2047776587897</v>
      </c>
      <c r="K95" s="88">
        <v>92</v>
      </c>
      <c r="L95">
        <v>166410.973461724</v>
      </c>
      <c r="M95">
        <v>142486.343156769</v>
      </c>
      <c r="N95" s="1">
        <v>11657.0110088767</v>
      </c>
      <c r="P95" s="88">
        <v>92</v>
      </c>
      <c r="Q95">
        <v>112624.470844172</v>
      </c>
      <c r="R95">
        <v>113039.261499553</v>
      </c>
      <c r="S95" s="1">
        <v>8432.9243900885795</v>
      </c>
      <c r="U95" s="88">
        <v>92</v>
      </c>
      <c r="V95">
        <v>110039.354202726</v>
      </c>
      <c r="W95">
        <v>111477.21334989399</v>
      </c>
      <c r="X95" s="1">
        <v>8190.7694706378197</v>
      </c>
      <c r="Z95" s="88">
        <v>92</v>
      </c>
      <c r="AA95">
        <v>117480.193808347</v>
      </c>
      <c r="AB95">
        <v>117995.268065005</v>
      </c>
      <c r="AC95" s="1">
        <v>8229.5572379669793</v>
      </c>
      <c r="AE95" s="88">
        <v>92</v>
      </c>
      <c r="AF95">
        <v>109835.47447236</v>
      </c>
      <c r="AG95">
        <v>111850.116375663</v>
      </c>
      <c r="AH95" s="1">
        <v>8224.1032169091304</v>
      </c>
    </row>
    <row r="96" spans="1:34" ht="19" x14ac:dyDescent="0.25">
      <c r="A96" s="88">
        <v>93</v>
      </c>
      <c r="B96">
        <v>120499.704928821</v>
      </c>
      <c r="C96">
        <v>115938.32030848799</v>
      </c>
      <c r="D96" s="1">
        <v>8231.1981483638901</v>
      </c>
      <c r="F96" s="88">
        <v>93</v>
      </c>
      <c r="G96">
        <v>114548.600595426</v>
      </c>
      <c r="H96">
        <v>116627.457102942</v>
      </c>
      <c r="I96" s="1">
        <v>8024.2047776587897</v>
      </c>
      <c r="K96" s="88">
        <v>93</v>
      </c>
      <c r="L96">
        <v>166410.973461724</v>
      </c>
      <c r="M96">
        <v>142409.16153172299</v>
      </c>
      <c r="N96" s="1">
        <v>11657.0110088767</v>
      </c>
      <c r="P96" s="88">
        <v>93</v>
      </c>
      <c r="Q96">
        <v>112624.470844172</v>
      </c>
      <c r="R96">
        <v>112975.649860472</v>
      </c>
      <c r="S96" s="1">
        <v>8432.9243900885795</v>
      </c>
      <c r="U96" s="88">
        <v>93</v>
      </c>
      <c r="V96">
        <v>110039.354202726</v>
      </c>
      <c r="W96">
        <v>111415.82246044801</v>
      </c>
      <c r="X96" s="1">
        <v>8190.7694706378197</v>
      </c>
      <c r="Z96" s="88">
        <v>93</v>
      </c>
      <c r="AA96">
        <v>117480.193808347</v>
      </c>
      <c r="AB96">
        <v>117935.34796062901</v>
      </c>
      <c r="AC96" s="1">
        <v>8229.5572379669793</v>
      </c>
      <c r="AE96" s="88">
        <v>93</v>
      </c>
      <c r="AF96">
        <v>109835.47447236</v>
      </c>
      <c r="AG96">
        <v>111787.658320592</v>
      </c>
      <c r="AH96" s="1">
        <v>8224.1032169091304</v>
      </c>
    </row>
    <row r="97" spans="1:34" ht="19" x14ac:dyDescent="0.25">
      <c r="A97" s="88">
        <v>94</v>
      </c>
      <c r="B97">
        <v>120499.704928821</v>
      </c>
      <c r="C97">
        <v>115883.564236242</v>
      </c>
      <c r="D97" s="1">
        <v>8231.1981483638901</v>
      </c>
      <c r="F97" s="88">
        <v>94</v>
      </c>
      <c r="G97">
        <v>114548.600595426</v>
      </c>
      <c r="H97">
        <v>116570.595763595</v>
      </c>
      <c r="I97" s="1">
        <v>8024.2047776587897</v>
      </c>
      <c r="K97" s="88">
        <v>94</v>
      </c>
      <c r="L97">
        <v>166410.973461724</v>
      </c>
      <c r="M97">
        <v>142334.46879349</v>
      </c>
      <c r="N97" s="1">
        <v>11657.0110088767</v>
      </c>
      <c r="P97" s="88">
        <v>94</v>
      </c>
      <c r="Q97">
        <v>112624.470844172</v>
      </c>
      <c r="R97">
        <v>112913.692873789</v>
      </c>
      <c r="S97" s="1">
        <v>8432.9243900885795</v>
      </c>
      <c r="U97" s="88">
        <v>94</v>
      </c>
      <c r="V97">
        <v>110039.354202726</v>
      </c>
      <c r="W97">
        <v>111356.062051003</v>
      </c>
      <c r="X97" s="1">
        <v>8190.7694706378197</v>
      </c>
      <c r="Z97" s="88">
        <v>94</v>
      </c>
      <c r="AA97">
        <v>117480.193808347</v>
      </c>
      <c r="AB97">
        <v>117877.428128138</v>
      </c>
      <c r="AC97" s="1">
        <v>8229.5572379669793</v>
      </c>
      <c r="AE97" s="88">
        <v>94</v>
      </c>
      <c r="AF97">
        <v>109835.47447236</v>
      </c>
      <c r="AG97">
        <v>111726.831087595</v>
      </c>
      <c r="AH97" s="1">
        <v>8224.1032169091304</v>
      </c>
    </row>
    <row r="98" spans="1:34" ht="19" x14ac:dyDescent="0.25">
      <c r="A98" s="88">
        <v>95</v>
      </c>
      <c r="B98">
        <v>120499.704928821</v>
      </c>
      <c r="C98">
        <v>115830.852419647</v>
      </c>
      <c r="D98" s="1">
        <v>8231.1981483638901</v>
      </c>
      <c r="F98" s="88">
        <v>95</v>
      </c>
      <c r="G98">
        <v>114548.600595426</v>
      </c>
      <c r="H98">
        <v>116515.647120287</v>
      </c>
      <c r="I98" s="1">
        <v>8024.2047776587897</v>
      </c>
      <c r="K98" s="88">
        <v>95</v>
      </c>
      <c r="L98">
        <v>166410.973461724</v>
      </c>
      <c r="M98">
        <v>142262.20191025501</v>
      </c>
      <c r="N98" s="1">
        <v>11657.0110088767</v>
      </c>
      <c r="P98" s="88">
        <v>95</v>
      </c>
      <c r="Q98">
        <v>112624.470844172</v>
      </c>
      <c r="R98">
        <v>112853.399284543</v>
      </c>
      <c r="S98" s="1">
        <v>8432.9243900885795</v>
      </c>
      <c r="U98" s="88">
        <v>95</v>
      </c>
      <c r="V98">
        <v>110039.354202726</v>
      </c>
      <c r="W98">
        <v>111297.93980361101</v>
      </c>
      <c r="X98" s="1">
        <v>8190.7694706378197</v>
      </c>
      <c r="Z98" s="88">
        <v>95</v>
      </c>
      <c r="AA98">
        <v>117480.193808347</v>
      </c>
      <c r="AB98">
        <v>117821.452982552</v>
      </c>
      <c r="AC98" s="1">
        <v>8229.5572379669793</v>
      </c>
      <c r="AE98" s="88">
        <v>95</v>
      </c>
      <c r="AF98">
        <v>109835.47447236</v>
      </c>
      <c r="AG98">
        <v>111667.642255092</v>
      </c>
      <c r="AH98" s="1">
        <v>8224.1032169091304</v>
      </c>
    </row>
    <row r="99" spans="1:34" ht="19" x14ac:dyDescent="0.25">
      <c r="A99" s="88">
        <v>96</v>
      </c>
      <c r="B99">
        <v>128457.62388318501</v>
      </c>
      <c r="C99">
        <v>124306.17507565601</v>
      </c>
      <c r="D99" s="1">
        <v>8231.1981483638901</v>
      </c>
      <c r="F99" s="88">
        <v>96</v>
      </c>
      <c r="G99">
        <v>122024.295936343</v>
      </c>
      <c r="H99">
        <v>125022.69732134099</v>
      </c>
      <c r="I99" s="1">
        <v>8024.2047776587897</v>
      </c>
      <c r="K99" s="88">
        <v>96</v>
      </c>
      <c r="L99">
        <v>177271.50448317401</v>
      </c>
      <c r="M99">
        <v>152639.89772023101</v>
      </c>
      <c r="N99" s="1">
        <v>11657.0110088767</v>
      </c>
      <c r="P99" s="88">
        <v>96</v>
      </c>
      <c r="Q99">
        <v>119820.84536839501</v>
      </c>
      <c r="R99">
        <v>121108.98416087699</v>
      </c>
      <c r="S99" s="1">
        <v>8432.9243900885795</v>
      </c>
      <c r="U99" s="88">
        <v>96</v>
      </c>
      <c r="V99">
        <v>117094.76271573501</v>
      </c>
      <c r="W99">
        <v>119443.588074723</v>
      </c>
      <c r="X99" s="1">
        <v>8190.7694706378197</v>
      </c>
      <c r="Z99" s="88">
        <v>96</v>
      </c>
      <c r="AA99">
        <v>125147.21865095101</v>
      </c>
      <c r="AB99">
        <v>126424.082552892</v>
      </c>
      <c r="AC99" s="1">
        <v>8229.5572379669793</v>
      </c>
      <c r="AE99" s="88">
        <v>96</v>
      </c>
      <c r="AF99">
        <v>116853.629684025</v>
      </c>
      <c r="AG99">
        <v>119836.762950698</v>
      </c>
      <c r="AH99" s="1">
        <v>8224.1032169091304</v>
      </c>
    </row>
    <row r="100" spans="1:34" ht="19" x14ac:dyDescent="0.25">
      <c r="A100" s="88">
        <v>97</v>
      </c>
      <c r="B100">
        <v>128457.62388318501</v>
      </c>
      <c r="C100">
        <v>124244.579634027</v>
      </c>
      <c r="D100" s="1">
        <v>8231.1981483638901</v>
      </c>
      <c r="F100" s="88">
        <v>97</v>
      </c>
      <c r="G100">
        <v>122024.295936343</v>
      </c>
      <c r="H100">
        <v>124959.969677699</v>
      </c>
      <c r="I100" s="1">
        <v>8024.2047776587897</v>
      </c>
      <c r="K100" s="88">
        <v>97</v>
      </c>
      <c r="L100">
        <v>177271.50448317401</v>
      </c>
      <c r="M100">
        <v>152558.07591568099</v>
      </c>
      <c r="N100" s="1">
        <v>11657.0110088767</v>
      </c>
      <c r="P100" s="88">
        <v>97</v>
      </c>
      <c r="Q100">
        <v>119820.84536839501</v>
      </c>
      <c r="R100">
        <v>121044.443424278</v>
      </c>
      <c r="S100" s="1">
        <v>8432.9243900885795</v>
      </c>
      <c r="U100" s="88">
        <v>97</v>
      </c>
      <c r="V100">
        <v>117094.76271573501</v>
      </c>
      <c r="W100">
        <v>119381.264524442</v>
      </c>
      <c r="X100" s="1">
        <v>8190.7694706378197</v>
      </c>
      <c r="Z100" s="88">
        <v>97</v>
      </c>
      <c r="AA100">
        <v>125147.21865095101</v>
      </c>
      <c r="AB100">
        <v>126360.217462068</v>
      </c>
      <c r="AC100" s="1">
        <v>8229.5572379669793</v>
      </c>
      <c r="AE100" s="88">
        <v>97</v>
      </c>
      <c r="AF100">
        <v>116853.629684025</v>
      </c>
      <c r="AG100">
        <v>119773.334409264</v>
      </c>
      <c r="AH100" s="1">
        <v>8224.1032169091304</v>
      </c>
    </row>
    <row r="101" spans="1:34" ht="19" x14ac:dyDescent="0.25">
      <c r="A101" s="88">
        <v>98</v>
      </c>
      <c r="B101">
        <v>128457.62388318501</v>
      </c>
      <c r="C101">
        <v>124184.094939199</v>
      </c>
      <c r="D101" s="1">
        <v>8231.1981483638901</v>
      </c>
      <c r="F101" s="88">
        <v>98</v>
      </c>
      <c r="G101">
        <v>122024.295936343</v>
      </c>
      <c r="H101">
        <v>124897.679507187</v>
      </c>
      <c r="I101" s="1">
        <v>8024.2047776587897</v>
      </c>
      <c r="K101" s="88">
        <v>98</v>
      </c>
      <c r="L101">
        <v>177271.50448317401</v>
      </c>
      <c r="M101">
        <v>152476.55187752601</v>
      </c>
      <c r="N101" s="1">
        <v>11657.0110088767</v>
      </c>
      <c r="P101" s="88">
        <v>98</v>
      </c>
      <c r="Q101">
        <v>119820.84536839501</v>
      </c>
      <c r="R101">
        <v>120977.788431555</v>
      </c>
      <c r="S101" s="1">
        <v>8432.9243900885795</v>
      </c>
      <c r="U101" s="88">
        <v>98</v>
      </c>
      <c r="V101">
        <v>117094.76271573501</v>
      </c>
      <c r="W101">
        <v>119316.89020274499</v>
      </c>
      <c r="X101" s="1">
        <v>8190.7694706378197</v>
      </c>
      <c r="Z101" s="88">
        <v>98</v>
      </c>
      <c r="AA101">
        <v>125147.21865095101</v>
      </c>
      <c r="AB101">
        <v>126296.781841105</v>
      </c>
      <c r="AC101" s="1">
        <v>8229.5572379669793</v>
      </c>
      <c r="AE101" s="88">
        <v>98</v>
      </c>
      <c r="AF101">
        <v>116853.629684025</v>
      </c>
      <c r="AG101">
        <v>119707.868593791</v>
      </c>
      <c r="AH101" s="1">
        <v>8224.1032169091304</v>
      </c>
    </row>
    <row r="102" spans="1:34" ht="19" x14ac:dyDescent="0.25">
      <c r="A102" s="88">
        <v>99</v>
      </c>
      <c r="B102">
        <v>128457.62388318501</v>
      </c>
      <c r="C102">
        <v>124125.635721881</v>
      </c>
      <c r="D102" s="1">
        <v>8231.1981483638901</v>
      </c>
      <c r="F102" s="88">
        <v>99</v>
      </c>
      <c r="G102">
        <v>122024.295936343</v>
      </c>
      <c r="H102">
        <v>124837.159222125</v>
      </c>
      <c r="I102" s="1">
        <v>8024.2047776587897</v>
      </c>
      <c r="K102" s="88">
        <v>99</v>
      </c>
      <c r="L102">
        <v>177271.50448317401</v>
      </c>
      <c r="M102">
        <v>152397.21546071299</v>
      </c>
      <c r="N102" s="1">
        <v>11657.0110088767</v>
      </c>
      <c r="P102" s="88">
        <v>99</v>
      </c>
      <c r="Q102">
        <v>119820.84536839501</v>
      </c>
      <c r="R102">
        <v>120912.147608842</v>
      </c>
      <c r="S102" s="1">
        <v>8432.9243900885795</v>
      </c>
      <c r="U102" s="88">
        <v>99</v>
      </c>
      <c r="V102">
        <v>117094.76271573501</v>
      </c>
      <c r="W102">
        <v>119253.521964903</v>
      </c>
      <c r="X102" s="1">
        <v>8190.7694706378197</v>
      </c>
      <c r="Z102" s="88">
        <v>99</v>
      </c>
      <c r="AA102">
        <v>125147.21865095101</v>
      </c>
      <c r="AB102">
        <v>126235.142366227</v>
      </c>
      <c r="AC102" s="1">
        <v>8229.5572379669793</v>
      </c>
      <c r="AE102" s="88">
        <v>99</v>
      </c>
      <c r="AF102">
        <v>116853.629684025</v>
      </c>
      <c r="AG102">
        <v>119643.41141812599</v>
      </c>
      <c r="AH102" s="1">
        <v>8224.1032169091304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SFR</vt:lpstr>
      <vt:lpstr>PWR-MOX</vt:lpstr>
      <vt:lpstr>PWR-UOX</vt:lpstr>
      <vt:lpstr>100y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Feng, Bo</dc:creator>
  <cp:lastModifiedBy>Baptiste MOUGINOT</cp:lastModifiedBy>
  <dcterms:created xsi:type="dcterms:W3CDTF">2017-05-22T20:10:26Z</dcterms:created>
  <dcterms:modified xsi:type="dcterms:W3CDTF">2018-07-06T01:50:23Z</dcterms:modified>
</cp:coreProperties>
</file>