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0" autoFilterDateGrouping="1" firstSheet="2" minimized="0" showHorizontalScroll="1" showSheetTabs="1" showVerticalScroll="1" tabRatio="600" visibility="visible" windowHeight="14660" windowWidth="25600" xWindow="0" yWindow="440"/>
  </bookViews>
  <sheets>
    <sheet xmlns:r="http://schemas.openxmlformats.org/officeDocument/2006/relationships" name="POTONGAN GAJI PEGAWAI" sheetId="1" state="visible" r:id="rId1"/>
    <sheet xmlns:r="http://schemas.openxmlformats.org/officeDocument/2006/relationships" name="TUNJANGAN PEGAWAI (GAJI)" sheetId="2" state="visible" r:id="rId2"/>
    <sheet xmlns:r="http://schemas.openxmlformats.org/officeDocument/2006/relationships" name="DAFTAR PINBUK" sheetId="3" state="visible" r:id="rId3"/>
    <sheet xmlns:r="http://schemas.openxmlformats.org/officeDocument/2006/relationships" name="BJB SYARIAH" sheetId="4" state="visible" r:id="rId4"/>
    <sheet xmlns:r="http://schemas.openxmlformats.org/officeDocument/2006/relationships" name="ZIEBAR" sheetId="5" state="visible" r:id="rId5"/>
    <sheet xmlns:r="http://schemas.openxmlformats.org/officeDocument/2006/relationships" name="KOPEN" sheetId="6" state="visible" r:id="rId6"/>
    <sheet xmlns:r="http://schemas.openxmlformats.org/officeDocument/2006/relationships" name="PENGURANG ABSENSI" sheetId="7" state="visible" r:id="rId7"/>
    <sheet xmlns:r="http://schemas.openxmlformats.org/officeDocument/2006/relationships" name="PENGURANG KEHADIRAN" sheetId="8" state="visible" r:id="rId8"/>
    <sheet xmlns:r="http://schemas.openxmlformats.org/officeDocument/2006/relationships" name="BPJS KES" sheetId="9" state="visible" r:id="rId9"/>
    <sheet xmlns:r="http://schemas.openxmlformats.org/officeDocument/2006/relationships" name="BPJS TK" sheetId="10" state="visible" r:id="rId10"/>
    <sheet xmlns:r="http://schemas.openxmlformats.org/officeDocument/2006/relationships" name="DPLK" sheetId="11" state="visible" r:id="rId11"/>
    <sheet xmlns:r="http://schemas.openxmlformats.org/officeDocument/2006/relationships" name="Sheet1" sheetId="12" state="visible" r:id="rId12"/>
  </sheets>
  <externalReferences>
    <externalReference xmlns:r="http://schemas.openxmlformats.org/officeDocument/2006/relationships" r:id="rId13"/>
  </externalReferences>
  <definedNames>
    <definedName localSheetId="0" name="_xlnm.Print_Area">'POTONGAN GAJI PEGAWAI'!$A$1:$W$19</definedName>
    <definedName localSheetId="2" name="_xlnm.Print_Area">'DAFTAR PINBUK'!$A$1:$E$16</definedName>
    <definedName localSheetId="3" name="_xlnm.Print_Area">'BJB SYARIAH'!$A$1:$D$16</definedName>
    <definedName localSheetId="4" name="_xlnm.Print_Area">'ZIEBAR'!$A$1:$F$16</definedName>
    <definedName localSheetId="5" name="_xlnm.Print_Area">'KOPEN'!$A$1:$F$16</definedName>
    <definedName localSheetId="6" name="_xlnm.Print_Area">'PENGURANG ABSENSI'!$A$1:$J$17</definedName>
    <definedName localSheetId="7" name="_xlnm.Print_Area">'PENGURANG KEHADIRAN'!$A$1:$G$17</definedName>
    <definedName localSheetId="8" name="_xlnm.Print_Area">'BPJS KES'!$A$1:$G$16</definedName>
    <definedName localSheetId="9" name="_xlnm.Print_Area">'BPJS TK'!$A$1:$M$16</definedName>
    <definedName localSheetId="10" name="_xlnm.Print_Area">'DPLK'!$A$1:$G$15</definedName>
  </definedNames>
  <calcPr calcId="191029" fullCalcOnLoad="1" iterate="1"/>
</workbook>
</file>

<file path=xl/styles.xml><?xml version="1.0" encoding="utf-8"?>
<styleSheet xmlns="http://schemas.openxmlformats.org/spreadsheetml/2006/main">
  <numFmts count="2">
    <numFmt formatCode="_(* #,##0_);_(* \(#,##0\);_(* &quot;-&quot;??_);_(@_)" numFmtId="164"/>
    <numFmt formatCode="_(* #,##0_);_(* (#,##0);_(* &quot;-&quot;_);_(@_)" numFmtId="165"/>
  </numFmts>
  <fonts count="22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b val="1"/>
      <sz val="9"/>
    </font>
    <font>
      <name val="Arial"/>
      <family val="2"/>
      <sz val="9"/>
    </font>
    <font>
      <name val="Arial"/>
      <family val="2"/>
      <color theme="1"/>
      <sz val="9"/>
    </font>
    <font>
      <name val="Arial"/>
      <family val="2"/>
      <color indexed="9"/>
      <sz val="9"/>
    </font>
    <font>
      <name val="Arial"/>
      <family val="2"/>
      <b val="1"/>
      <color theme="0"/>
      <sz val="9"/>
    </font>
    <font>
      <name val="Book Antiqua"/>
      <family val="1"/>
      <sz val="10"/>
    </font>
    <font>
      <name val="Book Antiqua"/>
      <family val="1"/>
      <b val="1"/>
      <sz val="10"/>
    </font>
    <font>
      <name val="Book Antiqua"/>
      <family val="1"/>
      <sz val="12"/>
    </font>
    <font>
      <name val="Book Antiqua"/>
      <family val="1"/>
      <color indexed="9"/>
      <sz val="10"/>
    </font>
    <font>
      <name val="Book Antiqua"/>
      <family val="1"/>
      <b val="1"/>
      <sz val="12"/>
    </font>
    <font>
      <name val="Arial"/>
      <family val="2"/>
      <b val="1"/>
      <color theme="1"/>
      <sz val="9"/>
    </font>
    <font>
      <name val="Book Antiqua"/>
      <family val="1"/>
      <b val="1"/>
      <sz val="9"/>
    </font>
    <font>
      <name val="Book Antiqua"/>
      <family val="1"/>
      <sz val="9"/>
    </font>
    <font>
      <name val="Arial"/>
      <family val="2"/>
      <b val="1"/>
      <i val="1"/>
      <sz val="9"/>
    </font>
    <font>
      <name val="Arial"/>
      <family val="2"/>
      <sz val="10"/>
    </font>
    <font>
      <name val="Calibri"/>
      <family val="2"/>
      <b val="1"/>
      <color theme="1"/>
      <sz val="10"/>
      <scheme val="minor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1">
    <xf borderId="0" fillId="0" fontId="4" numFmtId="0"/>
    <xf borderId="0" fillId="0" fontId="4" numFmtId="43"/>
    <xf borderId="0" fillId="0" fontId="3" numFmtId="0"/>
    <xf borderId="0" fillId="0" fontId="3" numFmtId="41"/>
    <xf borderId="0" fillId="0" fontId="3" numFmtId="0"/>
    <xf borderId="0" fillId="0" fontId="3" numFmtId="0"/>
    <xf borderId="0" fillId="0" fontId="3" numFmtId="43"/>
    <xf borderId="0" fillId="0" fontId="3" numFmtId="41"/>
    <xf borderId="0" fillId="0" fontId="3" numFmtId="0"/>
    <xf borderId="0" fillId="0" fontId="3" numFmtId="0"/>
    <xf borderId="0" fillId="0" fontId="3" numFmtId="41"/>
    <xf borderId="0" fillId="0" fontId="3" numFmtId="0"/>
    <xf borderId="0" fillId="0" fontId="3" numFmtId="0"/>
    <xf borderId="0" fillId="0" fontId="3" numFmtId="43"/>
    <xf borderId="0" fillId="0" fontId="3" numFmtId="41"/>
    <xf borderId="0" fillId="0" fontId="3" numFmtId="0"/>
    <xf borderId="0" fillId="0" fontId="3" numFmtId="0"/>
    <xf borderId="0" fillId="0" fontId="3" numFmtId="43"/>
    <xf borderId="0" fillId="0" fontId="3" numFmtId="41"/>
    <xf borderId="0" fillId="0" fontId="3" numFmtId="0"/>
    <xf borderId="0" fillId="0" fontId="20" numFmtId="0"/>
    <xf borderId="0" fillId="0" fontId="3" numFmtId="41"/>
    <xf borderId="0" fillId="0" fontId="20" numFmtId="43"/>
    <xf borderId="0" fillId="0" fontId="3" numFmtId="0"/>
    <xf borderId="0" fillId="0" fontId="3" numFmtId="41"/>
    <xf borderId="0" fillId="0" fontId="3" numFmtId="0"/>
    <xf borderId="0" fillId="0" fontId="3" numFmtId="0"/>
    <xf borderId="0" fillId="0" fontId="3" numFmtId="43"/>
    <xf borderId="0" fillId="0" fontId="3" numFmtId="41"/>
    <xf borderId="0" fillId="0" fontId="3" numFmtId="0"/>
    <xf borderId="0" fillId="0" fontId="3" numFmtId="0"/>
    <xf borderId="0" fillId="0" fontId="3" numFmtId="41"/>
    <xf borderId="0" fillId="0" fontId="3" numFmtId="0"/>
    <xf borderId="0" fillId="0" fontId="3" numFmtId="0"/>
    <xf borderId="0" fillId="0" fontId="3" numFmtId="43"/>
    <xf borderId="0" fillId="0" fontId="3" numFmtId="41"/>
    <xf borderId="0" fillId="0" fontId="3" numFmtId="0"/>
    <xf borderId="0" fillId="0" fontId="3" numFmtId="0"/>
    <xf borderId="0" fillId="0" fontId="3" numFmtId="43"/>
    <xf borderId="0" fillId="0" fontId="3" numFmtId="41"/>
    <xf borderId="0" fillId="0" fontId="3" numFmtId="0"/>
  </cellStyleXfs>
  <cellXfs count="142">
    <xf borderId="0" fillId="0" fontId="0" numFmtId="0" pivotButton="0" quotePrefix="0" xfId="0"/>
    <xf borderId="0" fillId="0" fontId="11" numFmtId="41" pivotButton="0" quotePrefix="0" xfId="12"/>
    <xf borderId="0" fillId="2" fontId="11" numFmtId="41" pivotButton="0" quotePrefix="0" xfId="12"/>
    <xf borderId="0" fillId="0" fontId="2" numFmtId="41" pivotButton="0" quotePrefix="0" xfId="12"/>
    <xf borderId="0" fillId="2" fontId="10" numFmtId="41" pivotButton="0" quotePrefix="0" xfId="12"/>
    <xf borderId="0" fillId="0" fontId="9" numFmtId="41" pivotButton="0" quotePrefix="0" xfId="12"/>
    <xf applyAlignment="1" borderId="0" fillId="0" fontId="11" numFmtId="0" pivotButton="0" quotePrefix="0" xfId="12">
      <alignment horizontal="center" vertical="center"/>
    </xf>
    <xf borderId="0" fillId="0" fontId="11" numFmtId="0" pivotButton="0" quotePrefix="0" xfId="12"/>
    <xf applyAlignment="1" borderId="0" fillId="0" fontId="11" numFmtId="0" pivotButton="0" quotePrefix="0" xfId="12">
      <alignment horizontal="left"/>
    </xf>
    <xf borderId="0" fillId="0" fontId="12" numFmtId="41" pivotButton="0" quotePrefix="0" xfId="12"/>
    <xf applyAlignment="1" borderId="0" fillId="0" fontId="15" numFmtId="0" pivotButton="0" quotePrefix="0" xfId="12">
      <alignment horizontal="center"/>
    </xf>
    <xf applyAlignment="1" borderId="1" fillId="0" fontId="6" numFmtId="41" pivotButton="0" quotePrefix="0" xfId="12">
      <alignment horizontal="center"/>
    </xf>
    <xf applyAlignment="1" borderId="1" fillId="3" fontId="6" numFmtId="41" pivotButton="0" quotePrefix="0" xfId="12">
      <alignment horizontal="center"/>
    </xf>
    <xf borderId="1" fillId="0" fontId="5" numFmtId="41" pivotButton="0" quotePrefix="0" xfId="12"/>
    <xf applyAlignment="1" borderId="0" fillId="0" fontId="7" numFmtId="0" pivotButton="0" quotePrefix="0" xfId="12">
      <alignment horizontal="center" vertical="center"/>
    </xf>
    <xf borderId="1" fillId="0" fontId="6" numFmtId="43" pivotButton="0" quotePrefix="0" xfId="12"/>
    <xf borderId="0" fillId="0" fontId="0" numFmtId="0" pivotButton="0" quotePrefix="0" xfId="0"/>
    <xf borderId="0" fillId="0" fontId="0" numFmtId="10" pivotButton="0" quotePrefix="0" xfId="0"/>
    <xf borderId="0" fillId="0" fontId="0" numFmtId="9" pivotButton="0" quotePrefix="0" xfId="0"/>
    <xf applyAlignment="1" borderId="1" fillId="0" fontId="7" numFmtId="0" pivotButton="0" quotePrefix="0" xfId="12">
      <alignment horizontal="center" vertical="center"/>
    </xf>
    <xf borderId="1" fillId="0" fontId="7" numFmtId="0" pivotButton="0" quotePrefix="0" xfId="12"/>
    <xf borderId="1" fillId="0" fontId="7" numFmtId="41" pivotButton="0" quotePrefix="0" xfId="12"/>
    <xf borderId="1" fillId="0" fontId="16" numFmtId="41" pivotButton="0" quotePrefix="0" xfId="12"/>
    <xf borderId="1" fillId="0" fontId="6" numFmtId="41" pivotButton="0" quotePrefix="0" xfId="12"/>
    <xf borderId="0" fillId="0" fontId="16" numFmtId="41" pivotButton="0" quotePrefix="0" xfId="12"/>
    <xf applyAlignment="1" borderId="1" fillId="0" fontId="1" numFmtId="0" pivotButton="0" quotePrefix="0" xfId="12">
      <alignment horizontal="left"/>
    </xf>
    <xf applyAlignment="1" borderId="1" fillId="0" fontId="2" numFmtId="41" pivotButton="0" quotePrefix="0" xfId="12">
      <alignment horizontal="center" vertical="top"/>
    </xf>
    <xf borderId="1" fillId="0" fontId="2" numFmtId="41" pivotButton="0" quotePrefix="0" xfId="12"/>
    <xf applyAlignment="1" borderId="1" fillId="0" fontId="5" numFmtId="0" pivotButton="0" quotePrefix="0" xfId="12">
      <alignment horizontal="center"/>
    </xf>
    <xf applyAlignment="1" borderId="1" fillId="0" fontId="21" numFmtId="0" pivotButton="0" quotePrefix="0" xfId="12">
      <alignment horizontal="center" vertical="top"/>
    </xf>
    <xf applyAlignment="1" borderId="1" fillId="0" fontId="21" numFmtId="0" pivotButton="0" quotePrefix="0" xfId="12">
      <alignment horizontal="center"/>
    </xf>
    <xf applyAlignment="1" borderId="1" fillId="0" fontId="2" numFmtId="41" pivotButton="0" quotePrefix="0" xfId="12">
      <alignment horizontal="center"/>
    </xf>
    <xf applyAlignment="1" borderId="1" fillId="0" fontId="2" numFmtId="0" pivotButton="0" quotePrefix="0" xfId="12">
      <alignment horizontal="center"/>
    </xf>
    <xf borderId="0" fillId="0" fontId="7" numFmtId="0" pivotButton="0" quotePrefix="0" xfId="12"/>
    <xf borderId="0" fillId="0" fontId="2" numFmtId="0" pivotButton="0" quotePrefix="0" xfId="12"/>
    <xf applyAlignment="1" borderId="0" fillId="0" fontId="8" numFmtId="0" pivotButton="0" quotePrefix="0" xfId="12">
      <alignment vertical="center"/>
    </xf>
    <xf borderId="0" fillId="0" fontId="8" numFmtId="0" pivotButton="0" quotePrefix="0" xfId="12"/>
    <xf applyAlignment="1" borderId="1" fillId="0" fontId="8" numFmtId="0" pivotButton="0" quotePrefix="0" xfId="0">
      <alignment horizontal="center"/>
    </xf>
    <xf borderId="1" fillId="0" fontId="8" numFmtId="0" pivotButton="0" quotePrefix="0" xfId="0"/>
    <xf borderId="0" fillId="0" fontId="8" numFmtId="41" pivotButton="0" quotePrefix="0" xfId="12"/>
    <xf applyAlignment="1" borderId="0" fillId="0" fontId="7" numFmtId="41" pivotButton="0" quotePrefix="0" xfId="12">
      <alignment horizontal="center"/>
    </xf>
    <xf borderId="0" fillId="0" fontId="7" numFmtId="41" pivotButton="0" quotePrefix="0" xfId="12"/>
    <xf borderId="0" fillId="0" fontId="6" numFmtId="41" pivotButton="0" quotePrefix="0" xfId="12"/>
    <xf applyAlignment="1" borderId="0" fillId="0" fontId="16" numFmtId="0" pivotButton="0" quotePrefix="0" xfId="12">
      <alignment vertical="center"/>
    </xf>
    <xf applyAlignment="1" borderId="0" fillId="0" fontId="6" numFmtId="0" pivotButton="0" quotePrefix="0" xfId="12">
      <alignment horizontal="center"/>
    </xf>
    <xf applyAlignment="1" borderId="1" fillId="3" fontId="6" numFmtId="0" pivotButton="0" quotePrefix="0" xfId="12">
      <alignment horizontal="center" vertical="center" wrapText="1"/>
    </xf>
    <xf applyAlignment="1" borderId="0" fillId="0" fontId="7" numFmtId="0" pivotButton="0" quotePrefix="0" xfId="12">
      <alignment horizontal="center"/>
    </xf>
    <xf applyAlignment="1" borderId="0" fillId="0" fontId="11" numFmtId="0" pivotButton="0" quotePrefix="0" xfId="12">
      <alignment horizontal="center"/>
    </xf>
    <xf applyAlignment="1" borderId="0" fillId="0" fontId="12" numFmtId="0" pivotButton="0" quotePrefix="0" xfId="12">
      <alignment horizontal="center"/>
    </xf>
    <xf applyAlignment="1" borderId="0" fillId="0" fontId="17" numFmtId="0" pivotButton="0" quotePrefix="0" xfId="12">
      <alignment horizontal="center" vertical="center" wrapText="1"/>
    </xf>
    <xf applyAlignment="1" borderId="0" fillId="0" fontId="18" numFmtId="0" pivotButton="0" quotePrefix="0" xfId="12">
      <alignment horizontal="center" vertical="center" wrapText="1"/>
    </xf>
    <xf applyAlignment="1" borderId="1" fillId="0" fontId="6" numFmtId="0" pivotButton="0" quotePrefix="0" xfId="12">
      <alignment horizontal="center"/>
    </xf>
    <xf applyAlignment="1" borderId="1" fillId="0" fontId="2" numFmtId="164" pivotButton="0" quotePrefix="0" xfId="1">
      <alignment horizontal="center"/>
    </xf>
    <xf borderId="1" fillId="0" fontId="5" numFmtId="164" pivotButton="0" quotePrefix="0" xfId="1"/>
    <xf borderId="1" fillId="0" fontId="7" numFmtId="164" pivotButton="0" quotePrefix="0" xfId="12"/>
    <xf borderId="0" fillId="0" fontId="7" numFmtId="164" pivotButton="0" quotePrefix="0" xfId="12"/>
    <xf borderId="1" fillId="0" fontId="8" numFmtId="164" pivotButton="0" quotePrefix="0" xfId="1"/>
    <xf applyAlignment="1" borderId="1" fillId="0" fontId="0" numFmtId="41" pivotButton="0" quotePrefix="0" xfId="12">
      <alignment horizontal="center" vertical="top"/>
    </xf>
    <xf borderId="6" fillId="2" fontId="10" numFmtId="41" pivotButton="0" quotePrefix="0" xfId="12"/>
    <xf borderId="6" fillId="0" fontId="8" numFmtId="0" pivotButton="0" quotePrefix="0" xfId="12"/>
    <xf borderId="0" fillId="0" fontId="2" numFmtId="0" pivotButton="0" quotePrefix="0" xfId="12"/>
    <xf applyAlignment="1" borderId="1" fillId="3" fontId="16" numFmtId="0" pivotButton="0" quotePrefix="0" xfId="12">
      <alignment horizontal="center" vertical="center"/>
    </xf>
    <xf applyAlignment="1" borderId="0" fillId="0" fontId="12" numFmtId="0" pivotButton="0" quotePrefix="0" xfId="12">
      <alignment horizontal="center"/>
    </xf>
    <xf borderId="0" fillId="0" fontId="7" numFmtId="0" pivotButton="0" quotePrefix="0" xfId="12"/>
    <xf borderId="0" fillId="0" fontId="2" numFmtId="41" pivotButton="0" quotePrefix="0" xfId="12"/>
    <xf borderId="0" fillId="0" fontId="12" numFmtId="0" pivotButton="0" quotePrefix="0" xfId="12"/>
    <xf borderId="0" fillId="0" fontId="2" numFmtId="0" pivotButton="0" quotePrefix="0" xfId="12"/>
    <xf applyAlignment="1" borderId="0" fillId="0" fontId="17" numFmtId="0" pivotButton="0" quotePrefix="0" xfId="12">
      <alignment vertical="center" wrapText="1"/>
    </xf>
    <xf borderId="0" fillId="0" fontId="7" numFmtId="0" pivotButton="0" quotePrefix="0" xfId="12"/>
    <xf borderId="0" fillId="0" fontId="6" numFmtId="0" pivotButton="0" quotePrefix="0" xfId="12"/>
    <xf borderId="0" fillId="0" fontId="8" numFmtId="0" pivotButton="0" quotePrefix="0" xfId="12"/>
    <xf applyAlignment="1" borderId="1" fillId="3" fontId="6" numFmtId="0" pivotButton="0" quotePrefix="0" xfId="12">
      <alignment horizontal="center" vertical="center" wrapText="1"/>
    </xf>
    <xf applyAlignment="1" borderId="0" fillId="0" fontId="12" numFmtId="41" pivotButton="0" quotePrefix="0" xfId="12">
      <alignment horizontal="center"/>
    </xf>
    <xf applyAlignment="1" borderId="1" fillId="3" fontId="16" numFmtId="41" pivotButton="0" quotePrefix="0" xfId="12">
      <alignment horizontal="center" vertical="center"/>
    </xf>
    <xf applyAlignment="1" borderId="1" fillId="3" fontId="16" numFmtId="41" pivotButton="0" quotePrefix="0" xfId="12">
      <alignment horizontal="center" vertical="center" wrapText="1"/>
    </xf>
    <xf applyAlignment="1" borderId="0" fillId="0" fontId="8" numFmtId="41" pivotButton="0" quotePrefix="0" xfId="12">
      <alignment horizontal="center" vertical="center"/>
    </xf>
    <xf applyAlignment="1" borderId="0" fillId="0" fontId="8" numFmtId="41" pivotButton="0" quotePrefix="0" xfId="12">
      <alignment vertical="center"/>
    </xf>
    <xf applyAlignment="1" borderId="0" fillId="0" fontId="8" numFmtId="41" pivotButton="0" quotePrefix="0" xfId="12">
      <alignment horizontal="center"/>
    </xf>
    <xf applyAlignment="1" borderId="0" fillId="0" fontId="16" numFmtId="41" pivotButton="0" quotePrefix="0" xfId="12">
      <alignment horizontal="left" vertical="center"/>
    </xf>
    <xf applyAlignment="1" borderId="0" fillId="0" fontId="6" numFmtId="41" pivotButton="0" quotePrefix="0" xfId="12">
      <alignment horizontal="center"/>
    </xf>
    <xf borderId="1" fillId="0" fontId="6" numFmtId="0" pivotButton="0" quotePrefix="0" xfId="12"/>
    <xf borderId="1" fillId="0" fontId="0" numFmtId="0" pivotButton="0" quotePrefix="0" xfId="0"/>
    <xf borderId="1" fillId="3" fontId="6" numFmtId="0" pivotButton="0" quotePrefix="0" xfId="12"/>
    <xf borderId="1" fillId="0" fontId="0" numFmtId="0" pivotButton="0" quotePrefix="0" xfId="0"/>
    <xf borderId="0" fillId="0" fontId="2" numFmtId="0" pivotButton="0" quotePrefix="0" xfId="12"/>
    <xf borderId="0" fillId="0" fontId="2" numFmtId="41" pivotButton="0" quotePrefix="0" xfId="12"/>
    <xf borderId="2" fillId="0" fontId="6" numFmtId="0" pivotButton="0" quotePrefix="0" xfId="12"/>
    <xf borderId="3" fillId="0" fontId="6" numFmtId="0" pivotButton="0" quotePrefix="0" xfId="12"/>
    <xf borderId="4" fillId="0" fontId="6" numFmtId="0" pivotButton="0" quotePrefix="0" xfId="12"/>
    <xf borderId="0" fillId="0" fontId="2" numFmtId="41" pivotButton="0" quotePrefix="0" xfId="12"/>
    <xf borderId="0" fillId="0" fontId="2" numFmtId="0" pivotButton="0" quotePrefix="0" xfId="12"/>
    <xf borderId="0" fillId="0" fontId="2" numFmtId="41" pivotButton="0" quotePrefix="0" xfId="12"/>
    <xf applyAlignment="1" borderId="1" fillId="3" fontId="16" numFmtId="41" pivotButton="0" quotePrefix="0" xfId="12">
      <alignment horizontal="center" vertical="center" wrapText="1"/>
    </xf>
    <xf applyAlignment="1" borderId="1" fillId="3" fontId="16" numFmtId="41" pivotButton="0" quotePrefix="0" xfId="12">
      <alignment horizontal="center" vertical="center"/>
    </xf>
    <xf applyAlignment="1" borderId="0" fillId="0" fontId="12" numFmtId="0" pivotButton="0" quotePrefix="0" xfId="12">
      <alignment horizontal="center"/>
    </xf>
    <xf applyAlignment="1" borderId="0" fillId="0" fontId="7" numFmtId="0" pivotButton="0" quotePrefix="0" xfId="12">
      <alignment horizontal="left"/>
    </xf>
    <xf borderId="0" fillId="0" fontId="2" numFmtId="0" pivotButton="0" quotePrefix="0" xfId="12"/>
    <xf applyAlignment="1" borderId="1" fillId="3" fontId="6" numFmtId="0" pivotButton="0" quotePrefix="0" xfId="12">
      <alignment horizontal="center" vertical="center" wrapText="1"/>
    </xf>
    <xf borderId="1" fillId="0" fontId="0" numFmtId="0" pivotButton="0" quotePrefix="0" xfId="0"/>
    <xf applyAlignment="1" borderId="2" fillId="3" fontId="6" numFmtId="0" pivotButton="0" quotePrefix="0" xfId="12">
      <alignment horizontal="center" vertical="center" wrapText="1"/>
    </xf>
    <xf applyAlignment="1" borderId="4" fillId="3" fontId="6" numFmtId="0" pivotButton="0" quotePrefix="0" xfId="12">
      <alignment horizontal="center" vertical="center" wrapText="1"/>
    </xf>
    <xf applyAlignment="1" borderId="1" fillId="3" fontId="5" numFmtId="41" pivotButton="0" quotePrefix="0" xfId="12">
      <alignment horizontal="center" vertical="center" wrapText="1"/>
    </xf>
    <xf borderId="1" fillId="0" fontId="0" numFmtId="41" pivotButton="0" quotePrefix="0" xfId="0"/>
    <xf applyAlignment="1" borderId="0" fillId="0" fontId="6" numFmtId="0" pivotButton="0" quotePrefix="0" xfId="12">
      <alignment horizontal="center"/>
    </xf>
    <xf borderId="0" fillId="0" fontId="2" numFmtId="41" pivotButton="0" quotePrefix="0" xfId="12"/>
    <xf applyAlignment="1" borderId="1" fillId="3" fontId="16" numFmtId="41" pivotButton="0" quotePrefix="0" xfId="12">
      <alignment horizontal="center" vertical="center" wrapText="1"/>
    </xf>
    <xf applyAlignment="1" borderId="1" fillId="3" fontId="16" numFmtId="41" pivotButton="0" quotePrefix="0" xfId="12">
      <alignment horizontal="center" vertical="center"/>
    </xf>
    <xf applyAlignment="1" borderId="1" fillId="3" fontId="19" numFmtId="0" pivotButton="0" quotePrefix="0" xfId="12">
      <alignment horizontal="center" vertical="center" wrapText="1"/>
    </xf>
    <xf applyAlignment="1" borderId="1" fillId="3" fontId="19" numFmtId="41" pivotButton="0" quotePrefix="0" xfId="12">
      <alignment horizontal="center" vertical="center" wrapText="1"/>
    </xf>
    <xf applyAlignment="1" borderId="1" fillId="3" fontId="16" numFmtId="0" pivotButton="0" quotePrefix="0" xfId="12">
      <alignment horizontal="center" vertical="center" wrapText="1"/>
    </xf>
    <xf borderId="5" fillId="0" fontId="0" numFmtId="0" pivotButton="0" quotePrefix="0" xfId="0"/>
    <xf borderId="4" fillId="0" fontId="0" numFmtId="0" pivotButton="0" quotePrefix="0" xfId="0"/>
    <xf borderId="3" fillId="0" fontId="0" numFmtId="0" pivotButton="0" quotePrefix="0" xfId="0"/>
    <xf borderId="0" fillId="0" fontId="8" numFmtId="0" pivotButton="0" quotePrefix="0" xfId="12"/>
    <xf applyAlignment="1" borderId="0" fillId="0" fontId="7" numFmtId="0" pivotButton="0" quotePrefix="0" xfId="12">
      <alignment horizontal="center"/>
    </xf>
    <xf borderId="0" fillId="0" fontId="2" numFmtId="0" pivotButton="0" quotePrefix="0" xfId="12"/>
    <xf borderId="0" fillId="0" fontId="7" numFmtId="0" pivotButton="0" quotePrefix="0" xfId="12"/>
    <xf borderId="0" fillId="0" fontId="6" numFmtId="0" pivotButton="0" quotePrefix="0" xfId="12"/>
    <xf borderId="0" fillId="0" fontId="2" numFmtId="0" pivotButton="0" quotePrefix="0" xfId="12"/>
    <xf borderId="0" fillId="0" fontId="12" numFmtId="0" pivotButton="0" quotePrefix="0" xfId="12"/>
    <xf applyAlignment="1" borderId="0" fillId="0" fontId="12" numFmtId="0" pivotButton="0" quotePrefix="0" xfId="12">
      <alignment horizontal="center"/>
    </xf>
    <xf applyAlignment="1" borderId="0" fillId="0" fontId="17" numFmtId="0" pivotButton="0" quotePrefix="0" xfId="12">
      <alignment vertical="center" wrapText="1"/>
    </xf>
    <xf applyAlignment="1" borderId="0" fillId="0" fontId="17" numFmtId="0" pivotButton="0" quotePrefix="0" xfId="12">
      <alignment horizontal="center" vertical="center" wrapText="1"/>
    </xf>
    <xf applyAlignment="1" borderId="0" fillId="0" fontId="11" numFmtId="0" pivotButton="0" quotePrefix="0" xfId="12">
      <alignment horizontal="center" vertical="center"/>
    </xf>
    <xf borderId="0" fillId="0" fontId="11" numFmtId="0" pivotButton="0" quotePrefix="0" xfId="12"/>
    <xf applyAlignment="1" borderId="0" fillId="0" fontId="18" numFmtId="0" pivotButton="0" quotePrefix="0" xfId="12">
      <alignment horizontal="center" vertical="center" wrapText="1"/>
    </xf>
    <xf borderId="0" fillId="0" fontId="11" numFmtId="41" pivotButton="0" quotePrefix="0" xfId="12"/>
    <xf applyAlignment="1" borderId="0" fillId="0" fontId="11" numFmtId="0" pivotButton="0" quotePrefix="0" xfId="12">
      <alignment horizontal="center"/>
    </xf>
    <xf applyAlignment="1" borderId="0" fillId="0" fontId="11" numFmtId="0" pivotButton="0" quotePrefix="0" xfId="12">
      <alignment horizontal="left"/>
    </xf>
    <xf borderId="0" fillId="0" fontId="12" numFmtId="41" pivotButton="0" quotePrefix="0" xfId="12"/>
    <xf borderId="0" fillId="0" fontId="12" numFmtId="0" pivotButton="0" quotePrefix="0" xfId="12"/>
    <xf borderId="0" fillId="0" fontId="11" numFmtId="0" pivotButton="0" quotePrefix="0" xfId="12"/>
    <xf applyAlignment="1" borderId="0" fillId="0" fontId="12" numFmtId="41" pivotButton="0" quotePrefix="0" xfId="12">
      <alignment horizontal="center"/>
    </xf>
    <xf applyAlignment="1" borderId="0" fillId="0" fontId="13" numFmtId="0" pivotButton="0" quotePrefix="0" xfId="12">
      <alignment horizontal="center"/>
    </xf>
    <xf borderId="0" fillId="0" fontId="14" numFmtId="41" pivotButton="0" quotePrefix="0" xfId="12"/>
    <xf applyAlignment="1" borderId="0" fillId="0" fontId="15" numFmtId="0" pivotButton="0" quotePrefix="0" xfId="12">
      <alignment horizontal="center"/>
    </xf>
    <xf borderId="0" fillId="0" fontId="6" numFmtId="0" pivotButton="0" quotePrefix="0" xfId="12"/>
    <xf applyAlignment="1" borderId="0" fillId="0" fontId="16" numFmtId="0" pivotButton="0" quotePrefix="0" xfId="12">
      <alignment vertical="center"/>
    </xf>
    <xf borderId="0" fillId="0" fontId="12" numFmtId="41" pivotButton="0" quotePrefix="0" xfId="12"/>
    <xf borderId="10" fillId="0" fontId="0" numFmtId="0" pivotButton="0" quotePrefix="0" xfId="0"/>
    <xf borderId="10" fillId="0" fontId="0" numFmtId="165" pivotButton="0" quotePrefix="0" xfId="0"/>
    <xf borderId="8" fillId="0" fontId="0" numFmtId="0" pivotButton="0" quotePrefix="0" xfId="0"/>
  </cellXfs>
  <cellStyles count="41">
    <cellStyle builtinId="0" name="Normal" xfId="0"/>
    <cellStyle builtinId="3" name="Comma" xfId="1"/>
    <cellStyle name="Normal 2" xfId="2"/>
    <cellStyle name="Comma [0] 2" xfId="3"/>
    <cellStyle name="Percent 2" xfId="4"/>
    <cellStyle name="Normal 3" xfId="5"/>
    <cellStyle name="Comma 2" xfId="6"/>
    <cellStyle name="Comma [0] 3" xfId="7"/>
    <cellStyle name="Percent 3" xfId="8"/>
    <cellStyle name="Normal 4" xfId="9"/>
    <cellStyle name="Comma [0] 4" xfId="10"/>
    <cellStyle name="Percent 4" xfId="11"/>
    <cellStyle name="Normal 2 2" xfId="12"/>
    <cellStyle name="Comma 3" xfId="13"/>
    <cellStyle name="Comma [0] 2 2" xfId="14"/>
    <cellStyle name="Percent 2 2" xfId="15"/>
    <cellStyle name="Normal 3 2" xfId="16"/>
    <cellStyle name="Comma 2 2" xfId="17"/>
    <cellStyle name="Comma [0] 3 2" xfId="18"/>
    <cellStyle name="Percent 3 2" xfId="19"/>
    <cellStyle name="Normal 2 3" xfId="20"/>
    <cellStyle name="Comma [0] 5" xfId="21"/>
    <cellStyle name="Comma 2 3" xfId="22"/>
    <cellStyle name="Normal 2 4" xfId="23"/>
    <cellStyle name="Comma [0] 2 3" xfId="24"/>
    <cellStyle name="Percent 2 3" xfId="25"/>
    <cellStyle name="Normal 3 3" xfId="26"/>
    <cellStyle name="Comma 2 4" xfId="27"/>
    <cellStyle name="Comma [0] 3 3" xfId="28"/>
    <cellStyle name="Percent 3 3" xfId="29"/>
    <cellStyle name="Normal 4 2" xfId="30"/>
    <cellStyle name="Comma [0] 4 2" xfId="31"/>
    <cellStyle name="Percent 4 2" xfId="32"/>
    <cellStyle name="Normal 2 2 2" xfId="33"/>
    <cellStyle name="Comma 3 2" xfId="34"/>
    <cellStyle name="Comma [0] 2 2 2" xfId="35"/>
    <cellStyle name="Percent 2 2 2" xfId="36"/>
    <cellStyle name="Normal 3 2 2" xfId="37"/>
    <cellStyle name="Comma 2 2 2" xfId="38"/>
    <cellStyle name="Comma [0] 3 2 2" xfId="39"/>
    <cellStyle name="Percent 3 2 2" xfId="4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externalLinks/externalLink1.xml" Type="http://schemas.openxmlformats.org/officeDocument/2006/relationships/externalLink"/><Relationship Id="rId14" Target="styles.xml" Type="http://schemas.openxmlformats.org/officeDocument/2006/relationships/styles"/><Relationship Id="rId15" Target="theme/theme1.xml" Type="http://schemas.openxmlformats.org/officeDocument/2006/relationships/theme"/></Relationships>
</file>

<file path=xl/externalLinks/_rels/externalLink1.xml.rels><Relationships xmlns="http://schemas.openxmlformats.org/package/2006/relationships"><Relationship Id="rId1" Target="/C:/Users/CHRISTINE/Downloads/Januari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ftar Gaji"/>
      <sheetName val="Rekening"/>
      <sheetName val="Bpjs Ktgkerjaan"/>
      <sheetName val="Pensiun"/>
      <sheetName val="Bpjs Kshtn"/>
      <sheetName val="Dplk"/>
      <sheetName val="Transportasi"/>
      <sheetName val="Rekening (2)"/>
      <sheetName val="Sheet2"/>
      <sheetName val="Rafel"/>
      <sheetName val="Konversi"/>
      <sheetName val="Kopma"/>
      <sheetName val="Sheet1"/>
    </sheetNames>
    <sheetDataSet>
      <sheetData sheetId="0">
        <row r="24">
          <cell r="B24" t="str">
            <v>Agam Nasrullah</v>
          </cell>
        </row>
        <row r="36">
          <cell r="H36">
            <v>8564000</v>
          </cell>
          <cell r="Q36">
            <v>4282181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47"/>
  <sheetViews>
    <sheetView topLeftCell="A6" workbookViewId="0" zoomScale="90" zoomScaleNormal="90">
      <selection activeCell="B21" sqref="B21"/>
    </sheetView>
  </sheetViews>
  <sheetFormatPr baseColWidth="10" defaultColWidth="8.83203125" defaultRowHeight="15"/>
  <cols>
    <col customWidth="1" max="1" min="1" style="118" width="5"/>
    <col customWidth="1" max="2" min="2" style="118" width="27.83203125"/>
    <col customWidth="1" hidden="1" max="3" min="3" style="118" width="21.33203125"/>
    <col customWidth="1" hidden="1" max="4" min="4" style="118" width="8.1640625"/>
    <col customWidth="1" max="5" min="5" style="118" width="32.5"/>
    <col customWidth="1" max="6" min="6" style="118" width="20.33203125"/>
    <col customWidth="1" hidden="1" max="7" min="7" style="104" width="13.83203125"/>
    <col customWidth="1" hidden="1" max="8" min="8" style="104" width="13.33203125"/>
    <col customWidth="1" hidden="1" max="9" min="9" style="104" width="10.33203125"/>
    <col customWidth="1" hidden="1" max="10" min="10" style="104" width="15"/>
    <col customWidth="1" max="11" min="11" style="104" width="17.6640625"/>
    <col customWidth="1" max="12" min="12" style="104" width="11.1640625"/>
    <col customWidth="1" max="13" min="13" style="104" width="15.33203125"/>
    <col customWidth="1" hidden="1" max="14" min="14" style="104" width="14.33203125"/>
    <col customWidth="1" max="15" min="15" style="104" width="14.1640625"/>
    <col customWidth="1" max="17" min="16" style="104" width="12.1640625"/>
    <col customWidth="1" max="18" min="18" style="104" width="11.1640625"/>
    <col customWidth="1" max="20" min="19" style="104" width="13.83203125"/>
    <col customWidth="1" max="21" min="21" style="104" width="17.1640625"/>
    <col customWidth="1" max="22" min="22" style="104" width="16.5"/>
    <col customWidth="1" max="23" min="23" style="104" width="14.5"/>
    <col customWidth="1" max="24" min="24" style="118" width="9.1640625"/>
    <col customWidth="1" max="25" min="25" style="118" width="8.83203125"/>
    <col customWidth="1" max="16384" min="26" style="118" width="8.83203125"/>
  </cols>
  <sheetData>
    <row hidden="1" r="1" s="16">
      <c r="A1" s="95" t="n"/>
      <c r="P1" s="104" t="inlineStr">
        <is>
          <t xml:space="preserve"> </t>
        </is>
      </c>
    </row>
    <row hidden="1" r="2" s="16">
      <c r="A2" s="95" t="n"/>
    </row>
    <row hidden="1" r="3" s="16">
      <c r="A3" s="95" t="n"/>
    </row>
    <row r="4">
      <c r="A4" s="120" t="n"/>
      <c r="B4" s="120" t="n"/>
      <c r="C4" s="120" t="n"/>
      <c r="D4" s="120" t="n"/>
      <c r="E4" s="120" t="n"/>
      <c r="F4" s="120" t="n"/>
      <c r="G4" s="132" t="n"/>
    </row>
    <row r="5">
      <c r="A5" s="103" t="inlineStr">
        <is>
          <t>DAFTAR GAJI PEGAWAI</t>
        </is>
      </c>
    </row>
    <row r="6">
      <c r="A6" s="103" t="inlineStr">
        <is>
          <t>BULAN Desember 2019 PEGAWAI YKP bank bjb</t>
        </is>
      </c>
    </row>
    <row customHeight="1" ht="7.5" r="7" s="16"/>
    <row customHeight="1" ht="15" r="8" s="16">
      <c r="A8" s="97" t="inlineStr">
        <is>
          <t>NO</t>
        </is>
      </c>
      <c r="B8" s="97" t="inlineStr">
        <is>
          <t>NAMA</t>
        </is>
      </c>
      <c r="C8" s="97" t="inlineStr">
        <is>
          <t>Masa Kerja</t>
        </is>
      </c>
      <c r="D8" s="111" t="n"/>
      <c r="E8" s="107" t="inlineStr">
        <is>
          <t>GRADE</t>
        </is>
      </c>
      <c r="F8" s="108" t="inlineStr">
        <is>
          <t>SINGLE SALARY</t>
        </is>
      </c>
      <c r="G8" s="106" t="inlineStr">
        <is>
          <t>TUNJANGAN</t>
        </is>
      </c>
      <c r="H8" s="112" t="n"/>
      <c r="I8" s="111" t="n"/>
      <c r="J8" s="105" t="inlineStr">
        <is>
          <t>TOTAL TUNJANGAN</t>
        </is>
      </c>
      <c r="K8" s="105" t="inlineStr">
        <is>
          <t>FAKTOR PENGURANG</t>
        </is>
      </c>
      <c r="L8" s="111" t="n"/>
      <c r="M8" s="105" t="inlineStr">
        <is>
          <t>TOTAL FAKTOR PENGURANG</t>
        </is>
      </c>
      <c r="N8" s="105" t="inlineStr">
        <is>
          <t>TOTAL BIAYA GAJI PEGAWAI</t>
        </is>
      </c>
      <c r="O8" s="106" t="inlineStr">
        <is>
          <t>POTONGAN PEGAWAI</t>
        </is>
      </c>
      <c r="P8" s="112" t="n"/>
      <c r="Q8" s="112" t="n"/>
      <c r="R8" s="112" t="n"/>
      <c r="S8" s="112" t="n"/>
      <c r="T8" s="111" t="n"/>
      <c r="U8" s="105" t="inlineStr">
        <is>
          <t>TOTAL BEBAN PEGAWAI</t>
        </is>
      </c>
      <c r="V8" s="101" t="inlineStr">
        <is>
          <t xml:space="preserve">GAJI BERSIH </t>
        </is>
      </c>
      <c r="W8" s="118" t="n"/>
    </row>
    <row customHeight="1" ht="17.25" r="9" s="16">
      <c r="A9" s="110" t="n"/>
      <c r="B9" s="110" t="n"/>
      <c r="C9" s="61" t="inlineStr">
        <is>
          <t>Tahun</t>
        </is>
      </c>
      <c r="D9" s="61" t="inlineStr">
        <is>
          <t>Bulan</t>
        </is>
      </c>
      <c r="E9" s="110" t="n"/>
      <c r="F9" s="110" t="n"/>
      <c r="G9" s="106" t="inlineStr">
        <is>
          <t>DPLK</t>
        </is>
      </c>
      <c r="H9" s="106" t="inlineStr">
        <is>
          <t>BPJS TK</t>
        </is>
      </c>
      <c r="I9" s="106" t="inlineStr">
        <is>
          <t>BPJS KES</t>
        </is>
      </c>
      <c r="J9" s="110" t="n"/>
      <c r="K9" s="105" t="inlineStr">
        <is>
          <t>KEHADIRAN</t>
        </is>
      </c>
      <c r="L9" s="105" t="inlineStr">
        <is>
          <t>ABSENSI</t>
        </is>
      </c>
      <c r="M9" s="110" t="n"/>
      <c r="N9" s="110" t="n"/>
      <c r="O9" s="106" t="inlineStr">
        <is>
          <t>DPLK</t>
        </is>
      </c>
      <c r="P9" s="106" t="inlineStr">
        <is>
          <t>BPJS TK</t>
        </is>
      </c>
      <c r="Q9" s="106" t="inlineStr">
        <is>
          <t>BPJS KES</t>
        </is>
      </c>
      <c r="R9" s="106" t="inlineStr">
        <is>
          <t>BJB SYARIAH</t>
        </is>
      </c>
      <c r="S9" s="106" t="inlineStr">
        <is>
          <t>KOPEN</t>
        </is>
      </c>
      <c r="T9" s="106" t="inlineStr">
        <is>
          <t>ZIEBAR</t>
        </is>
      </c>
      <c r="U9" s="110" t="n"/>
      <c r="V9" s="110" t="n"/>
      <c r="W9" s="118" t="n"/>
    </row>
    <row r="10">
      <c r="A10" s="139" t="n">
        <v>1</v>
      </c>
      <c r="B10" s="139" t="inlineStr">
        <is>
          <t>Adek Imam Afrianto</t>
        </is>
      </c>
      <c r="C10" s="139" t="inlineStr">
        <is>
          <t>0 Tahun</t>
        </is>
      </c>
      <c r="D10" s="139" t="inlineStr">
        <is>
          <t>0 Bulan</t>
        </is>
      </c>
      <c r="E10" s="139" t="inlineStr">
        <is>
          <t>G-4/5 (SENIOR STAFF)</t>
        </is>
      </c>
      <c r="F10" s="140" t="n">
        <v>5357451</v>
      </c>
      <c r="G10" s="140">
        <f>'DPLK'!E10</f>
        <v/>
      </c>
      <c r="H10" s="140">
        <f>'BPJS TK'!I10</f>
        <v/>
      </c>
      <c r="I10" s="140">
        <f>'BPJS KES'!E10</f>
        <v/>
      </c>
      <c r="J10" s="140">
        <f>SUM(G10:I10)</f>
        <v/>
      </c>
      <c r="K10" s="140">
        <f>'PENGURANG KEHADIRAN'!G11</f>
        <v/>
      </c>
      <c r="L10" s="140">
        <f>'PENGURANG ABSENSI'!I11</f>
        <v/>
      </c>
      <c r="M10" s="140">
        <f>=K10+L10</f>
        <v/>
      </c>
      <c r="N10" s="140">
        <f>F10+J10-M10</f>
        <v/>
      </c>
      <c r="O10" s="140">
        <f>'DPLK'!F10</f>
        <v/>
      </c>
      <c r="P10" s="140">
        <f>'BPJS TK'!L10</f>
        <v/>
      </c>
      <c r="Q10" s="140">
        <f>'BPJS KES'!F10</f>
        <v/>
      </c>
      <c r="R10" s="140">
        <f>'BJB SYARIAH'!D10</f>
        <v/>
      </c>
      <c r="S10" s="140">
        <f>'KOPEN'!F10</f>
        <v/>
      </c>
      <c r="T10" s="140">
        <f>'ZIEBAR'!F10</f>
        <v/>
      </c>
      <c r="U10" s="140">
        <f>SUM(O10:T10)</f>
        <v/>
      </c>
      <c r="V10" s="140">
        <f>ROUND((F10 - M10 - U10), 0)</f>
        <v/>
      </c>
    </row>
    <row r="11">
      <c r="A11" s="139" t="n">
        <v>2</v>
      </c>
      <c r="B11" s="139" t="inlineStr">
        <is>
          <t>Agam Nasrullah</t>
        </is>
      </c>
      <c r="C11" s="139" t="inlineStr">
        <is>
          <t>0 Tahun</t>
        </is>
      </c>
      <c r="D11" s="139" t="inlineStr">
        <is>
          <t>0 Bulan</t>
        </is>
      </c>
      <c r="E11" s="139" t="inlineStr">
        <is>
          <t>G-3/5 (STAFF)</t>
        </is>
      </c>
      <c r="F11" s="140" t="n">
        <v>4772875</v>
      </c>
      <c r="G11" s="140">
        <f>'DPLK'!E11</f>
        <v/>
      </c>
      <c r="H11" s="140">
        <f>'BPJS TK'!I11</f>
        <v/>
      </c>
      <c r="I11" s="140">
        <f>'BPJS KES'!E11</f>
        <v/>
      </c>
      <c r="J11" s="140">
        <f>SUM(G11:I11)</f>
        <v/>
      </c>
      <c r="K11" s="140">
        <f>'PENGURANG KEHADIRAN'!G12</f>
        <v/>
      </c>
      <c r="L11" s="140">
        <f>'PENGURANG ABSENSI'!I12</f>
        <v/>
      </c>
      <c r="M11" s="140">
        <f>=K11+L11</f>
        <v/>
      </c>
      <c r="N11" s="140">
        <f>F11+J11-M11</f>
        <v/>
      </c>
      <c r="O11" s="140">
        <f>'DPLK'!F11</f>
        <v/>
      </c>
      <c r="P11" s="140">
        <f>'BPJS TK'!L11</f>
        <v/>
      </c>
      <c r="Q11" s="140">
        <f>'BPJS KES'!F11</f>
        <v/>
      </c>
      <c r="R11" s="140">
        <f>'BJB SYARIAH'!D11</f>
        <v/>
      </c>
      <c r="S11" s="140">
        <f>'KOPEN'!F11</f>
        <v/>
      </c>
      <c r="T11" s="140">
        <f>'ZIEBAR'!F11</f>
        <v/>
      </c>
      <c r="U11" s="140">
        <f>SUM(O11:T11)</f>
        <v/>
      </c>
      <c r="V11" s="140">
        <f>ROUND((F11 - M11 - U11), 0)</f>
        <v/>
      </c>
    </row>
    <row r="12">
      <c r="A12" s="139" t="n">
        <v>3</v>
      </c>
      <c r="B12" s="139" t="inlineStr">
        <is>
          <t>Ahmad Saprudin</t>
        </is>
      </c>
      <c r="C12" s="139" t="inlineStr">
        <is>
          <t>0 Tahun</t>
        </is>
      </c>
      <c r="D12" s="139" t="inlineStr">
        <is>
          <t>0 Bulan</t>
        </is>
      </c>
      <c r="E12" s="139" t="inlineStr">
        <is>
          <t>G-7/1 (KEPALA SEKSI)</t>
        </is>
      </c>
      <c r="F12" s="140" t="n">
        <v>7750000</v>
      </c>
      <c r="G12" s="140">
        <f>'DPLK'!E12</f>
        <v/>
      </c>
      <c r="H12" s="140">
        <f>'BPJS TK'!I12</f>
        <v/>
      </c>
      <c r="I12" s="140">
        <f>'BPJS KES'!E12</f>
        <v/>
      </c>
      <c r="J12" s="140">
        <f>SUM(G12:I12)</f>
        <v/>
      </c>
      <c r="K12" s="140">
        <f>'PENGURANG KEHADIRAN'!G13</f>
        <v/>
      </c>
      <c r="L12" s="140">
        <f>'PENGURANG ABSENSI'!I13</f>
        <v/>
      </c>
      <c r="M12" s="140">
        <f>=K12+L12</f>
        <v/>
      </c>
      <c r="N12" s="140">
        <f>F12+J12-M12</f>
        <v/>
      </c>
      <c r="O12" s="140">
        <f>'DPLK'!F12</f>
        <v/>
      </c>
      <c r="P12" s="140">
        <f>'BPJS TK'!L12</f>
        <v/>
      </c>
      <c r="Q12" s="140">
        <f>'BPJS KES'!F12</f>
        <v/>
      </c>
      <c r="R12" s="140">
        <f>'BJB SYARIAH'!D12</f>
        <v/>
      </c>
      <c r="S12" s="140">
        <f>'KOPEN'!F12</f>
        <v/>
      </c>
      <c r="T12" s="140">
        <f>'ZIEBAR'!F12</f>
        <v/>
      </c>
      <c r="U12" s="140">
        <f>SUM(O12:T12)</f>
        <v/>
      </c>
      <c r="V12" s="140">
        <f>ROUND((F12 - M12 - U12), 0)</f>
        <v/>
      </c>
    </row>
    <row r="13">
      <c r="A13" s="139" t="n">
        <v>4</v>
      </c>
      <c r="B13" s="139" t="inlineStr">
        <is>
          <t>Ari Aldian</t>
        </is>
      </c>
      <c r="C13" s="139" t="inlineStr">
        <is>
          <t>0 Tahun</t>
        </is>
      </c>
      <c r="D13" s="139" t="inlineStr">
        <is>
          <t>0 Bulan</t>
        </is>
      </c>
      <c r="E13" s="139" t="inlineStr">
        <is>
          <t>KONTRAK</t>
        </is>
      </c>
      <c r="F13" s="140" t="n">
        <v>2900000</v>
      </c>
      <c r="G13" s="140">
        <f>'DPLK'!E13</f>
        <v/>
      </c>
      <c r="H13" s="140">
        <f>'BPJS TK'!I13</f>
        <v/>
      </c>
      <c r="I13" s="140">
        <f>'BPJS KES'!E13</f>
        <v/>
      </c>
      <c r="J13" s="140">
        <f>SUM(G13:I13)</f>
        <v/>
      </c>
      <c r="K13" s="140">
        <f>'PENGURANG KEHADIRAN'!G14</f>
        <v/>
      </c>
      <c r="L13" s="140">
        <f>'PENGURANG ABSENSI'!I14</f>
        <v/>
      </c>
      <c r="M13" s="140">
        <f>=K13+L13</f>
        <v/>
      </c>
      <c r="N13" s="140">
        <f>F13+J13-M13</f>
        <v/>
      </c>
      <c r="O13" s="140">
        <f>'DPLK'!F13</f>
        <v/>
      </c>
      <c r="P13" s="140">
        <f>'BPJS TK'!L13</f>
        <v/>
      </c>
      <c r="Q13" s="140">
        <f>'BPJS KES'!F13</f>
        <v/>
      </c>
      <c r="R13" s="140">
        <f>'BJB SYARIAH'!D13</f>
        <v/>
      </c>
      <c r="S13" s="140">
        <f>'KOPEN'!F13</f>
        <v/>
      </c>
      <c r="T13" s="140">
        <f>'ZIEBAR'!F13</f>
        <v/>
      </c>
      <c r="U13" s="140">
        <f>SUM(O13:T13)</f>
        <v/>
      </c>
      <c r="V13" s="140">
        <f>ROUND((F13 - M13 - U13), 0)</f>
        <v/>
      </c>
    </row>
    <row r="14">
      <c r="A14" s="139" t="n">
        <v>5</v>
      </c>
      <c r="B14" s="139" t="inlineStr">
        <is>
          <t>Christina Apriliyani</t>
        </is>
      </c>
      <c r="C14" s="139" t="inlineStr">
        <is>
          <t>0 Tahun</t>
        </is>
      </c>
      <c r="D14" s="139" t="inlineStr">
        <is>
          <t>0 Bulan</t>
        </is>
      </c>
      <c r="E14" s="139" t="inlineStr">
        <is>
          <t>G-7/1 (KEPALA SEKSI)</t>
        </is>
      </c>
      <c r="F14" s="140" t="n">
        <v>7750000</v>
      </c>
      <c r="G14" s="140">
        <f>'DPLK'!E14</f>
        <v/>
      </c>
      <c r="H14" s="140">
        <f>'BPJS TK'!I14</f>
        <v/>
      </c>
      <c r="I14" s="140">
        <f>'BPJS KES'!E14</f>
        <v/>
      </c>
      <c r="J14" s="140">
        <f>SUM(G14:I14)</f>
        <v/>
      </c>
      <c r="K14" s="140">
        <f>'PENGURANG KEHADIRAN'!G15</f>
        <v/>
      </c>
      <c r="L14" s="140">
        <f>'PENGURANG ABSENSI'!I15</f>
        <v/>
      </c>
      <c r="M14" s="140">
        <f>=K14+L14</f>
        <v/>
      </c>
      <c r="N14" s="140">
        <f>F14+J14-M14</f>
        <v/>
      </c>
      <c r="O14" s="140">
        <f>'DPLK'!F14</f>
        <v/>
      </c>
      <c r="P14" s="140">
        <f>'BPJS TK'!L14</f>
        <v/>
      </c>
      <c r="Q14" s="140">
        <f>'BPJS KES'!F14</f>
        <v/>
      </c>
      <c r="R14" s="140">
        <f>'BJB SYARIAH'!D14</f>
        <v/>
      </c>
      <c r="S14" s="140">
        <f>'KOPEN'!F14</f>
        <v/>
      </c>
      <c r="T14" s="140">
        <f>'ZIEBAR'!F14</f>
        <v/>
      </c>
      <c r="U14" s="140">
        <f>SUM(O14:T14)</f>
        <v/>
      </c>
      <c r="V14" s="140">
        <f>ROUND((F14 - M14 - U14), 0)</f>
        <v/>
      </c>
    </row>
    <row r="15">
      <c r="A15" s="139" t="n">
        <v>6</v>
      </c>
      <c r="B15" s="139" t="inlineStr">
        <is>
          <t>Dede Muhammad Syifauddin</t>
        </is>
      </c>
      <c r="C15" s="139" t="inlineStr">
        <is>
          <t>0 Tahun</t>
        </is>
      </c>
      <c r="D15" s="139" t="inlineStr">
        <is>
          <t>0 Bulan</t>
        </is>
      </c>
      <c r="E15" s="139" t="inlineStr">
        <is>
          <t>G-1/3 (STAFF)</t>
        </is>
      </c>
      <c r="F15" s="140" t="n">
        <v>3578300</v>
      </c>
      <c r="G15" s="140">
        <f>'DPLK'!E15</f>
        <v/>
      </c>
      <c r="H15" s="140">
        <f>'BPJS TK'!I15</f>
        <v/>
      </c>
      <c r="I15" s="140">
        <f>'BPJS KES'!E15</f>
        <v/>
      </c>
      <c r="J15" s="140">
        <f>SUM(G15:I15)</f>
        <v/>
      </c>
      <c r="K15" s="140">
        <f>'PENGURANG KEHADIRAN'!G16</f>
        <v/>
      </c>
      <c r="L15" s="140">
        <f>'PENGURANG ABSENSI'!I16</f>
        <v/>
      </c>
      <c r="M15" s="140">
        <f>=K15+L15</f>
        <v/>
      </c>
      <c r="N15" s="140">
        <f>F15+J15-M15</f>
        <v/>
      </c>
      <c r="O15" s="140">
        <f>'DPLK'!F15</f>
        <v/>
      </c>
      <c r="P15" s="140">
        <f>'BPJS TK'!L15</f>
        <v/>
      </c>
      <c r="Q15" s="140">
        <f>'BPJS KES'!F15</f>
        <v/>
      </c>
      <c r="R15" s="140">
        <f>'BJB SYARIAH'!D15</f>
        <v/>
      </c>
      <c r="S15" s="140">
        <f>'KOPEN'!F15</f>
        <v/>
      </c>
      <c r="T15" s="140">
        <f>'ZIEBAR'!F15</f>
        <v/>
      </c>
      <c r="U15" s="140">
        <f>SUM(O15:T15)</f>
        <v/>
      </c>
      <c r="V15" s="140">
        <f>ROUND((F15 - M15 - U15), 0)</f>
        <v/>
      </c>
    </row>
    <row r="16">
      <c r="A16" s="139" t="n">
        <v>7</v>
      </c>
      <c r="B16" s="139" t="inlineStr">
        <is>
          <t>Deden Abdi Wijaya</t>
        </is>
      </c>
      <c r="C16" s="139" t="inlineStr">
        <is>
          <t>0 Tahun</t>
        </is>
      </c>
      <c r="D16" s="139" t="inlineStr">
        <is>
          <t>0 Bulan</t>
        </is>
      </c>
      <c r="E16" s="139" t="inlineStr">
        <is>
          <t>G-5/4 (SENIOR STAFF)</t>
        </is>
      </c>
      <c r="F16" s="140" t="n">
        <v>5850000</v>
      </c>
      <c r="G16" s="140">
        <f>'DPLK'!E16</f>
        <v/>
      </c>
      <c r="H16" s="140">
        <f>'BPJS TK'!I16</f>
        <v/>
      </c>
      <c r="I16" s="140">
        <f>'BPJS KES'!E16</f>
        <v/>
      </c>
      <c r="J16" s="140">
        <f>SUM(G16:I16)</f>
        <v/>
      </c>
      <c r="K16" s="140">
        <f>'PENGURANG KEHADIRAN'!G17</f>
        <v/>
      </c>
      <c r="L16" s="140">
        <f>'PENGURANG ABSENSI'!I17</f>
        <v/>
      </c>
      <c r="M16" s="140">
        <f>=K16+L16</f>
        <v/>
      </c>
      <c r="N16" s="140">
        <f>F16+J16-M16</f>
        <v/>
      </c>
      <c r="O16" s="140">
        <f>'DPLK'!F16</f>
        <v/>
      </c>
      <c r="P16" s="140">
        <f>'BPJS TK'!L16</f>
        <v/>
      </c>
      <c r="Q16" s="140">
        <f>'BPJS KES'!F16</f>
        <v/>
      </c>
      <c r="R16" s="140">
        <f>'BJB SYARIAH'!D16</f>
        <v/>
      </c>
      <c r="S16" s="140">
        <f>'KOPEN'!F16</f>
        <v/>
      </c>
      <c r="T16" s="140">
        <f>'ZIEBAR'!F16</f>
        <v/>
      </c>
      <c r="U16" s="140">
        <f>SUM(O16:T16)</f>
        <v/>
      </c>
      <c r="V16" s="140">
        <f>ROUND((F16 - M16 - U16), 0)</f>
        <v/>
      </c>
    </row>
    <row r="17">
      <c r="A17" s="139" t="n">
        <v>8</v>
      </c>
      <c r="B17" s="139" t="inlineStr">
        <is>
          <t>Dinan Sufendi Rae</t>
        </is>
      </c>
      <c r="C17" s="139" t="inlineStr">
        <is>
          <t>0 Tahun</t>
        </is>
      </c>
      <c r="D17" s="139" t="inlineStr">
        <is>
          <t>0 Bulan</t>
        </is>
      </c>
      <c r="E17" s="139" t="inlineStr">
        <is>
          <t>KONTRAK PARTNERSHIP</t>
        </is>
      </c>
      <c r="F17" s="140" t="n">
        <v>15000000</v>
      </c>
      <c r="G17" s="140">
        <f>'DPLK'!E17</f>
        <v/>
      </c>
      <c r="H17" s="140">
        <f>'BPJS TK'!I17</f>
        <v/>
      </c>
      <c r="I17" s="140">
        <f>'BPJS KES'!E17</f>
        <v/>
      </c>
      <c r="J17" s="140">
        <f>SUM(G17:I17)</f>
        <v/>
      </c>
      <c r="K17" s="140">
        <f>'PENGURANG KEHADIRAN'!G18</f>
        <v/>
      </c>
      <c r="L17" s="140">
        <f>'PENGURANG ABSENSI'!I18</f>
        <v/>
      </c>
      <c r="M17" s="140">
        <f>=K17+L17</f>
        <v/>
      </c>
      <c r="N17" s="140">
        <f>F17+J17-M17</f>
        <v/>
      </c>
      <c r="O17" s="140">
        <f>'DPLK'!F17</f>
        <v/>
      </c>
      <c r="P17" s="140">
        <f>'BPJS TK'!L17</f>
        <v/>
      </c>
      <c r="Q17" s="140">
        <f>'BPJS KES'!F17</f>
        <v/>
      </c>
      <c r="R17" s="140">
        <f>'BJB SYARIAH'!D17</f>
        <v/>
      </c>
      <c r="S17" s="140">
        <f>'KOPEN'!F17</f>
        <v/>
      </c>
      <c r="T17" s="140">
        <f>'ZIEBAR'!F17</f>
        <v/>
      </c>
      <c r="U17" s="140">
        <f>SUM(O17:T17)</f>
        <v/>
      </c>
      <c r="V17" s="140">
        <f>ROUND((F17 - M17 - U17), 0)</f>
        <v/>
      </c>
    </row>
    <row r="18">
      <c r="A18" s="139" t="n">
        <v>9</v>
      </c>
      <c r="B18" s="139" t="inlineStr">
        <is>
          <t>Dindin Achmad S</t>
        </is>
      </c>
      <c r="C18" s="139" t="inlineStr">
        <is>
          <t>0 Tahun</t>
        </is>
      </c>
      <c r="D18" s="139" t="inlineStr">
        <is>
          <t>0 Bulan</t>
        </is>
      </c>
      <c r="E18" s="139" t="inlineStr">
        <is>
          <t>G-9/4 (KEPALA SEKSI)</t>
        </is>
      </c>
      <c r="F18" s="140" t="n">
        <v>9250000</v>
      </c>
      <c r="G18" s="140">
        <f>'DPLK'!E18</f>
        <v/>
      </c>
      <c r="H18" s="140">
        <f>'BPJS TK'!I18</f>
        <v/>
      </c>
      <c r="I18" s="140">
        <f>'BPJS KES'!E18</f>
        <v/>
      </c>
      <c r="J18" s="140">
        <f>SUM(G18:I18)</f>
        <v/>
      </c>
      <c r="K18" s="140">
        <f>'PENGURANG KEHADIRAN'!G19</f>
        <v/>
      </c>
      <c r="L18" s="140">
        <f>'PENGURANG ABSENSI'!I19</f>
        <v/>
      </c>
      <c r="M18" s="140">
        <f>=K18+L18</f>
        <v/>
      </c>
      <c r="N18" s="140">
        <f>F18+J18-M18</f>
        <v/>
      </c>
      <c r="O18" s="140">
        <f>'DPLK'!F18</f>
        <v/>
      </c>
      <c r="P18" s="140">
        <f>'BPJS TK'!L18</f>
        <v/>
      </c>
      <c r="Q18" s="140">
        <f>'BPJS KES'!F18</f>
        <v/>
      </c>
      <c r="R18" s="140">
        <f>'BJB SYARIAH'!D18</f>
        <v/>
      </c>
      <c r="S18" s="140">
        <f>'KOPEN'!F18</f>
        <v/>
      </c>
      <c r="T18" s="140">
        <f>'ZIEBAR'!F18</f>
        <v/>
      </c>
      <c r="U18" s="140">
        <f>SUM(O18:T18)</f>
        <v/>
      </c>
      <c r="V18" s="140">
        <f>ROUND((F18 - M18 - U18), 0)</f>
        <v/>
      </c>
    </row>
    <row r="19">
      <c r="A19" s="139" t="n">
        <v>10</v>
      </c>
      <c r="B19" s="139" t="inlineStr">
        <is>
          <t>Dudi Nursamsi</t>
        </is>
      </c>
      <c r="C19" s="139" t="inlineStr">
        <is>
          <t>0 Tahun</t>
        </is>
      </c>
      <c r="D19" s="139" t="inlineStr">
        <is>
          <t>0 Bulan</t>
        </is>
      </c>
      <c r="E19" s="139" t="inlineStr">
        <is>
          <t>G-7/2 (KEPALA SEKSI)</t>
        </is>
      </c>
      <c r="F19" s="140" t="n">
        <v>7850000</v>
      </c>
      <c r="G19" s="140">
        <f>'DPLK'!E19</f>
        <v/>
      </c>
      <c r="H19" s="140">
        <f>'BPJS TK'!I19</f>
        <v/>
      </c>
      <c r="I19" s="140">
        <f>'BPJS KES'!E19</f>
        <v/>
      </c>
      <c r="J19" s="140">
        <f>SUM(G19:I19)</f>
        <v/>
      </c>
      <c r="K19" s="140">
        <f>'PENGURANG KEHADIRAN'!G20</f>
        <v/>
      </c>
      <c r="L19" s="140">
        <f>'PENGURANG ABSENSI'!I20</f>
        <v/>
      </c>
      <c r="M19" s="140">
        <f>=K19+L19</f>
        <v/>
      </c>
      <c r="N19" s="140">
        <f>F19+J19-M19</f>
        <v/>
      </c>
      <c r="O19" s="140">
        <f>'DPLK'!F19</f>
        <v/>
      </c>
      <c r="P19" s="140">
        <f>'BPJS TK'!L19</f>
        <v/>
      </c>
      <c r="Q19" s="140">
        <f>'BPJS KES'!F19</f>
        <v/>
      </c>
      <c r="R19" s="140">
        <f>'BJB SYARIAH'!D19</f>
        <v/>
      </c>
      <c r="S19" s="140">
        <f>'KOPEN'!F19</f>
        <v/>
      </c>
      <c r="T19" s="140">
        <f>'ZIEBAR'!F19</f>
        <v/>
      </c>
      <c r="U19" s="140">
        <f>SUM(O19:T19)</f>
        <v/>
      </c>
      <c r="V19" s="140">
        <f>ROUND((F19 - M19 - U19), 0)</f>
        <v/>
      </c>
    </row>
    <row r="20">
      <c r="A20" s="139" t="n">
        <v>11</v>
      </c>
      <c r="B20" s="139" t="inlineStr">
        <is>
          <t>Dwi Permana</t>
        </is>
      </c>
      <c r="C20" s="139" t="inlineStr">
        <is>
          <t>0 Tahun</t>
        </is>
      </c>
      <c r="D20" s="139" t="inlineStr">
        <is>
          <t>0 Bulan</t>
        </is>
      </c>
      <c r="E20" s="139" t="inlineStr">
        <is>
          <t>G-1/3 (STAFF)</t>
        </is>
      </c>
      <c r="F20" s="140" t="n">
        <v>3578300</v>
      </c>
      <c r="G20" s="140">
        <f>'DPLK'!E20</f>
        <v/>
      </c>
      <c r="H20" s="140">
        <f>'BPJS TK'!I20</f>
        <v/>
      </c>
      <c r="I20" s="140">
        <f>'BPJS KES'!E20</f>
        <v/>
      </c>
      <c r="J20" s="140">
        <f>SUM(G20:I20)</f>
        <v/>
      </c>
      <c r="K20" s="140">
        <f>'PENGURANG KEHADIRAN'!G21</f>
        <v/>
      </c>
      <c r="L20" s="140">
        <f>'PENGURANG ABSENSI'!I21</f>
        <v/>
      </c>
      <c r="M20" s="140">
        <f>=K20+L20</f>
        <v/>
      </c>
      <c r="N20" s="140">
        <f>F20+J20-M20</f>
        <v/>
      </c>
      <c r="O20" s="140">
        <f>'DPLK'!F20</f>
        <v/>
      </c>
      <c r="P20" s="140">
        <f>'BPJS TK'!L20</f>
        <v/>
      </c>
      <c r="Q20" s="140">
        <f>'BPJS KES'!F20</f>
        <v/>
      </c>
      <c r="R20" s="140">
        <f>'BJB SYARIAH'!D20</f>
        <v/>
      </c>
      <c r="S20" s="140">
        <f>'KOPEN'!F20</f>
        <v/>
      </c>
      <c r="T20" s="140">
        <f>'ZIEBAR'!F20</f>
        <v/>
      </c>
      <c r="U20" s="140">
        <f>SUM(O20:T20)</f>
        <v/>
      </c>
      <c r="V20" s="140">
        <f>ROUND((F20 - M20 - U20), 0)</f>
        <v/>
      </c>
    </row>
    <row r="21">
      <c r="A21" s="139" t="n">
        <v>12</v>
      </c>
      <c r="B21" s="139" t="inlineStr">
        <is>
          <t>Dwi Teguh Purbo</t>
        </is>
      </c>
      <c r="C21" s="139" t="inlineStr">
        <is>
          <t>0 Tahun</t>
        </is>
      </c>
      <c r="D21" s="139" t="inlineStr">
        <is>
          <t>0 Bulan</t>
        </is>
      </c>
      <c r="E21" s="139" t="inlineStr">
        <is>
          <t>G-1/3 (STAFF)</t>
        </is>
      </c>
      <c r="F21" s="140" t="n">
        <v>3578300</v>
      </c>
      <c r="G21" s="140">
        <f>'DPLK'!E21</f>
        <v/>
      </c>
      <c r="H21" s="140">
        <f>'BPJS TK'!I21</f>
        <v/>
      </c>
      <c r="I21" s="140">
        <f>'BPJS KES'!E21</f>
        <v/>
      </c>
      <c r="J21" s="140">
        <f>SUM(G21:I21)</f>
        <v/>
      </c>
      <c r="K21" s="140">
        <f>'PENGURANG KEHADIRAN'!G22</f>
        <v/>
      </c>
      <c r="L21" s="140">
        <f>'PENGURANG ABSENSI'!I22</f>
        <v/>
      </c>
      <c r="M21" s="140">
        <f>=K21+L21</f>
        <v/>
      </c>
      <c r="N21" s="140">
        <f>F21+J21-M21</f>
        <v/>
      </c>
      <c r="O21" s="140">
        <f>'DPLK'!F21</f>
        <v/>
      </c>
      <c r="P21" s="140">
        <f>'BPJS TK'!L21</f>
        <v/>
      </c>
      <c r="Q21" s="140">
        <f>'BPJS KES'!F21</f>
        <v/>
      </c>
      <c r="R21" s="140">
        <f>'BJB SYARIAH'!D21</f>
        <v/>
      </c>
      <c r="S21" s="140">
        <f>'KOPEN'!F21</f>
        <v/>
      </c>
      <c r="T21" s="140">
        <f>'ZIEBAR'!F21</f>
        <v/>
      </c>
      <c r="U21" s="140">
        <f>SUM(O21:T21)</f>
        <v/>
      </c>
      <c r="V21" s="140">
        <f>ROUND((F21 - M21 - U21), 0)</f>
        <v/>
      </c>
    </row>
    <row r="22">
      <c r="A22" s="139" t="n">
        <v>13</v>
      </c>
      <c r="B22" s="139" t="inlineStr">
        <is>
          <t>Fajar Anugrah</t>
        </is>
      </c>
      <c r="C22" s="139" t="inlineStr">
        <is>
          <t>0 Tahun</t>
        </is>
      </c>
      <c r="D22" s="139" t="inlineStr">
        <is>
          <t>0 Bulan</t>
        </is>
      </c>
      <c r="E22" s="139" t="inlineStr">
        <is>
          <t>G-5/2 (SENIOR STAFF)</t>
        </is>
      </c>
      <c r="F22" s="140" t="n">
        <v>5650000</v>
      </c>
      <c r="G22" s="140">
        <f>'DPLK'!E22</f>
        <v/>
      </c>
      <c r="H22" s="140">
        <f>'BPJS TK'!I22</f>
        <v/>
      </c>
      <c r="I22" s="140">
        <f>'BPJS KES'!E22</f>
        <v/>
      </c>
      <c r="J22" s="140">
        <f>SUM(G22:I22)</f>
        <v/>
      </c>
      <c r="K22" s="140">
        <f>'PENGURANG KEHADIRAN'!G23</f>
        <v/>
      </c>
      <c r="L22" s="140">
        <f>'PENGURANG ABSENSI'!I23</f>
        <v/>
      </c>
      <c r="M22" s="140">
        <f>=K22+L22</f>
        <v/>
      </c>
      <c r="N22" s="140">
        <f>F22+J22-M22</f>
        <v/>
      </c>
      <c r="O22" s="140">
        <f>'DPLK'!F22</f>
        <v/>
      </c>
      <c r="P22" s="140">
        <f>'BPJS TK'!L22</f>
        <v/>
      </c>
      <c r="Q22" s="140">
        <f>'BPJS KES'!F22</f>
        <v/>
      </c>
      <c r="R22" s="140">
        <f>'BJB SYARIAH'!D22</f>
        <v/>
      </c>
      <c r="S22" s="140">
        <f>'KOPEN'!F22</f>
        <v/>
      </c>
      <c r="T22" s="140">
        <f>'ZIEBAR'!F22</f>
        <v/>
      </c>
      <c r="U22" s="140">
        <f>SUM(O22:T22)</f>
        <v/>
      </c>
      <c r="V22" s="140">
        <f>ROUND((F22 - M22 - U22), 0)</f>
        <v/>
      </c>
    </row>
    <row r="23">
      <c r="A23" s="139" t="n">
        <v>14</v>
      </c>
      <c r="B23" s="139" t="inlineStr">
        <is>
          <t>Hangga Supratama</t>
        </is>
      </c>
      <c r="C23" s="139" t="inlineStr">
        <is>
          <t>0 Tahun</t>
        </is>
      </c>
      <c r="D23" s="139" t="inlineStr">
        <is>
          <t>0 Bulan</t>
        </is>
      </c>
      <c r="E23" s="139" t="inlineStr">
        <is>
          <t>G-4/1 (SENIOR STAFF)</t>
        </is>
      </c>
      <c r="F23" s="140" t="n">
        <v>4950000</v>
      </c>
      <c r="G23" s="140">
        <f>'DPLK'!E23</f>
        <v/>
      </c>
      <c r="H23" s="140">
        <f>'BPJS TK'!I23</f>
        <v/>
      </c>
      <c r="I23" s="140">
        <f>'BPJS KES'!E23</f>
        <v/>
      </c>
      <c r="J23" s="140">
        <f>SUM(G23:I23)</f>
        <v/>
      </c>
      <c r="K23" s="140">
        <f>'PENGURANG KEHADIRAN'!G24</f>
        <v/>
      </c>
      <c r="L23" s="140">
        <f>'PENGURANG ABSENSI'!I24</f>
        <v/>
      </c>
      <c r="M23" s="140">
        <f>=K23+L23</f>
        <v/>
      </c>
      <c r="N23" s="140">
        <f>F23+J23-M23</f>
        <v/>
      </c>
      <c r="O23" s="140">
        <f>'DPLK'!F23</f>
        <v/>
      </c>
      <c r="P23" s="140">
        <f>'BPJS TK'!L23</f>
        <v/>
      </c>
      <c r="Q23" s="140">
        <f>'BPJS KES'!F23</f>
        <v/>
      </c>
      <c r="R23" s="140">
        <f>'BJB SYARIAH'!D23</f>
        <v/>
      </c>
      <c r="S23" s="140">
        <f>'KOPEN'!F23</f>
        <v/>
      </c>
      <c r="T23" s="140">
        <f>'ZIEBAR'!F23</f>
        <v/>
      </c>
      <c r="U23" s="140">
        <f>SUM(O23:T23)</f>
        <v/>
      </c>
      <c r="V23" s="140">
        <f>ROUND((F23 - M23 - U23), 0)</f>
        <v/>
      </c>
    </row>
    <row r="24">
      <c r="A24" s="139" t="n">
        <v>15</v>
      </c>
      <c r="B24" s="139" t="inlineStr">
        <is>
          <t>Hendra Bakti Utama</t>
        </is>
      </c>
      <c r="C24" s="139" t="inlineStr">
        <is>
          <t>0 Tahun</t>
        </is>
      </c>
      <c r="D24" s="139" t="inlineStr">
        <is>
          <t>0 Bulan</t>
        </is>
      </c>
      <c r="E24" s="139" t="inlineStr">
        <is>
          <t>G-4/1 (SENIOR STAFF)</t>
        </is>
      </c>
      <c r="F24" s="140" t="n">
        <v>4950000</v>
      </c>
      <c r="G24" s="140">
        <f>'DPLK'!E24</f>
        <v/>
      </c>
      <c r="H24" s="140">
        <f>'BPJS TK'!I24</f>
        <v/>
      </c>
      <c r="I24" s="140">
        <f>'BPJS KES'!E24</f>
        <v/>
      </c>
      <c r="J24" s="140">
        <f>SUM(G24:I24)</f>
        <v/>
      </c>
      <c r="K24" s="140">
        <f>'PENGURANG KEHADIRAN'!G25</f>
        <v/>
      </c>
      <c r="L24" s="140">
        <f>'PENGURANG ABSENSI'!I25</f>
        <v/>
      </c>
      <c r="M24" s="140">
        <f>=K24+L24</f>
        <v/>
      </c>
      <c r="N24" s="140">
        <f>F24+J24-M24</f>
        <v/>
      </c>
      <c r="O24" s="140">
        <f>'DPLK'!F24</f>
        <v/>
      </c>
      <c r="P24" s="140">
        <f>'BPJS TK'!L24</f>
        <v/>
      </c>
      <c r="Q24" s="140">
        <f>'BPJS KES'!F24</f>
        <v/>
      </c>
      <c r="R24" s="140">
        <f>'BJB SYARIAH'!D24</f>
        <v/>
      </c>
      <c r="S24" s="140">
        <f>'KOPEN'!F24</f>
        <v/>
      </c>
      <c r="T24" s="140">
        <f>'ZIEBAR'!F24</f>
        <v/>
      </c>
      <c r="U24" s="140">
        <f>SUM(O24:T24)</f>
        <v/>
      </c>
      <c r="V24" s="140">
        <f>ROUND((F24 - M24 - U24), 0)</f>
        <v/>
      </c>
    </row>
    <row r="25">
      <c r="A25" s="139" t="n">
        <v>16</v>
      </c>
      <c r="B25" s="139" t="inlineStr">
        <is>
          <t>Herry Herdiana</t>
        </is>
      </c>
      <c r="C25" s="139" t="inlineStr">
        <is>
          <t>0 Tahun</t>
        </is>
      </c>
      <c r="D25" s="139" t="inlineStr">
        <is>
          <t>0 Bulan</t>
        </is>
      </c>
      <c r="E25" s="139" t="inlineStr">
        <is>
          <t>G-7/3 (KEPALA SEKSI)</t>
        </is>
      </c>
      <c r="F25" s="140" t="n">
        <v>7950000</v>
      </c>
      <c r="G25" s="140">
        <f>'DPLK'!E25</f>
        <v/>
      </c>
      <c r="H25" s="140">
        <f>'BPJS TK'!I25</f>
        <v/>
      </c>
      <c r="I25" s="140">
        <f>'BPJS KES'!E25</f>
        <v/>
      </c>
      <c r="J25" s="140">
        <f>SUM(G25:I25)</f>
        <v/>
      </c>
      <c r="K25" s="140">
        <f>'PENGURANG KEHADIRAN'!G26</f>
        <v/>
      </c>
      <c r="L25" s="140">
        <f>'PENGURANG ABSENSI'!I26</f>
        <v/>
      </c>
      <c r="M25" s="140">
        <f>=K25+L25</f>
        <v/>
      </c>
      <c r="N25" s="140">
        <f>F25+J25-M25</f>
        <v/>
      </c>
      <c r="O25" s="140">
        <f>'DPLK'!F25</f>
        <v/>
      </c>
      <c r="P25" s="140">
        <f>'BPJS TK'!L25</f>
        <v/>
      </c>
      <c r="Q25" s="140">
        <f>'BPJS KES'!F25</f>
        <v/>
      </c>
      <c r="R25" s="140">
        <f>'BJB SYARIAH'!D25</f>
        <v/>
      </c>
      <c r="S25" s="140">
        <f>'KOPEN'!F25</f>
        <v/>
      </c>
      <c r="T25" s="140">
        <f>'ZIEBAR'!F25</f>
        <v/>
      </c>
      <c r="U25" s="140">
        <f>SUM(O25:T25)</f>
        <v/>
      </c>
      <c r="V25" s="140">
        <f>ROUND((F25 - M25 - U25), 0)</f>
        <v/>
      </c>
    </row>
    <row r="26">
      <c r="A26" s="139" t="n">
        <v>17</v>
      </c>
      <c r="B26" s="139" t="inlineStr">
        <is>
          <t>Ivansyah Wahyu</t>
        </is>
      </c>
      <c r="C26" s="139" t="inlineStr">
        <is>
          <t>0 Tahun</t>
        </is>
      </c>
      <c r="D26" s="139" t="inlineStr">
        <is>
          <t>0 Bulan</t>
        </is>
      </c>
      <c r="E26" s="139" t="inlineStr">
        <is>
          <t>G-7/3 (SENIOR STAFF)</t>
        </is>
      </c>
      <c r="F26" s="140" t="n">
        <v>7678920</v>
      </c>
      <c r="G26" s="140">
        <f>'DPLK'!E26</f>
        <v/>
      </c>
      <c r="H26" s="140">
        <f>'BPJS TK'!I26</f>
        <v/>
      </c>
      <c r="I26" s="140">
        <f>'BPJS KES'!E26</f>
        <v/>
      </c>
      <c r="J26" s="140">
        <f>SUM(G26:I26)</f>
        <v/>
      </c>
      <c r="K26" s="140">
        <f>'PENGURANG KEHADIRAN'!G27</f>
        <v/>
      </c>
      <c r="L26" s="140">
        <f>'PENGURANG ABSENSI'!I27</f>
        <v/>
      </c>
      <c r="M26" s="140">
        <f>=K26+L26</f>
        <v/>
      </c>
      <c r="N26" s="140">
        <f>F26+J26-M26</f>
        <v/>
      </c>
      <c r="O26" s="140">
        <f>'DPLK'!F26</f>
        <v/>
      </c>
      <c r="P26" s="140">
        <f>'BPJS TK'!L26</f>
        <v/>
      </c>
      <c r="Q26" s="140">
        <f>'BPJS KES'!F26</f>
        <v/>
      </c>
      <c r="R26" s="140">
        <f>'BJB SYARIAH'!D26</f>
        <v/>
      </c>
      <c r="S26" s="140">
        <f>'KOPEN'!F26</f>
        <v/>
      </c>
      <c r="T26" s="140">
        <f>'ZIEBAR'!F26</f>
        <v/>
      </c>
      <c r="U26" s="140">
        <f>SUM(O26:T26)</f>
        <v/>
      </c>
      <c r="V26" s="140">
        <f>ROUND((F26 - M26 - U26), 0)</f>
        <v/>
      </c>
    </row>
    <row r="27">
      <c r="A27" s="139" t="n">
        <v>18</v>
      </c>
      <c r="B27" s="139" t="inlineStr">
        <is>
          <t>Madaniah</t>
        </is>
      </c>
      <c r="C27" s="139" t="inlineStr">
        <is>
          <t>0 Tahun</t>
        </is>
      </c>
      <c r="D27" s="139" t="inlineStr">
        <is>
          <t>0 Bulan</t>
        </is>
      </c>
      <c r="E27" s="139" t="inlineStr">
        <is>
          <t>G-4/2 (SENIOR STAFF)</t>
        </is>
      </c>
      <c r="F27" s="140" t="n">
        <v>5065163</v>
      </c>
      <c r="G27" s="140">
        <f>'DPLK'!E27</f>
        <v/>
      </c>
      <c r="H27" s="140">
        <f>'BPJS TK'!I27</f>
        <v/>
      </c>
      <c r="I27" s="140">
        <f>'BPJS KES'!E27</f>
        <v/>
      </c>
      <c r="J27" s="140">
        <f>SUM(G27:I27)</f>
        <v/>
      </c>
      <c r="K27" s="140">
        <f>'PENGURANG KEHADIRAN'!G28</f>
        <v/>
      </c>
      <c r="L27" s="140">
        <f>'PENGURANG ABSENSI'!I28</f>
        <v/>
      </c>
      <c r="M27" s="140">
        <f>=K27+L27</f>
        <v/>
      </c>
      <c r="N27" s="140">
        <f>F27+J27-M27</f>
        <v/>
      </c>
      <c r="O27" s="140">
        <f>'DPLK'!F27</f>
        <v/>
      </c>
      <c r="P27" s="140">
        <f>'BPJS TK'!L27</f>
        <v/>
      </c>
      <c r="Q27" s="140">
        <f>'BPJS KES'!F27</f>
        <v/>
      </c>
      <c r="R27" s="140">
        <f>'BJB SYARIAH'!D27</f>
        <v/>
      </c>
      <c r="S27" s="140">
        <f>'KOPEN'!F27</f>
        <v/>
      </c>
      <c r="T27" s="140">
        <f>'ZIEBAR'!F27</f>
        <v/>
      </c>
      <c r="U27" s="140">
        <f>SUM(O27:T27)</f>
        <v/>
      </c>
      <c r="V27" s="140">
        <f>ROUND((F27 - M27 - U27), 0)</f>
        <v/>
      </c>
    </row>
    <row r="28">
      <c r="A28" s="139" t="n">
        <v>19</v>
      </c>
      <c r="B28" s="139" t="inlineStr">
        <is>
          <t>Moch Dudih Sugiarto</t>
        </is>
      </c>
      <c r="C28" s="139" t="inlineStr">
        <is>
          <t>0 Tahun</t>
        </is>
      </c>
      <c r="D28" s="139" t="inlineStr">
        <is>
          <t>0 Bulan</t>
        </is>
      </c>
      <c r="E28" s="139" t="inlineStr">
        <is>
          <t>KONTRAK PARTNERSHIP</t>
        </is>
      </c>
      <c r="F28" s="140" t="n">
        <v>6800000</v>
      </c>
      <c r="G28" s="140">
        <f>'DPLK'!E28</f>
        <v/>
      </c>
      <c r="H28" s="140">
        <f>'BPJS TK'!I28</f>
        <v/>
      </c>
      <c r="I28" s="140">
        <f>'BPJS KES'!E28</f>
        <v/>
      </c>
      <c r="J28" s="140">
        <f>SUM(G28:I28)</f>
        <v/>
      </c>
      <c r="K28" s="140">
        <f>'PENGURANG KEHADIRAN'!G29</f>
        <v/>
      </c>
      <c r="L28" s="140">
        <f>'PENGURANG ABSENSI'!I29</f>
        <v/>
      </c>
      <c r="M28" s="140">
        <f>=K28+L28</f>
        <v/>
      </c>
      <c r="N28" s="140">
        <f>F28+J28-M28</f>
        <v/>
      </c>
      <c r="O28" s="140">
        <f>'DPLK'!F28</f>
        <v/>
      </c>
      <c r="P28" s="140">
        <f>'BPJS TK'!L28</f>
        <v/>
      </c>
      <c r="Q28" s="140">
        <f>'BPJS KES'!F28</f>
        <v/>
      </c>
      <c r="R28" s="140">
        <f>'BJB SYARIAH'!D28</f>
        <v/>
      </c>
      <c r="S28" s="140">
        <f>'KOPEN'!F28</f>
        <v/>
      </c>
      <c r="T28" s="140">
        <f>'ZIEBAR'!F28</f>
        <v/>
      </c>
      <c r="U28" s="140">
        <f>SUM(O28:T28)</f>
        <v/>
      </c>
      <c r="V28" s="140">
        <f>ROUND((F28 - M28 - U28), 0)</f>
        <v/>
      </c>
    </row>
    <row r="29">
      <c r="A29" s="139" t="n">
        <v>20</v>
      </c>
      <c r="B29" s="139" t="inlineStr">
        <is>
          <t>Nandang Yogaswara</t>
        </is>
      </c>
      <c r="C29" s="139" t="inlineStr">
        <is>
          <t>0 Tahun</t>
        </is>
      </c>
      <c r="D29" s="139" t="inlineStr">
        <is>
          <t>0 Bulan</t>
        </is>
      </c>
      <c r="E29" s="139" t="inlineStr">
        <is>
          <t>G-8/1 (KEPALA SEKSI)</t>
        </is>
      </c>
      <c r="F29" s="140" t="n">
        <v>8350000</v>
      </c>
      <c r="G29" s="140">
        <f>'DPLK'!E29</f>
        <v/>
      </c>
      <c r="H29" s="140">
        <f>'BPJS TK'!I29</f>
        <v/>
      </c>
      <c r="I29" s="140">
        <f>'BPJS KES'!E29</f>
        <v/>
      </c>
      <c r="J29" s="140">
        <f>SUM(G29:I29)</f>
        <v/>
      </c>
      <c r="K29" s="140">
        <f>'PENGURANG KEHADIRAN'!G30</f>
        <v/>
      </c>
      <c r="L29" s="140">
        <f>'PENGURANG ABSENSI'!I30</f>
        <v/>
      </c>
      <c r="M29" s="140">
        <f>=K29+L29</f>
        <v/>
      </c>
      <c r="N29" s="140">
        <f>F29+J29-M29</f>
        <v/>
      </c>
      <c r="O29" s="140">
        <f>'DPLK'!F29</f>
        <v/>
      </c>
      <c r="P29" s="140">
        <f>'BPJS TK'!L29</f>
        <v/>
      </c>
      <c r="Q29" s="140">
        <f>'BPJS KES'!F29</f>
        <v/>
      </c>
      <c r="R29" s="140">
        <f>'BJB SYARIAH'!D29</f>
        <v/>
      </c>
      <c r="S29" s="140">
        <f>'KOPEN'!F29</f>
        <v/>
      </c>
      <c r="T29" s="140">
        <f>'ZIEBAR'!F29</f>
        <v/>
      </c>
      <c r="U29" s="140">
        <f>SUM(O29:T29)</f>
        <v/>
      </c>
      <c r="V29" s="140">
        <f>ROUND((F29 - M29 - U29), 0)</f>
        <v/>
      </c>
    </row>
    <row r="30">
      <c r="A30" s="139" t="n">
        <v>21</v>
      </c>
      <c r="B30" s="139" t="inlineStr">
        <is>
          <t>Nur Ayu Rina I</t>
        </is>
      </c>
      <c r="C30" s="139" t="inlineStr">
        <is>
          <t>0 Tahun</t>
        </is>
      </c>
      <c r="D30" s="139" t="inlineStr">
        <is>
          <t>0 Bulan</t>
        </is>
      </c>
      <c r="E30" s="139" t="inlineStr">
        <is>
          <t>G-6/4 (SENIOR STAFF)</t>
        </is>
      </c>
      <c r="F30" s="140" t="n">
        <v>6450000</v>
      </c>
      <c r="G30" s="140">
        <f>'DPLK'!E30</f>
        <v/>
      </c>
      <c r="H30" s="140">
        <f>'BPJS TK'!I30</f>
        <v/>
      </c>
      <c r="I30" s="140">
        <f>'BPJS KES'!E30</f>
        <v/>
      </c>
      <c r="J30" s="140">
        <f>SUM(G30:I30)</f>
        <v/>
      </c>
      <c r="K30" s="140">
        <f>'PENGURANG KEHADIRAN'!G31</f>
        <v/>
      </c>
      <c r="L30" s="140">
        <f>'PENGURANG ABSENSI'!I31</f>
        <v/>
      </c>
      <c r="M30" s="140">
        <f>=K30+L30</f>
        <v/>
      </c>
      <c r="N30" s="140">
        <f>F30+J30-M30</f>
        <v/>
      </c>
      <c r="O30" s="140">
        <f>'DPLK'!F30</f>
        <v/>
      </c>
      <c r="P30" s="140">
        <f>'BPJS TK'!L30</f>
        <v/>
      </c>
      <c r="Q30" s="140">
        <f>'BPJS KES'!F30</f>
        <v/>
      </c>
      <c r="R30" s="140">
        <f>'BJB SYARIAH'!D30</f>
        <v/>
      </c>
      <c r="S30" s="140">
        <f>'KOPEN'!F30</f>
        <v/>
      </c>
      <c r="T30" s="140">
        <f>'ZIEBAR'!F30</f>
        <v/>
      </c>
      <c r="U30" s="140">
        <f>SUM(O30:T30)</f>
        <v/>
      </c>
      <c r="V30" s="140">
        <f>ROUND((F30 - M30 - U30), 0)</f>
        <v/>
      </c>
    </row>
    <row r="31">
      <c r="A31" s="139" t="n">
        <v>22</v>
      </c>
      <c r="B31" s="139" t="inlineStr">
        <is>
          <t>Veina Nuraida Wulandari</t>
        </is>
      </c>
      <c r="C31" s="139" t="inlineStr">
        <is>
          <t>0 Tahun</t>
        </is>
      </c>
      <c r="D31" s="139" t="inlineStr">
        <is>
          <t>0 Bulan</t>
        </is>
      </c>
      <c r="E31" s="139" t="inlineStr">
        <is>
          <t>G-1/3 (STAFF NON BPJ KES )</t>
        </is>
      </c>
      <c r="F31" s="140" t="n">
        <v>3578300</v>
      </c>
      <c r="G31" s="140">
        <f>'DPLK'!E31</f>
        <v/>
      </c>
      <c r="H31" s="140">
        <f>'BPJS TK'!I31</f>
        <v/>
      </c>
      <c r="I31" s="140">
        <f>'BPJS KES'!E31</f>
        <v/>
      </c>
      <c r="J31" s="140">
        <f>SUM(G31:I31)</f>
        <v/>
      </c>
      <c r="K31" s="140">
        <f>'PENGURANG KEHADIRAN'!G32</f>
        <v/>
      </c>
      <c r="L31" s="140">
        <f>'PENGURANG ABSENSI'!I32</f>
        <v/>
      </c>
      <c r="M31" s="140">
        <f>=K31+L31</f>
        <v/>
      </c>
      <c r="N31" s="140">
        <f>F31+J31-M31</f>
        <v/>
      </c>
      <c r="O31" s="140">
        <f>'DPLK'!F31</f>
        <v/>
      </c>
      <c r="P31" s="140">
        <f>'BPJS TK'!L31</f>
        <v/>
      </c>
      <c r="Q31" s="140">
        <f>'BPJS KES'!F31</f>
        <v/>
      </c>
      <c r="R31" s="140">
        <f>'BJB SYARIAH'!D31</f>
        <v/>
      </c>
      <c r="S31" s="140">
        <f>'KOPEN'!F31</f>
        <v/>
      </c>
      <c r="T31" s="140">
        <f>'ZIEBAR'!F31</f>
        <v/>
      </c>
      <c r="U31" s="140">
        <f>SUM(O31:T31)</f>
        <v/>
      </c>
      <c r="V31" s="140">
        <f>ROUND((F31 - M31 - U31), 0)</f>
        <v/>
      </c>
    </row>
    <row r="32">
      <c r="A32" s="139" t="n">
        <v>23</v>
      </c>
      <c r="B32" s="139" t="inlineStr">
        <is>
          <t>Yanti</t>
        </is>
      </c>
      <c r="C32" s="139" t="inlineStr">
        <is>
          <t>0 Tahun</t>
        </is>
      </c>
      <c r="D32" s="139" t="inlineStr">
        <is>
          <t>0 Bulan</t>
        </is>
      </c>
      <c r="E32" s="139" t="inlineStr">
        <is>
          <t>G-6/4 (SENIOR STAFF)</t>
        </is>
      </c>
      <c r="F32" s="140" t="n">
        <v>6453690</v>
      </c>
      <c r="G32" s="140">
        <f>'DPLK'!E32</f>
        <v/>
      </c>
      <c r="H32" s="140">
        <f>'BPJS TK'!I32</f>
        <v/>
      </c>
      <c r="I32" s="140">
        <f>'BPJS KES'!E32</f>
        <v/>
      </c>
      <c r="J32" s="140">
        <f>SUM(G32:I32)</f>
        <v/>
      </c>
      <c r="K32" s="140">
        <f>'PENGURANG KEHADIRAN'!G33</f>
        <v/>
      </c>
      <c r="L32" s="140">
        <f>'PENGURANG ABSENSI'!I33</f>
        <v/>
      </c>
      <c r="M32" s="140">
        <f>=K32+L32</f>
        <v/>
      </c>
      <c r="N32" s="140">
        <f>F32+J32-M32</f>
        <v/>
      </c>
      <c r="O32" s="140">
        <f>'DPLK'!F32</f>
        <v/>
      </c>
      <c r="P32" s="140">
        <f>'BPJS TK'!L32</f>
        <v/>
      </c>
      <c r="Q32" s="140">
        <f>'BPJS KES'!F32</f>
        <v/>
      </c>
      <c r="R32" s="140">
        <f>'BJB SYARIAH'!D32</f>
        <v/>
      </c>
      <c r="S32" s="140">
        <f>'KOPEN'!F32</f>
        <v/>
      </c>
      <c r="T32" s="140">
        <f>'ZIEBAR'!F32</f>
        <v/>
      </c>
      <c r="U32" s="140">
        <f>SUM(O32:T32)</f>
        <v/>
      </c>
      <c r="V32" s="140">
        <f>ROUND((F32 - M32 - U32), 0)</f>
        <v/>
      </c>
    </row>
    <row r="33">
      <c r="A33" s="139" t="n">
        <v>24</v>
      </c>
      <c r="B33" s="139" t="inlineStr">
        <is>
          <t>Yosep Rahayu</t>
        </is>
      </c>
      <c r="C33" s="139" t="inlineStr">
        <is>
          <t>0 Tahun</t>
        </is>
      </c>
      <c r="D33" s="139" t="inlineStr">
        <is>
          <t>0 Bulan</t>
        </is>
      </c>
      <c r="E33" s="139" t="inlineStr">
        <is>
          <t>G-6/2 (SENIOR STAFF)</t>
        </is>
      </c>
      <c r="F33" s="140" t="n">
        <v>6250000</v>
      </c>
      <c r="G33" s="140">
        <f>'DPLK'!E33</f>
        <v/>
      </c>
      <c r="H33" s="140">
        <f>'BPJS TK'!I33</f>
        <v/>
      </c>
      <c r="I33" s="140">
        <f>'BPJS KES'!E33</f>
        <v/>
      </c>
      <c r="J33" s="140">
        <f>SUM(G33:I33)</f>
        <v/>
      </c>
      <c r="K33" s="140">
        <f>'PENGURANG KEHADIRAN'!G34</f>
        <v/>
      </c>
      <c r="L33" s="140">
        <f>'PENGURANG ABSENSI'!I34</f>
        <v/>
      </c>
      <c r="M33" s="140">
        <f>=K33+L33</f>
        <v/>
      </c>
      <c r="N33" s="140">
        <f>F33+J33-M33</f>
        <v/>
      </c>
      <c r="O33" s="140">
        <f>'DPLK'!F33</f>
        <v/>
      </c>
      <c r="P33" s="140">
        <f>'BPJS TK'!L33</f>
        <v/>
      </c>
      <c r="Q33" s="140">
        <f>'BPJS KES'!F33</f>
        <v/>
      </c>
      <c r="R33" s="140">
        <f>'BJB SYARIAH'!D33</f>
        <v/>
      </c>
      <c r="S33" s="140">
        <f>'KOPEN'!F33</f>
        <v/>
      </c>
      <c r="T33" s="140">
        <f>'ZIEBAR'!F33</f>
        <v/>
      </c>
      <c r="U33" s="140">
        <f>SUM(O33:T33)</f>
        <v/>
      </c>
      <c r="V33" s="140">
        <f>ROUND((F33 - M33 - U33), 0)</f>
        <v/>
      </c>
    </row>
    <row r="34">
      <c r="A34" s="139" t="n">
        <v>25</v>
      </c>
      <c r="B34" s="139" t="inlineStr">
        <is>
          <t>dr. Lanny Krisna Dewi</t>
        </is>
      </c>
      <c r="C34" s="139" t="inlineStr">
        <is>
          <t>0 Tahun</t>
        </is>
      </c>
      <c r="D34" s="139" t="inlineStr">
        <is>
          <t>0 Bulan</t>
        </is>
      </c>
      <c r="E34" s="139" t="inlineStr">
        <is>
          <t>KONTRAK PARTNERSHIP</t>
        </is>
      </c>
      <c r="F34" s="140" t="n">
        <v>5800000</v>
      </c>
      <c r="G34" s="140">
        <f>'DPLK'!E34</f>
        <v/>
      </c>
      <c r="H34" s="140">
        <f>'BPJS TK'!I34</f>
        <v/>
      </c>
      <c r="I34" s="140">
        <f>'BPJS KES'!E34</f>
        <v/>
      </c>
      <c r="J34" s="140">
        <f>SUM(G34:I34)</f>
        <v/>
      </c>
      <c r="K34" s="140">
        <f>'PENGURANG KEHADIRAN'!G35</f>
        <v/>
      </c>
      <c r="L34" s="140">
        <f>'PENGURANG ABSENSI'!I35</f>
        <v/>
      </c>
      <c r="M34" s="140">
        <f>=K34+L34</f>
        <v/>
      </c>
      <c r="N34" s="140">
        <f>F34+J34-M34</f>
        <v/>
      </c>
      <c r="O34" s="140">
        <f>'DPLK'!F34</f>
        <v/>
      </c>
      <c r="P34" s="140">
        <f>'BPJS TK'!L34</f>
        <v/>
      </c>
      <c r="Q34" s="140">
        <f>'BPJS KES'!F34</f>
        <v/>
      </c>
      <c r="R34" s="140">
        <f>'BJB SYARIAH'!D34</f>
        <v/>
      </c>
      <c r="S34" s="140">
        <f>'KOPEN'!F34</f>
        <v/>
      </c>
      <c r="T34" s="140">
        <f>'ZIEBAR'!F34</f>
        <v/>
      </c>
      <c r="U34" s="140">
        <f>SUM(O34:T34)</f>
        <v/>
      </c>
      <c r="V34" s="140">
        <f>ROUND((F34 - M34 - U34), 0)</f>
        <v/>
      </c>
    </row>
    <row r="35">
      <c r="A35" s="139" t="n">
        <v>26</v>
      </c>
      <c r="B35" s="139" t="inlineStr">
        <is>
          <t>dr. Santoso</t>
        </is>
      </c>
      <c r="C35" s="139" t="inlineStr">
        <is>
          <t>0 Tahun</t>
        </is>
      </c>
      <c r="D35" s="139" t="inlineStr">
        <is>
          <t>0 Bulan</t>
        </is>
      </c>
      <c r="E35" s="139" t="inlineStr">
        <is>
          <t>KONTRAK PARTNERSHIP</t>
        </is>
      </c>
      <c r="F35" s="140" t="n">
        <v>6800000</v>
      </c>
      <c r="G35" s="140">
        <f>'DPLK'!E35</f>
        <v/>
      </c>
      <c r="H35" s="140">
        <f>'BPJS TK'!I35</f>
        <v/>
      </c>
      <c r="I35" s="140">
        <f>'BPJS KES'!E35</f>
        <v/>
      </c>
      <c r="J35" s="140">
        <f>SUM(G35:I35)</f>
        <v/>
      </c>
      <c r="K35" s="140">
        <f>'PENGURANG KEHADIRAN'!G36</f>
        <v/>
      </c>
      <c r="L35" s="140">
        <f>'PENGURANG ABSENSI'!I36</f>
        <v/>
      </c>
      <c r="M35" s="140">
        <f>=K35+L35</f>
        <v/>
      </c>
      <c r="N35" s="140">
        <f>F35+J35-M35</f>
        <v/>
      </c>
      <c r="O35" s="140">
        <f>'DPLK'!F35</f>
        <v/>
      </c>
      <c r="P35" s="140">
        <f>'BPJS TK'!L35</f>
        <v/>
      </c>
      <c r="Q35" s="140">
        <f>'BPJS KES'!F35</f>
        <v/>
      </c>
      <c r="R35" s="140">
        <f>'BJB SYARIAH'!D35</f>
        <v/>
      </c>
      <c r="S35" s="140">
        <f>'KOPEN'!F35</f>
        <v/>
      </c>
      <c r="T35" s="140">
        <f>'ZIEBAR'!F35</f>
        <v/>
      </c>
      <c r="U35" s="140">
        <f>SUM(O35:T35)</f>
        <v/>
      </c>
      <c r="V35" s="140">
        <f>ROUND((F35 - M35 - U35), 0)</f>
        <v/>
      </c>
    </row>
    <row r="36">
      <c r="A36" s="82" t="inlineStr">
        <is>
          <t>TOTAL</t>
        </is>
      </c>
      <c r="B36" s="12" t="n"/>
      <c r="C36" s="12" t="n"/>
      <c r="D36" s="12" t="n"/>
      <c r="E36" s="12" t="n"/>
      <c r="F36" s="12">
        <f>SUM(F10:F35)</f>
        <v/>
      </c>
      <c r="G36" s="12">
        <f>SUM(G10:G35)</f>
        <v/>
      </c>
      <c r="H36" s="12">
        <f>SUM(H10:H35)</f>
        <v/>
      </c>
      <c r="I36" s="12">
        <f>SUM(I10:I35)</f>
        <v/>
      </c>
      <c r="J36" s="12">
        <f>SUM(J10:J35)</f>
        <v/>
      </c>
      <c r="K36" s="12">
        <f>SUM(K10:K35)</f>
        <v/>
      </c>
      <c r="L36" s="12">
        <f>SUM(L10:L35)</f>
        <v/>
      </c>
      <c r="M36" s="12">
        <f>SUM(M10:M35)</f>
        <v/>
      </c>
      <c r="N36" s="12">
        <f>SUM(N10:N35)</f>
        <v/>
      </c>
      <c r="O36" s="12">
        <f>SUM(O10:O35)</f>
        <v/>
      </c>
      <c r="P36" s="12">
        <f>SUM(P10:P35)</f>
        <v/>
      </c>
      <c r="Q36" s="12">
        <f>SUM(Q10:Q35)</f>
        <v/>
      </c>
      <c r="R36" s="12">
        <f>SUM(R10:R35)</f>
        <v/>
      </c>
      <c r="S36" s="12">
        <f>SUM(S10:S35)</f>
        <v/>
      </c>
      <c r="T36" s="12">
        <f>SUM(T10:T35)</f>
        <v/>
      </c>
      <c r="U36" s="12">
        <f>SUM(U10:U35)</f>
        <v/>
      </c>
      <c r="V36" s="12">
        <f>SUM(V10:V35)</f>
        <v/>
      </c>
      <c r="W36" s="118" t="n"/>
    </row>
    <row r="37"/>
    <row r="38">
      <c r="A38" s="28" t="inlineStr">
        <is>
          <t>No</t>
        </is>
      </c>
      <c r="B38" s="28" t="inlineStr">
        <is>
          <t>Nama Tunjangan</t>
        </is>
      </c>
      <c r="E38" s="29" t="inlineStr">
        <is>
          <t>Beban Perusahaan</t>
        </is>
      </c>
      <c r="F38" s="30" t="inlineStr">
        <is>
          <t>Beban Pegawai</t>
        </is>
      </c>
      <c r="G38" s="28" t="inlineStr">
        <is>
          <t>Total</t>
        </is>
      </c>
      <c r="K38" s="30" t="inlineStr">
        <is>
          <t>Total</t>
        </is>
      </c>
    </row>
    <row r="39">
      <c r="A39" s="32" t="n">
        <v>1</v>
      </c>
      <c r="B39" s="25" t="inlineStr">
        <is>
          <t xml:space="preserve">DPLK </t>
        </is>
      </c>
      <c r="E39" s="57">
        <f>DPLK!E36</f>
        <v/>
      </c>
      <c r="F39" s="27">
        <f>DPLK!F36</f>
        <v/>
      </c>
      <c r="G39" s="27">
        <f>E13+F13</f>
        <v/>
      </c>
      <c r="J39" s="75" t="n"/>
      <c r="K39" s="27">
        <f>E39+F39</f>
        <v/>
      </c>
      <c r="L39" s="75" t="n"/>
      <c r="M39" s="76" t="n"/>
      <c r="R39" s="40" t="n"/>
      <c r="S39" s="40" t="n"/>
      <c r="T39" s="40" t="n"/>
      <c r="U39" s="41" t="n"/>
    </row>
    <row r="40">
      <c r="A40" s="32" t="n">
        <v>2</v>
      </c>
      <c r="B40" s="25" t="inlineStr">
        <is>
          <t>BPJS TK</t>
        </is>
      </c>
      <c r="E40" s="26">
        <f>'BPJS TK'!I36</f>
        <v/>
      </c>
      <c r="F40" s="27">
        <f>'BPJS TK'!L36</f>
        <v/>
      </c>
      <c r="G40" s="27">
        <f>E14+F14</f>
        <v/>
      </c>
      <c r="K40" s="27">
        <f>E40+F40</f>
        <v/>
      </c>
      <c r="L40" s="39" t="n"/>
      <c r="M40" s="39" t="n"/>
      <c r="S40" s="40" t="n"/>
      <c r="T40" s="39" t="n"/>
      <c r="U40" s="39" t="n"/>
    </row>
    <row r="41">
      <c r="A41" s="32" t="n">
        <v>3</v>
      </c>
      <c r="B41" s="25" t="inlineStr">
        <is>
          <t>BPJS KS</t>
        </is>
      </c>
      <c r="E41" s="26">
        <f>'BPJS KES'!E36</f>
        <v/>
      </c>
      <c r="F41" s="27">
        <f>'BPJS KES'!F36</f>
        <v/>
      </c>
      <c r="G41" s="27">
        <f>E15+F15</f>
        <v/>
      </c>
      <c r="K41" s="27">
        <f>E41+F41</f>
        <v/>
      </c>
      <c r="L41" s="39" t="n"/>
      <c r="M41" s="39" t="n"/>
      <c r="S41" s="41" t="n"/>
      <c r="T41" s="39" t="n"/>
      <c r="U41" s="39" t="n"/>
    </row>
    <row r="42">
      <c r="E42" s="118" t="n"/>
      <c r="F42" s="118" t="n"/>
      <c r="J42" s="76" t="n"/>
      <c r="K42" s="76" t="n"/>
      <c r="L42" s="76" t="n"/>
      <c r="M42" s="39" t="n"/>
      <c r="T42" s="42" t="n"/>
      <c r="U42" s="42" t="n"/>
    </row>
    <row r="43">
      <c r="A43" s="28" t="inlineStr">
        <is>
          <t>No</t>
        </is>
      </c>
      <c r="B43" s="30" t="inlineStr">
        <is>
          <t>Nama Faktor Pengurang</t>
        </is>
      </c>
      <c r="E43" s="28" t="inlineStr">
        <is>
          <t>Total</t>
        </is>
      </c>
      <c r="F43" s="118" t="n"/>
      <c r="J43" s="78" t="n"/>
      <c r="K43" s="78" t="n"/>
      <c r="L43" s="78" t="n"/>
      <c r="R43" s="79" t="n"/>
      <c r="S43" s="79" t="n"/>
      <c r="T43" s="79" t="n"/>
    </row>
    <row r="44">
      <c r="A44" s="32" t="n">
        <v>1</v>
      </c>
      <c r="B44" s="25" t="inlineStr">
        <is>
          <t>Kehadiran</t>
        </is>
      </c>
      <c r="E44" s="52">
        <f>'PENGURANG KEHADIRAN'!G37</f>
        <v/>
      </c>
      <c r="F44" s="118" t="n"/>
    </row>
    <row r="45">
      <c r="A45" s="32" t="n">
        <v>2</v>
      </c>
      <c r="B45" s="25" t="inlineStr">
        <is>
          <t>Absensi</t>
        </is>
      </c>
      <c r="E45" s="31">
        <f>'PENGURANG ABSENSI'!I37</f>
        <v/>
      </c>
      <c r="F45" s="118" t="n"/>
    </row>
    <row r="46"/>
    <row r="47">
      <c r="B47" s="116" t="inlineStr">
        <is>
          <t>* Perhitungan ini dicetak melalui sistem dan tidak memerlukan tanda tangan</t>
        </is>
      </c>
    </row>
  </sheetData>
  <sheetProtection autoFilter="1" deleteColumns="1" deleteRows="1" formatCells="1" formatColumns="1" formatRows="1" insertColumns="1" insertHyperlinks="1" insertRows="1" objects="0" password="9675" pivotTables="1" scenarios="0" selectLockedCells="0" selectUnlockedCells="0" sheet="1" sort="1"/>
  <mergeCells count="18">
    <mergeCell ref="V8:V9"/>
    <mergeCell ref="A5:W5"/>
    <mergeCell ref="A6:W6"/>
    <mergeCell ref="N8:N9"/>
    <mergeCell ref="U8:U9"/>
    <mergeCell ref="K8:L8"/>
    <mergeCell ref="M8:M9"/>
    <mergeCell ref="O8:T8"/>
    <mergeCell ref="E8:E9"/>
    <mergeCell ref="F8:F9"/>
    <mergeCell ref="G8:I8"/>
    <mergeCell ref="J8:J9"/>
    <mergeCell ref="A1:G1"/>
    <mergeCell ref="A2:G2"/>
    <mergeCell ref="A3:G3"/>
    <mergeCell ref="A8:A9"/>
    <mergeCell ref="B8:B9"/>
    <mergeCell ref="C8:D8"/>
  </mergeCells>
  <pageMargins bottom="0.12" footer="0.2" header="0.3" left="0.18" right="0.12" top="0.31"/>
  <pageSetup fitToHeight="0" orientation="landscape" paperSize="9" scale="52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82"/>
  <sheetViews>
    <sheetView topLeftCell="A4" workbookViewId="0">
      <selection activeCell="A16" sqref="A16:N56"/>
    </sheetView>
  </sheetViews>
  <sheetFormatPr baseColWidth="10" defaultColWidth="8.83203125" defaultRowHeight="15"/>
  <cols>
    <col customWidth="1" max="1" min="1" style="118" width="5.33203125"/>
    <col customWidth="1" max="2" min="2" style="118" width="27"/>
    <col customWidth="1" max="3" min="3" style="118" width="24.83203125"/>
    <col customWidth="1" max="4" min="4" style="118" width="13.5"/>
    <col bestFit="1" customWidth="1" max="5" min="5" style="118" width="10"/>
    <col bestFit="1" customWidth="1" max="6" min="6" style="118" width="8.5"/>
    <col bestFit="1" customWidth="1" max="7" min="7" style="118" width="12.5"/>
    <col bestFit="1" customWidth="1" max="8" min="8" style="118" width="10"/>
    <col customWidth="1" max="9" min="9" style="118" width="11.1640625"/>
    <col bestFit="1" customWidth="1" max="11" min="10" style="118" width="10"/>
    <col customWidth="1" max="12" min="12" style="118" width="9.83203125"/>
    <col customWidth="1" max="13" min="13" style="118" width="12.83203125"/>
    <col bestFit="1" customWidth="1" max="14" min="14" style="118" width="11.5"/>
    <col customWidth="1" max="15" min="15" style="118" width="8.83203125"/>
    <col bestFit="1" customWidth="1" max="16" min="16" style="118" width="10"/>
    <col customWidth="1" max="17" min="17" style="118" width="11.6640625"/>
    <col customWidth="1" max="18" min="18" style="118" width="8.83203125"/>
    <col customWidth="1" max="16384" min="19" style="118" width="8.83203125"/>
  </cols>
  <sheetData>
    <row hidden="1" r="1" s="16">
      <c r="A1" s="95" t="inlineStr">
        <is>
          <t xml:space="preserve">Lampiran Memo Nomor : 398/M/SDM/YKP-bjb/VI/2019 </t>
        </is>
      </c>
    </row>
    <row hidden="1" r="2" s="16">
      <c r="A2" s="95" t="inlineStr">
        <is>
          <t>Tanggal :  24 Juni 2019</t>
        </is>
      </c>
    </row>
    <row hidden="1" r="3" s="16">
      <c r="A3" s="95" t="inlineStr">
        <is>
          <t>Perihal : Pembayaran Gaji Pegawai YKP bank bjb Bulan Juni 2019</t>
        </is>
      </c>
    </row>
    <row r="4">
      <c r="A4" s="120" t="n"/>
      <c r="B4" s="120" t="n"/>
      <c r="C4" s="120" t="n"/>
      <c r="D4" s="120" t="n"/>
      <c r="E4" s="120" t="n"/>
      <c r="F4" s="120" t="n"/>
      <c r="G4" s="120" t="n"/>
      <c r="H4" s="120" t="n"/>
      <c r="I4" s="120" t="n"/>
      <c r="J4" s="120" t="n"/>
      <c r="K4" s="120" t="n"/>
      <c r="L4" s="120" t="n"/>
      <c r="M4" s="120" t="n"/>
    </row>
    <row r="5">
      <c r="A5" s="103" t="inlineStr">
        <is>
          <t>DAFTAR PEMBAYARAN BPJS KETENAGAKERJAAN</t>
        </is>
      </c>
    </row>
    <row r="6">
      <c r="A6" s="103" t="inlineStr">
        <is>
          <t>BULAN Desember 2019 PEGAWAI YKP bank bjb</t>
        </is>
      </c>
    </row>
    <row r="7">
      <c r="A7" s="103" t="n"/>
    </row>
    <row customHeight="1" ht="15.75" r="8" s="16">
      <c r="A8" s="97" t="inlineStr">
        <is>
          <t>NO</t>
        </is>
      </c>
      <c r="B8" s="97" t="inlineStr">
        <is>
          <t>N A M A</t>
        </is>
      </c>
      <c r="C8" s="107" t="inlineStr">
        <is>
          <t>GRADE</t>
        </is>
      </c>
      <c r="D8" s="107" t="inlineStr">
        <is>
          <t>SINGLE SALARY</t>
        </is>
      </c>
      <c r="E8" s="97" t="inlineStr">
        <is>
          <t>BPJS</t>
        </is>
      </c>
      <c r="F8" s="112" t="n"/>
      <c r="G8" s="112" t="n"/>
      <c r="H8" s="111" t="n"/>
      <c r="I8" s="97" t="inlineStr">
        <is>
          <t>TOTAL TUNJANGAN</t>
        </is>
      </c>
      <c r="J8" s="97" t="inlineStr">
        <is>
          <t>PEGAWAI</t>
        </is>
      </c>
      <c r="K8" s="111" t="n"/>
      <c r="L8" s="97" t="inlineStr">
        <is>
          <t>TOTAL PEGAWAI</t>
        </is>
      </c>
      <c r="M8" s="97" t="inlineStr">
        <is>
          <t>TOTAL BIAYA BPJS TK</t>
        </is>
      </c>
    </row>
    <row r="9">
      <c r="A9" s="110" t="n"/>
      <c r="B9" s="110" t="n"/>
      <c r="C9" s="110" t="n"/>
      <c r="D9" s="110" t="n"/>
      <c r="E9" s="97" t="inlineStr">
        <is>
          <t>JKK</t>
        </is>
      </c>
      <c r="F9" s="97" t="inlineStr">
        <is>
          <t>JKM</t>
        </is>
      </c>
      <c r="G9" s="97" t="inlineStr">
        <is>
          <t>JHT TK</t>
        </is>
      </c>
      <c r="H9" s="97" t="inlineStr">
        <is>
          <t>JP</t>
        </is>
      </c>
      <c r="I9" s="110" t="n"/>
      <c r="J9" s="97" t="inlineStr">
        <is>
          <t>JHT TK</t>
        </is>
      </c>
      <c r="K9" s="97" t="inlineStr">
        <is>
          <t>JP</t>
        </is>
      </c>
      <c r="L9" s="110" t="n"/>
      <c r="M9" s="110" t="n"/>
    </row>
    <row r="10">
      <c r="A10" s="139" t="n">
        <v>1</v>
      </c>
      <c r="B10" s="139" t="inlineStr">
        <is>
          <t>Adek Imam Afrianto</t>
        </is>
      </c>
      <c r="C10" s="139" t="inlineStr">
        <is>
          <t>G-4/5 (SENIOR STAFF)</t>
        </is>
      </c>
      <c r="D10" s="140" t="n">
        <v>5357451</v>
      </c>
      <c r="E10" s="140">
        <f>ROUND(D10*0.24%,0)</f>
        <v/>
      </c>
      <c r="F10" s="140">
        <f>ROUND(D10*0.3%,0)</f>
        <v/>
      </c>
      <c r="G10" s="140">
        <f>ROUND(D10*3.7%,0)</f>
        <v/>
      </c>
      <c r="H10" s="140">
        <f>ROUND(D10*2.0%,0)</f>
        <v/>
      </c>
      <c r="I10" s="140">
        <f>ROUND(SUM(E10:H10),0)</f>
        <v/>
      </c>
      <c r="J10" s="140">
        <f>ROUND(D10*2.0%,0)</f>
        <v/>
      </c>
      <c r="K10" s="140">
        <f>ROUND(D10*1.0%,0)</f>
        <v/>
      </c>
      <c r="L10" s="140">
        <f>ROUND(SUM(J10:K10),0)</f>
        <v/>
      </c>
      <c r="M10" s="140">
        <f>I10 + L10</f>
        <v/>
      </c>
    </row>
    <row r="11">
      <c r="A11" s="139" t="n">
        <v>2</v>
      </c>
      <c r="B11" s="139" t="inlineStr">
        <is>
          <t>Agam Nasrullah</t>
        </is>
      </c>
      <c r="C11" s="139" t="inlineStr">
        <is>
          <t>G-3/5 (STAFF)</t>
        </is>
      </c>
      <c r="D11" s="140" t="n">
        <v>4772875</v>
      </c>
      <c r="E11" s="140">
        <f>ROUND(D11*0.24%,0)</f>
        <v/>
      </c>
      <c r="F11" s="140">
        <f>ROUND(D11*0.3%,0)</f>
        <v/>
      </c>
      <c r="G11" s="140">
        <f>ROUND(D11*3.7%,0)</f>
        <v/>
      </c>
      <c r="H11" s="140">
        <f>ROUND(D11*2.0%,0)</f>
        <v/>
      </c>
      <c r="I11" s="140">
        <f>ROUND(SUM(E11:H11),0)</f>
        <v/>
      </c>
      <c r="J11" s="140">
        <f>ROUND(D11*2.0%,0)</f>
        <v/>
      </c>
      <c r="K11" s="140">
        <f>ROUND(D11*1.0%,0)</f>
        <v/>
      </c>
      <c r="L11" s="140">
        <f>ROUND(SUM(J11:K11),0)</f>
        <v/>
      </c>
      <c r="M11" s="140">
        <f>I11 + L11</f>
        <v/>
      </c>
    </row>
    <row r="12">
      <c r="A12" s="139" t="n">
        <v>3</v>
      </c>
      <c r="B12" s="139" t="inlineStr">
        <is>
          <t>Ahmad Saprudin</t>
        </is>
      </c>
      <c r="C12" s="139" t="inlineStr">
        <is>
          <t>G-7/1 (KEPALA SEKSI)</t>
        </is>
      </c>
      <c r="D12" s="140" t="n">
        <v>7750000</v>
      </c>
      <c r="E12" s="140">
        <f>ROUND(D12*0.24%,0)</f>
        <v/>
      </c>
      <c r="F12" s="140">
        <f>ROUND(D12*0.3%,0)</f>
        <v/>
      </c>
      <c r="G12" s="140">
        <f>ROUND(D12*3.7%,0)</f>
        <v/>
      </c>
      <c r="H12" s="140">
        <f>ROUND(D12*2.0%,0)</f>
        <v/>
      </c>
      <c r="I12" s="140">
        <f>ROUND(SUM(E12:H12),0)</f>
        <v/>
      </c>
      <c r="J12" s="140">
        <f>ROUND(D12*2.0%,0)</f>
        <v/>
      </c>
      <c r="K12" s="140">
        <f>ROUND(D12*1.0%,0)</f>
        <v/>
      </c>
      <c r="L12" s="140">
        <f>ROUND(SUM(J12:K12),0)</f>
        <v/>
      </c>
      <c r="M12" s="140">
        <f>I12 + L12</f>
        <v/>
      </c>
    </row>
    <row r="13">
      <c r="A13" s="139" t="n">
        <v>4</v>
      </c>
      <c r="B13" s="139" t="inlineStr">
        <is>
          <t>Ari Aldian</t>
        </is>
      </c>
      <c r="C13" s="139" t="inlineStr">
        <is>
          <t>KONTRAK</t>
        </is>
      </c>
      <c r="D13" s="140" t="n">
        <v>2900000</v>
      </c>
      <c r="E13" s="140">
        <f>ROUND(8014.991999999999,0)</f>
        <v/>
      </c>
      <c r="F13" s="140">
        <f>ROUND(10018.74,0)</f>
        <v/>
      </c>
      <c r="G13" s="140">
        <f>ROUND(123564.46,0)</f>
        <v/>
      </c>
      <c r="H13" s="140">
        <f>ROUND(66791.6,0)</f>
        <v/>
      </c>
      <c r="I13" s="140">
        <f>SUM(E13:H13)</f>
        <v/>
      </c>
      <c r="J13" s="140">
        <f>ROUND(66791.6,0)</f>
        <v/>
      </c>
      <c r="K13" s="140">
        <f>ROUND(33395.8,0)</f>
        <v/>
      </c>
      <c r="L13" s="140">
        <f>SUM(J13:K13)</f>
        <v/>
      </c>
      <c r="M13" s="140">
        <f>I13 + L13</f>
        <v/>
      </c>
    </row>
    <row r="14">
      <c r="A14" s="139" t="n">
        <v>5</v>
      </c>
      <c r="B14" s="139" t="inlineStr">
        <is>
          <t>Christina Apriliyani</t>
        </is>
      </c>
      <c r="C14" s="139" t="inlineStr">
        <is>
          <t>G-7/1 (KEPALA SEKSI)</t>
        </is>
      </c>
      <c r="D14" s="140" t="n">
        <v>7750000</v>
      </c>
      <c r="E14" s="140">
        <f>ROUND(D14*0.24%,0)</f>
        <v/>
      </c>
      <c r="F14" s="140">
        <f>ROUND(D14*0.3%,0)</f>
        <v/>
      </c>
      <c r="G14" s="140">
        <f>ROUND(D14*3.7%,0)</f>
        <v/>
      </c>
      <c r="H14" s="140">
        <f>ROUND(D14*2.0%,0)</f>
        <v/>
      </c>
      <c r="I14" s="140">
        <f>ROUND(SUM(E14:H14),0)</f>
        <v/>
      </c>
      <c r="J14" s="140">
        <f>ROUND(D14*2.0%,0)</f>
        <v/>
      </c>
      <c r="K14" s="140">
        <f>ROUND(D14*1.0%,0)</f>
        <v/>
      </c>
      <c r="L14" s="140">
        <f>ROUND(SUM(J14:K14),0)</f>
        <v/>
      </c>
      <c r="M14" s="140">
        <f>I14 + L14</f>
        <v/>
      </c>
    </row>
    <row r="15">
      <c r="A15" s="139" t="n">
        <v>6</v>
      </c>
      <c r="B15" s="139" t="inlineStr">
        <is>
          <t>Dede Muhammad Syifauddin</t>
        </is>
      </c>
      <c r="C15" s="139" t="inlineStr">
        <is>
          <t>G-1/3 (STAFF)</t>
        </is>
      </c>
      <c r="D15" s="140" t="n">
        <v>3578300</v>
      </c>
      <c r="E15" s="140">
        <f>ROUND(D15*0.24%,0)</f>
        <v/>
      </c>
      <c r="F15" s="140">
        <f>ROUND(D15*0.3%,0)</f>
        <v/>
      </c>
      <c r="G15" s="140">
        <f>ROUND(D15*3.7%,0)</f>
        <v/>
      </c>
      <c r="H15" s="140">
        <f>ROUND(D15*2.0%,0)</f>
        <v/>
      </c>
      <c r="I15" s="140">
        <f>ROUND(SUM(E15:H15),0)</f>
        <v/>
      </c>
      <c r="J15" s="140">
        <f>ROUND(D15*2.0%,0)</f>
        <v/>
      </c>
      <c r="K15" s="140">
        <f>ROUND(D15*1.0%,0)</f>
        <v/>
      </c>
      <c r="L15" s="140">
        <f>ROUND(SUM(J15:K15),0)</f>
        <v/>
      </c>
      <c r="M15" s="140">
        <f>I15 + L15</f>
        <v/>
      </c>
    </row>
    <row r="16">
      <c r="A16" s="139" t="n">
        <v>7</v>
      </c>
      <c r="B16" s="139" t="inlineStr">
        <is>
          <t>Deden Abdi Wijaya</t>
        </is>
      </c>
      <c r="C16" s="139" t="inlineStr">
        <is>
          <t>G-5/4 (SENIOR STAFF)</t>
        </is>
      </c>
      <c r="D16" s="140" t="n">
        <v>5850000</v>
      </c>
      <c r="E16" s="140">
        <f>ROUND(D16*0.24%,0)</f>
        <v/>
      </c>
      <c r="F16" s="140">
        <f>ROUND(D16*0.3%,0)</f>
        <v/>
      </c>
      <c r="G16" s="140">
        <f>ROUND(D16*3.7%,0)</f>
        <v/>
      </c>
      <c r="H16" s="140">
        <f>ROUND(D16*2.0%,0)</f>
        <v/>
      </c>
      <c r="I16" s="140">
        <f>ROUND(SUM(E16:H16),0)</f>
        <v/>
      </c>
      <c r="J16" s="140">
        <f>ROUND(D16*2.0%,0)</f>
        <v/>
      </c>
      <c r="K16" s="140">
        <f>ROUND(D16*1.0%,0)</f>
        <v/>
      </c>
      <c r="L16" s="140">
        <f>ROUND(SUM(J16:K16),0)</f>
        <v/>
      </c>
      <c r="M16" s="140">
        <f>I16 + L16</f>
        <v/>
      </c>
    </row>
    <row r="17">
      <c r="A17" s="139" t="n">
        <v>8</v>
      </c>
      <c r="B17" s="139" t="inlineStr">
        <is>
          <t>Dinan Sufendi Rae</t>
        </is>
      </c>
      <c r="C17" s="139" t="inlineStr">
        <is>
          <t>KONTRAK PARTNERSHIP</t>
        </is>
      </c>
      <c r="D17" s="140" t="n">
        <v>0</v>
      </c>
      <c r="E17" s="140">
        <f>ROUND(D17*0.24%,0)</f>
        <v/>
      </c>
      <c r="F17" s="140">
        <f>ROUND(D17*0.3%,0)</f>
        <v/>
      </c>
      <c r="G17" s="140">
        <f>ROUND(D17*3.7%,0)</f>
        <v/>
      </c>
      <c r="H17" s="140">
        <f>ROUND(D17*2.0%,0)</f>
        <v/>
      </c>
      <c r="I17" s="140">
        <f>ROUND(SUM(E17:H17),0)</f>
        <v/>
      </c>
      <c r="J17" s="140">
        <f>ROUND(D17*2.0%,0)</f>
        <v/>
      </c>
      <c r="K17" s="140">
        <f>ROUND(D17*1.0%,0)</f>
        <v/>
      </c>
      <c r="L17" s="140">
        <f>ROUND(SUM(J17:K17),0)</f>
        <v/>
      </c>
      <c r="M17" s="140">
        <f>I17 + L17</f>
        <v/>
      </c>
    </row>
    <row r="18">
      <c r="A18" s="139" t="n">
        <v>9</v>
      </c>
      <c r="B18" s="139" t="inlineStr">
        <is>
          <t>Dindin Achmad S</t>
        </is>
      </c>
      <c r="C18" s="139" t="inlineStr">
        <is>
          <t>G-9/4 (KEPALA SEKSI)</t>
        </is>
      </c>
      <c r="D18" s="140" t="n">
        <v>9250000</v>
      </c>
      <c r="E18" s="140">
        <f>ROUND(D18*0.24%,0)</f>
        <v/>
      </c>
      <c r="F18" s="140">
        <f>ROUND(D18*0.3%,0)</f>
        <v/>
      </c>
      <c r="G18" s="140">
        <f>ROUND(D18*3.7%,0)</f>
        <v/>
      </c>
      <c r="H18" s="140">
        <f>ROUND(D18*2.0%,0)</f>
        <v/>
      </c>
      <c r="I18" s="140">
        <f>ROUND(SUM(E18:H18),0)</f>
        <v/>
      </c>
      <c r="J18" s="140">
        <f>'Sheet1'!I7</f>
        <v/>
      </c>
      <c r="K18" s="140">
        <f>'Sheet1'!J7</f>
        <v/>
      </c>
      <c r="L18" s="140">
        <f>ROUND(SUM(J18:K18),0)</f>
        <v/>
      </c>
      <c r="M18" s="140">
        <f>I18 + L18</f>
        <v/>
      </c>
    </row>
    <row r="19">
      <c r="A19" s="139" t="n">
        <v>10</v>
      </c>
      <c r="B19" s="139" t="inlineStr">
        <is>
          <t>Dudi Nursamsi</t>
        </is>
      </c>
      <c r="C19" s="139" t="inlineStr">
        <is>
          <t>G-7/2 (KEPALA SEKSI)</t>
        </is>
      </c>
      <c r="D19" s="140" t="n">
        <v>7850000</v>
      </c>
      <c r="E19" s="140">
        <f>ROUND(D19*0.24%,0)</f>
        <v/>
      </c>
      <c r="F19" s="140">
        <f>ROUND(D19*0.3%,0)</f>
        <v/>
      </c>
      <c r="G19" s="140">
        <f>ROUND(D19*3.7%,0)</f>
        <v/>
      </c>
      <c r="H19" s="140">
        <f>ROUND(D19*2.0%,0)</f>
        <v/>
      </c>
      <c r="I19" s="140">
        <f>ROUND(SUM(E19:H19),0)</f>
        <v/>
      </c>
      <c r="J19" s="140">
        <f>ROUND(D19*2.0%,0)</f>
        <v/>
      </c>
      <c r="K19" s="140">
        <f>ROUND(D19*1.0%,0)</f>
        <v/>
      </c>
      <c r="L19" s="140">
        <f>ROUND(SUM(J19:K19),0)</f>
        <v/>
      </c>
      <c r="M19" s="140">
        <f>I19 + L19</f>
        <v/>
      </c>
    </row>
    <row r="20">
      <c r="A20" s="139" t="n">
        <v>11</v>
      </c>
      <c r="B20" s="139" t="inlineStr">
        <is>
          <t>Dwi Permana</t>
        </is>
      </c>
      <c r="C20" s="139" t="inlineStr">
        <is>
          <t>G-1/3 (STAFF)</t>
        </is>
      </c>
      <c r="D20" s="140" t="n">
        <v>3578300</v>
      </c>
      <c r="E20" s="140">
        <f>ROUND(D20*0.24%,0)</f>
        <v/>
      </c>
      <c r="F20" s="140">
        <f>ROUND(D20*0.3%,0)</f>
        <v/>
      </c>
      <c r="G20" s="140">
        <f>ROUND(D20*3.7%,0)</f>
        <v/>
      </c>
      <c r="H20" s="140">
        <f>ROUND(D20*2.0%,0)</f>
        <v/>
      </c>
      <c r="I20" s="140">
        <f>ROUND(SUM(E20:H20),0)</f>
        <v/>
      </c>
      <c r="J20" s="140">
        <f>ROUND(D20*2.0%,0)</f>
        <v/>
      </c>
      <c r="K20" s="140">
        <f>ROUND(D20*1.0%,0)</f>
        <v/>
      </c>
      <c r="L20" s="140">
        <f>ROUND(SUM(J20:K20),0)</f>
        <v/>
      </c>
      <c r="M20" s="140">
        <f>I20 + L20</f>
        <v/>
      </c>
    </row>
    <row r="21">
      <c r="A21" s="139" t="n">
        <v>12</v>
      </c>
      <c r="B21" s="139" t="inlineStr">
        <is>
          <t>Dwi Teguh Purbo</t>
        </is>
      </c>
      <c r="C21" s="139" t="inlineStr">
        <is>
          <t>G-1/3 (STAFF)</t>
        </is>
      </c>
      <c r="D21" s="140" t="n">
        <v>3578300</v>
      </c>
      <c r="E21" s="140">
        <f>ROUND(D21*0.24%,0)</f>
        <v/>
      </c>
      <c r="F21" s="140">
        <f>ROUND(D21*0.3%,0)</f>
        <v/>
      </c>
      <c r="G21" s="140">
        <f>ROUND(D21*3.7%,0)</f>
        <v/>
      </c>
      <c r="H21" s="140">
        <f>ROUND(D21*2.0%,0)</f>
        <v/>
      </c>
      <c r="I21" s="140">
        <f>ROUND(SUM(E21:H21),0)</f>
        <v/>
      </c>
      <c r="J21" s="140">
        <f>ROUND(D21*2.0%,0)</f>
        <v/>
      </c>
      <c r="K21" s="140">
        <f>ROUND(D21*1.0%,0)</f>
        <v/>
      </c>
      <c r="L21" s="140">
        <f>ROUND(SUM(J21:K21),0)</f>
        <v/>
      </c>
      <c r="M21" s="140">
        <f>I21 + L21</f>
        <v/>
      </c>
    </row>
    <row r="22">
      <c r="A22" s="139" t="n">
        <v>13</v>
      </c>
      <c r="B22" s="139" t="inlineStr">
        <is>
          <t>Fajar Anugrah</t>
        </is>
      </c>
      <c r="C22" s="139" t="inlineStr">
        <is>
          <t>G-5/2 (SENIOR STAFF)</t>
        </is>
      </c>
      <c r="D22" s="140" t="n">
        <v>5650000</v>
      </c>
      <c r="E22" s="140">
        <f>ROUND(D22*0.24%,0)</f>
        <v/>
      </c>
      <c r="F22" s="140">
        <f>ROUND(D22*0.3%,0)</f>
        <v/>
      </c>
      <c r="G22" s="140">
        <f>ROUND(D22*3.7%,0)</f>
        <v/>
      </c>
      <c r="H22" s="140">
        <f>ROUND(D22*2.0%,0)</f>
        <v/>
      </c>
      <c r="I22" s="140">
        <f>ROUND(SUM(E22:H22),0)</f>
        <v/>
      </c>
      <c r="J22" s="140">
        <f>ROUND(D22*2.0%,0)</f>
        <v/>
      </c>
      <c r="K22" s="140">
        <f>ROUND(D22*1.0%,0)</f>
        <v/>
      </c>
      <c r="L22" s="140">
        <f>ROUND(SUM(J22:K22),0)</f>
        <v/>
      </c>
      <c r="M22" s="140">
        <f>I22 + L22</f>
        <v/>
      </c>
    </row>
    <row r="23">
      <c r="A23" s="139" t="n">
        <v>14</v>
      </c>
      <c r="B23" s="139" t="inlineStr">
        <is>
          <t>Hangga Supratama</t>
        </is>
      </c>
      <c r="C23" s="139" t="inlineStr">
        <is>
          <t>G-4/1 (SENIOR STAFF)</t>
        </is>
      </c>
      <c r="D23" s="140" t="n">
        <v>4950000</v>
      </c>
      <c r="E23" s="140">
        <f>ROUND(D23*0.24%,0)</f>
        <v/>
      </c>
      <c r="F23" s="140">
        <f>ROUND(D23*0.3%,0)</f>
        <v/>
      </c>
      <c r="G23" s="140">
        <f>ROUND(D23*3.7%,0)</f>
        <v/>
      </c>
      <c r="H23" s="140">
        <f>ROUND(D23*2.0%,0)</f>
        <v/>
      </c>
      <c r="I23" s="140">
        <f>ROUND(SUM(E23:H23),0)</f>
        <v/>
      </c>
      <c r="J23" s="140">
        <f>ROUND(D23*2.0%,0)</f>
        <v/>
      </c>
      <c r="K23" s="140">
        <f>ROUND(D23*1.0%,0)</f>
        <v/>
      </c>
      <c r="L23" s="140">
        <f>ROUND(SUM(J23:K23),0)</f>
        <v/>
      </c>
      <c r="M23" s="140">
        <f>I23 + L23</f>
        <v/>
      </c>
    </row>
    <row r="24">
      <c r="A24" s="139" t="n">
        <v>15</v>
      </c>
      <c r="B24" s="139" t="inlineStr">
        <is>
          <t>Hendra Bakti Utama</t>
        </is>
      </c>
      <c r="C24" s="139" t="inlineStr">
        <is>
          <t>G-4/1 (SENIOR STAFF)</t>
        </is>
      </c>
      <c r="D24" s="140" t="n">
        <v>4950000</v>
      </c>
      <c r="E24" s="140">
        <f>ROUND(D24*0.24%,0)</f>
        <v/>
      </c>
      <c r="F24" s="140">
        <f>ROUND(D24*0.3%,0)</f>
        <v/>
      </c>
      <c r="G24" s="140">
        <f>ROUND(D24*3.7%,0)</f>
        <v/>
      </c>
      <c r="H24" s="140">
        <f>ROUND(D24*2.0%,0)</f>
        <v/>
      </c>
      <c r="I24" s="140">
        <f>ROUND(SUM(E24:H24),0)</f>
        <v/>
      </c>
      <c r="J24" s="140">
        <f>ROUND(D24*2.0%,0)</f>
        <v/>
      </c>
      <c r="K24" s="140">
        <f>ROUND(D24*1.0%,0)</f>
        <v/>
      </c>
      <c r="L24" s="140">
        <f>ROUND(SUM(J24:K24),0)</f>
        <v/>
      </c>
      <c r="M24" s="140">
        <f>I24 + L24</f>
        <v/>
      </c>
    </row>
    <row r="25">
      <c r="A25" s="139" t="n">
        <v>16</v>
      </c>
      <c r="B25" s="139" t="inlineStr">
        <is>
          <t>Herry Herdiana</t>
        </is>
      </c>
      <c r="C25" s="139" t="inlineStr">
        <is>
          <t>G-7/3 (KEPALA SEKSI)</t>
        </is>
      </c>
      <c r="D25" s="140" t="n">
        <v>7950000</v>
      </c>
      <c r="E25" s="140">
        <f>ROUND(D25*0.24%,0)</f>
        <v/>
      </c>
      <c r="F25" s="140">
        <f>ROUND(D25*0.3%,0)</f>
        <v/>
      </c>
      <c r="G25" s="140">
        <f>ROUND(D25*3.7%,0)</f>
        <v/>
      </c>
      <c r="H25" s="140">
        <f>ROUND(D25*2.0%,0)</f>
        <v/>
      </c>
      <c r="I25" s="140">
        <f>ROUND(SUM(E25:H25),0)</f>
        <v/>
      </c>
      <c r="J25" s="140">
        <f>ROUND(D25*2.0%,0)</f>
        <v/>
      </c>
      <c r="K25" s="140">
        <f>ROUND(D25*1.0%,0)</f>
        <v/>
      </c>
      <c r="L25" s="140">
        <f>ROUND(SUM(J25:K25),0)</f>
        <v/>
      </c>
      <c r="M25" s="140">
        <f>I25 + L25</f>
        <v/>
      </c>
    </row>
    <row r="26">
      <c r="A26" s="139" t="n">
        <v>17</v>
      </c>
      <c r="B26" s="139" t="inlineStr">
        <is>
          <t>Ivansyah Wahyu</t>
        </is>
      </c>
      <c r="C26" s="139" t="inlineStr">
        <is>
          <t>G-7/3 (SENIOR STAFF)</t>
        </is>
      </c>
      <c r="D26" s="140" t="n">
        <v>7678920</v>
      </c>
      <c r="E26" s="140">
        <f>ROUND(D26*0.24%,0)</f>
        <v/>
      </c>
      <c r="F26" s="140">
        <f>ROUND(D26*0.3%,0)</f>
        <v/>
      </c>
      <c r="G26" s="140">
        <f>ROUND(D26*3.7%,0)</f>
        <v/>
      </c>
      <c r="H26" s="140">
        <f>ROUND(D26*2.0%,0)</f>
        <v/>
      </c>
      <c r="I26" s="140">
        <f>ROUND(SUM(E26:H26),0)</f>
        <v/>
      </c>
      <c r="J26" s="140">
        <f>ROUND(D26*2.0%,0)</f>
        <v/>
      </c>
      <c r="K26" s="140">
        <f>ROUND(D26*1.0%,0)</f>
        <v/>
      </c>
      <c r="L26" s="140">
        <f>ROUND(SUM(J26:K26),0)</f>
        <v/>
      </c>
      <c r="M26" s="140">
        <f>I26 + L26</f>
        <v/>
      </c>
    </row>
    <row r="27">
      <c r="A27" s="139" t="n">
        <v>18</v>
      </c>
      <c r="B27" s="139" t="inlineStr">
        <is>
          <t>Madaniah</t>
        </is>
      </c>
      <c r="C27" s="139" t="inlineStr">
        <is>
          <t>G-4/2 (SENIOR STAFF)</t>
        </is>
      </c>
      <c r="D27" s="140" t="n">
        <v>5065163</v>
      </c>
      <c r="E27" s="140">
        <f>ROUND(D27*0.24%,0)</f>
        <v/>
      </c>
      <c r="F27" s="140">
        <f>ROUND(D27*0.3%,0)</f>
        <v/>
      </c>
      <c r="G27" s="140">
        <f>ROUND(D27*3.7%,0)</f>
        <v/>
      </c>
      <c r="H27" s="140">
        <f>ROUND(D27*2.0%,0)</f>
        <v/>
      </c>
      <c r="I27" s="140">
        <f>ROUND(SUM(E27:H27),0)</f>
        <v/>
      </c>
      <c r="J27" s="140">
        <f>ROUND(D27*2.0%,0)</f>
        <v/>
      </c>
      <c r="K27" s="140">
        <f>ROUND(D27*1.0%,0)</f>
        <v/>
      </c>
      <c r="L27" s="140">
        <f>ROUND(SUM(J27:K27),0)</f>
        <v/>
      </c>
      <c r="M27" s="140">
        <f>I27 + L27</f>
        <v/>
      </c>
    </row>
    <row r="28">
      <c r="A28" s="139" t="n">
        <v>19</v>
      </c>
      <c r="B28" s="139" t="inlineStr">
        <is>
          <t>Moch Dudih Sugiarto</t>
        </is>
      </c>
      <c r="C28" s="139" t="inlineStr">
        <is>
          <t>KONTRAK PARTNERSHIP</t>
        </is>
      </c>
      <c r="D28" s="140" t="n">
        <v>0</v>
      </c>
      <c r="E28" s="140">
        <f>ROUND(D28*0.24%,0)</f>
        <v/>
      </c>
      <c r="F28" s="140">
        <f>ROUND(D28*0.3%,0)</f>
        <v/>
      </c>
      <c r="G28" s="140">
        <f>ROUND(D28*3.7%,0)</f>
        <v/>
      </c>
      <c r="H28" s="140">
        <f>ROUND(D28*2.0%,0)</f>
        <v/>
      </c>
      <c r="I28" s="140">
        <f>ROUND(SUM(E28:H28),0)</f>
        <v/>
      </c>
      <c r="J28" s="140">
        <f>ROUND(D28*2.0%,0)</f>
        <v/>
      </c>
      <c r="K28" s="140">
        <f>ROUND(D28*1.0%,0)</f>
        <v/>
      </c>
      <c r="L28" s="140">
        <f>ROUND(SUM(J28:K28),0)</f>
        <v/>
      </c>
      <c r="M28" s="140">
        <f>I28 + L28</f>
        <v/>
      </c>
    </row>
    <row r="29">
      <c r="A29" s="139" t="n">
        <v>20</v>
      </c>
      <c r="B29" s="139" t="inlineStr">
        <is>
          <t>Nandang Yogaswara</t>
        </is>
      </c>
      <c r="C29" s="139" t="inlineStr">
        <is>
          <t>G-8/1 (KEPALA SEKSI)</t>
        </is>
      </c>
      <c r="D29" s="140" t="n">
        <v>8350000</v>
      </c>
      <c r="E29" s="140">
        <f>ROUND(D29*0.24%,0)</f>
        <v/>
      </c>
      <c r="F29" s="140">
        <f>ROUND(D29*0.3%,0)</f>
        <v/>
      </c>
      <c r="G29" s="140">
        <f>ROUND(D29*3.7%,0)</f>
        <v/>
      </c>
      <c r="H29" s="140">
        <f>ROUND(D29*2.0%,0)</f>
        <v/>
      </c>
      <c r="I29" s="140">
        <f>ROUND(SUM(E29:H29),0)</f>
        <v/>
      </c>
      <c r="J29" s="140">
        <f>ROUND(D29*2.0%,0)</f>
        <v/>
      </c>
      <c r="K29" s="140">
        <f>ROUND(D29*1.0%,0)</f>
        <v/>
      </c>
      <c r="L29" s="140">
        <f>ROUND(SUM(J29:K29),0)</f>
        <v/>
      </c>
      <c r="M29" s="140">
        <f>I29 + L29</f>
        <v/>
      </c>
    </row>
    <row r="30">
      <c r="A30" s="139" t="n">
        <v>21</v>
      </c>
      <c r="B30" s="139" t="inlineStr">
        <is>
          <t>Nur Ayu Rina I</t>
        </is>
      </c>
      <c r="C30" s="139" t="inlineStr">
        <is>
          <t>G-6/4 (SENIOR STAFF)</t>
        </is>
      </c>
      <c r="D30" s="140" t="n">
        <v>6450000</v>
      </c>
      <c r="E30" s="140">
        <f>ROUND(D30*0.24%,0)</f>
        <v/>
      </c>
      <c r="F30" s="140">
        <f>ROUND(D30*0.3%,0)</f>
        <v/>
      </c>
      <c r="G30" s="140">
        <f>ROUND(D30*3.7%,0)</f>
        <v/>
      </c>
      <c r="H30" s="140">
        <f>ROUND(D30*2.0%,0)</f>
        <v/>
      </c>
      <c r="I30" s="140">
        <f>ROUND(SUM(E30:H30),0)</f>
        <v/>
      </c>
      <c r="J30" s="140">
        <f>ROUND(D30*2.0%,0)</f>
        <v/>
      </c>
      <c r="K30" s="140">
        <f>ROUND(D30*1.0%,0)</f>
        <v/>
      </c>
      <c r="L30" s="140">
        <f>ROUND(SUM(J30:K30),0)</f>
        <v/>
      </c>
      <c r="M30" s="140">
        <f>I30 + L30</f>
        <v/>
      </c>
    </row>
    <row r="31">
      <c r="A31" s="139" t="n">
        <v>22</v>
      </c>
      <c r="B31" s="139" t="inlineStr">
        <is>
          <t>Veina Nuraida Wulandari</t>
        </is>
      </c>
      <c r="C31" s="139" t="inlineStr">
        <is>
          <t>G-1/3 (STAFF NON BPJ KES )</t>
        </is>
      </c>
      <c r="D31" s="140" t="n">
        <v>3578300</v>
      </c>
      <c r="E31" s="140">
        <f>ROUND(D31*0.24%,0)</f>
        <v/>
      </c>
      <c r="F31" s="140">
        <f>ROUND(D31*0.3%,0)</f>
        <v/>
      </c>
      <c r="G31" s="140">
        <f>ROUND(D31*3.7%,0)</f>
        <v/>
      </c>
      <c r="H31" s="140">
        <f>ROUND(D31*2.0%,0)</f>
        <v/>
      </c>
      <c r="I31" s="140">
        <f>ROUND(SUM(E31:H31),0)</f>
        <v/>
      </c>
      <c r="J31" s="140">
        <f>ROUND(D31*2.0%,0)</f>
        <v/>
      </c>
      <c r="K31" s="140">
        <f>ROUND(D31*1.0%,0)</f>
        <v/>
      </c>
      <c r="L31" s="140">
        <f>ROUND(SUM(J31:K31),0)</f>
        <v/>
      </c>
      <c r="M31" s="140">
        <f>I31 + L31</f>
        <v/>
      </c>
    </row>
    <row r="32">
      <c r="A32" s="139" t="n">
        <v>23</v>
      </c>
      <c r="B32" s="139" t="inlineStr">
        <is>
          <t>Yanti</t>
        </is>
      </c>
      <c r="C32" s="139" t="inlineStr">
        <is>
          <t>G-6/4 (SENIOR STAFF)</t>
        </is>
      </c>
      <c r="D32" s="140" t="n">
        <v>6453690</v>
      </c>
      <c r="E32" s="140">
        <f>ROUND(D32*0.24%,0)</f>
        <v/>
      </c>
      <c r="F32" s="140">
        <f>ROUND(D32*0.3%,0)</f>
        <v/>
      </c>
      <c r="G32" s="140">
        <f>ROUND(D32*3.7%,0)</f>
        <v/>
      </c>
      <c r="H32" s="140">
        <f>ROUND(D32*2.0%,0)</f>
        <v/>
      </c>
      <c r="I32" s="140">
        <f>ROUND(SUM(E32:H32),0)</f>
        <v/>
      </c>
      <c r="J32" s="140">
        <f>ROUND(D32*2.0%,0)</f>
        <v/>
      </c>
      <c r="K32" s="140">
        <f>ROUND(D32*1.0%,0)</f>
        <v/>
      </c>
      <c r="L32" s="140">
        <f>ROUND(SUM(J32:K32),0)</f>
        <v/>
      </c>
      <c r="M32" s="140">
        <f>I32 + L32</f>
        <v/>
      </c>
    </row>
    <row r="33">
      <c r="A33" s="139" t="n">
        <v>24</v>
      </c>
      <c r="B33" s="139" t="inlineStr">
        <is>
          <t>Yosep Rahayu</t>
        </is>
      </c>
      <c r="C33" s="139" t="inlineStr">
        <is>
          <t>G-6/2 (SENIOR STAFF)</t>
        </is>
      </c>
      <c r="D33" s="140" t="n">
        <v>6250000</v>
      </c>
      <c r="E33" s="140">
        <f>ROUND(D33*0.24%,0)</f>
        <v/>
      </c>
      <c r="F33" s="140">
        <f>ROUND(D33*0.3%,0)</f>
        <v/>
      </c>
      <c r="G33" s="140">
        <f>ROUND(D33*3.7%,0)</f>
        <v/>
      </c>
      <c r="H33" s="140">
        <f>ROUND(D33*2.0%,0)</f>
        <v/>
      </c>
      <c r="I33" s="140">
        <f>ROUND(SUM(E33:H33),0)</f>
        <v/>
      </c>
      <c r="J33" s="140">
        <f>ROUND(D33*2.0%,0)</f>
        <v/>
      </c>
      <c r="K33" s="140">
        <f>ROUND(D33*1.0%,0)</f>
        <v/>
      </c>
      <c r="L33" s="140">
        <f>ROUND(SUM(J33:K33),0)</f>
        <v/>
      </c>
      <c r="M33" s="140">
        <f>I33 + L33</f>
        <v/>
      </c>
    </row>
    <row r="34">
      <c r="A34" s="139" t="n">
        <v>25</v>
      </c>
      <c r="B34" s="139" t="inlineStr">
        <is>
          <t>dr. Lanny Krisna Dewi</t>
        </is>
      </c>
      <c r="C34" s="139" t="inlineStr">
        <is>
          <t>KONTRAK PARTNERSHIP</t>
        </is>
      </c>
      <c r="D34" s="140" t="n">
        <v>0</v>
      </c>
      <c r="E34" s="140">
        <f>ROUND(D34*0.24%,0)</f>
        <v/>
      </c>
      <c r="F34" s="140">
        <f>ROUND(D34*0.3%,0)</f>
        <v/>
      </c>
      <c r="G34" s="140">
        <f>ROUND(D34*3.7%,0)</f>
        <v/>
      </c>
      <c r="H34" s="140">
        <f>ROUND(D34*2.0%,0)</f>
        <v/>
      </c>
      <c r="I34" s="140">
        <f>ROUND(SUM(E34:H34),0)</f>
        <v/>
      </c>
      <c r="J34" s="140">
        <f>ROUND(D34*2.0%,0)</f>
        <v/>
      </c>
      <c r="K34" s="140">
        <f>ROUND(D34*1.0%,0)</f>
        <v/>
      </c>
      <c r="L34" s="140">
        <f>ROUND(SUM(J34:K34),0)</f>
        <v/>
      </c>
      <c r="M34" s="140">
        <f>I34 + L34</f>
        <v/>
      </c>
    </row>
    <row r="35">
      <c r="A35" s="139" t="n">
        <v>26</v>
      </c>
      <c r="B35" s="139" t="inlineStr">
        <is>
          <t>dr. Santoso</t>
        </is>
      </c>
      <c r="C35" s="139" t="inlineStr">
        <is>
          <t>KONTRAK PARTNERSHIP</t>
        </is>
      </c>
      <c r="D35" s="140" t="n">
        <v>0</v>
      </c>
      <c r="E35" s="140">
        <f>ROUND(D35*0.24%,0)</f>
        <v/>
      </c>
      <c r="F35" s="140">
        <f>ROUND(D35*0.3%,0)</f>
        <v/>
      </c>
      <c r="G35" s="140">
        <f>ROUND(D35*3.7%,0)</f>
        <v/>
      </c>
      <c r="H35" s="140">
        <f>ROUND(D35*2.0%,0)</f>
        <v/>
      </c>
      <c r="I35" s="140">
        <f>ROUND(SUM(E35:H35),0)</f>
        <v/>
      </c>
      <c r="J35" s="140">
        <f>ROUND(D35*2.0%,0)</f>
        <v/>
      </c>
      <c r="K35" s="140">
        <f>ROUND(D35*1.0%,0)</f>
        <v/>
      </c>
      <c r="L35" s="140">
        <f>ROUND(SUM(J35:K35),0)</f>
        <v/>
      </c>
      <c r="M35" s="140">
        <f>I35 + L35</f>
        <v/>
      </c>
    </row>
    <row r="36">
      <c r="A36" s="80" t="inlineStr">
        <is>
          <t>TOTAL</t>
        </is>
      </c>
      <c r="B36" s="98" t="n"/>
      <c r="C36" s="98" t="n"/>
      <c r="D36" s="98" t="n"/>
      <c r="E36" s="11">
        <f>ROUND(SUM(E10:E35),0)</f>
        <v/>
      </c>
      <c r="F36" s="11">
        <f>ROUND(SUM(F10:F35),0)</f>
        <v/>
      </c>
      <c r="G36" s="11">
        <f>ROUND(SUM(G10:G35),0)</f>
        <v/>
      </c>
      <c r="H36" s="11">
        <f>ROUND(SUM(H10:H35),0)</f>
        <v/>
      </c>
      <c r="I36" s="11">
        <f>ROUND(SUM(I10:I35),0)</f>
        <v/>
      </c>
      <c r="J36" s="11">
        <f>ROUND(SUM(J10:J35),0)</f>
        <v/>
      </c>
      <c r="K36" s="11">
        <f>ROUND(SUM(K10:K35),0)</f>
        <v/>
      </c>
      <c r="L36" s="11">
        <f>ROUND(SUM(L10:L35),0)</f>
        <v/>
      </c>
      <c r="M36" s="11">
        <f>ROUND(SUM(M10:M35),0)</f>
        <v/>
      </c>
      <c r="N36" s="104" t="n"/>
    </row>
    <row r="37">
      <c r="A37" s="116" t="n"/>
      <c r="B37" s="116" t="n"/>
      <c r="C37" s="116" t="n"/>
      <c r="D37" s="41" t="n"/>
      <c r="E37" s="4">
        <f>'[1]Daftar Gaji'!H36</f>
        <v/>
      </c>
      <c r="F37" s="4" t="n"/>
      <c r="G37" s="4" t="n"/>
      <c r="H37" s="4" t="n"/>
      <c r="I37" s="4" t="n"/>
      <c r="J37" s="4">
        <f>'[1]Daftar Gaji'!Q36</f>
        <v/>
      </c>
      <c r="K37" s="4" t="n"/>
      <c r="L37" s="4" t="n"/>
      <c r="M37" s="113" t="n"/>
    </row>
    <row r="38">
      <c r="A38" s="116" t="n"/>
      <c r="B38" s="116" t="inlineStr">
        <is>
          <t>* Perhitungan ini dicetak melalui sistem dan tidak memerlukan tanda tangan</t>
        </is>
      </c>
      <c r="C38" s="116" t="n"/>
      <c r="D38" s="5" t="n"/>
      <c r="E38" s="116" t="n"/>
      <c r="F38" s="118" t="n"/>
      <c r="G38" s="118" t="n"/>
      <c r="H38" s="118" t="n"/>
      <c r="I38" s="118" t="n"/>
      <c r="J38" s="118" t="n"/>
      <c r="K38" s="118" t="n"/>
      <c r="L38" s="118" t="n"/>
      <c r="M38" s="118" t="n"/>
    </row>
    <row r="39">
      <c r="A39" s="113" t="n"/>
      <c r="B39" s="113" t="n"/>
      <c r="C39" s="113" t="n"/>
      <c r="D39" s="103" t="n"/>
      <c r="E39" s="114" t="n"/>
      <c r="F39" s="114" t="n"/>
      <c r="G39" s="114" t="n"/>
      <c r="H39" s="114" t="n"/>
      <c r="I39" s="114" t="n"/>
      <c r="J39" s="113" t="n"/>
      <c r="K39" s="113" t="n"/>
      <c r="L39" s="113" t="n"/>
      <c r="M39" s="113" t="n"/>
    </row>
    <row r="40">
      <c r="A40" s="113" t="n"/>
      <c r="B40" s="113" t="n"/>
      <c r="C40" s="113" t="n"/>
      <c r="D40" s="113" t="n"/>
      <c r="E40" s="40" t="n"/>
      <c r="F40" s="114" t="n"/>
      <c r="G40" s="114" t="n"/>
      <c r="H40" s="114" t="n"/>
      <c r="I40" s="114" t="n"/>
      <c r="J40" s="113" t="n"/>
      <c r="K40" s="113" t="n"/>
      <c r="L40" s="113" t="n"/>
      <c r="M40" s="39" t="n"/>
    </row>
    <row r="41">
      <c r="A41" s="113" t="n"/>
      <c r="B41" s="113" t="n"/>
      <c r="C41" s="113" t="n"/>
      <c r="D41" s="39" t="n"/>
      <c r="E41" s="116" t="n"/>
      <c r="F41" s="116" t="n"/>
      <c r="G41" s="116" t="n"/>
      <c r="H41" s="116" t="n"/>
      <c r="I41" s="116" t="n"/>
      <c r="J41" s="113" t="n"/>
      <c r="K41" s="113" t="n"/>
      <c r="L41" s="113" t="n"/>
      <c r="M41" s="113" t="n"/>
    </row>
    <row r="42">
      <c r="A42" s="113" t="n"/>
      <c r="B42" s="113" t="n"/>
      <c r="C42" s="113" t="n"/>
      <c r="D42" s="113" t="n"/>
      <c r="E42" s="136" t="n"/>
      <c r="F42" s="136" t="n"/>
      <c r="G42" s="136" t="n"/>
      <c r="H42" s="136" t="n"/>
      <c r="I42" s="136" t="n"/>
      <c r="J42" s="136" t="n"/>
      <c r="K42" s="136" t="n"/>
      <c r="L42" s="136" t="n"/>
      <c r="M42" s="136" t="n"/>
      <c r="N42" s="118" t="n"/>
    </row>
    <row r="43">
      <c r="A43" s="113" t="n"/>
      <c r="B43" s="118" t="n"/>
      <c r="C43" s="113" t="n"/>
      <c r="D43" s="113" t="n"/>
      <c r="E43" s="113" t="n"/>
      <c r="F43" s="113" t="n"/>
      <c r="G43" s="113" t="n"/>
      <c r="H43" s="113" t="n"/>
      <c r="I43" s="113" t="n"/>
      <c r="J43" s="113" t="n"/>
      <c r="K43" s="113" t="n"/>
      <c r="L43" s="113" t="n"/>
      <c r="M43" s="113" t="n"/>
      <c r="N43" s="118" t="n"/>
    </row>
    <row r="44">
      <c r="A44" s="113" t="n"/>
      <c r="B44" s="118" t="n"/>
      <c r="C44" s="113" t="n"/>
      <c r="D44" s="113" t="inlineStr">
        <is>
          <t xml:space="preserve"> </t>
        </is>
      </c>
      <c r="E44" s="113" t="n"/>
      <c r="F44" s="113" t="n"/>
      <c r="G44" s="113" t="n"/>
      <c r="H44" s="137" t="n"/>
      <c r="I44" s="137" t="n"/>
      <c r="J44" s="137" t="n"/>
      <c r="K44" s="113" t="n"/>
      <c r="L44" s="113" t="n"/>
      <c r="M44" s="113" t="n"/>
      <c r="N44" s="118" t="n"/>
    </row>
    <row r="45">
      <c r="A45" s="113" t="n"/>
      <c r="B45" s="118" t="n"/>
      <c r="C45" s="113" t="n"/>
      <c r="D45" s="113" t="n"/>
      <c r="E45" s="113" t="n"/>
      <c r="F45" s="113" t="n"/>
      <c r="G45" s="113" t="n"/>
      <c r="H45" s="113" t="n"/>
      <c r="I45" s="113" t="n"/>
      <c r="J45" s="113" t="n"/>
      <c r="K45" s="113" t="n"/>
      <c r="L45" s="113" t="n"/>
      <c r="M45" s="113" t="n"/>
      <c r="N45" s="118" t="n"/>
    </row>
    <row r="46">
      <c r="A46" s="118" t="n"/>
      <c r="B46" s="118" t="n"/>
      <c r="C46" s="118" t="n"/>
      <c r="D46" s="118" t="n"/>
      <c r="E46" s="118" t="n"/>
      <c r="F46" s="118" t="n"/>
      <c r="G46" s="118" t="n"/>
      <c r="H46" s="118" t="n"/>
      <c r="I46" s="118" t="n"/>
      <c r="J46" s="118" t="n"/>
      <c r="K46" s="118" t="n"/>
      <c r="L46" s="118" t="n"/>
      <c r="M46" s="118" t="n"/>
      <c r="N46" s="118" t="n"/>
    </row>
    <row r="47">
      <c r="A47" s="130" t="n"/>
      <c r="B47" s="118" t="n"/>
      <c r="C47" s="118" t="n"/>
      <c r="D47" s="118" t="n"/>
      <c r="E47" s="118" t="n"/>
      <c r="F47" s="118" t="n"/>
      <c r="G47" s="118" t="n"/>
      <c r="H47" s="118" t="n"/>
      <c r="I47" s="118" t="n"/>
      <c r="J47" s="118" t="n"/>
      <c r="K47" s="120" t="n"/>
      <c r="L47" s="120" t="n"/>
      <c r="M47" s="118" t="n"/>
      <c r="N47" s="118" t="n"/>
    </row>
    <row r="48">
      <c r="A48" s="130" t="n"/>
      <c r="B48" s="118" t="n"/>
      <c r="C48" s="118" t="n"/>
      <c r="D48" s="118" t="n"/>
      <c r="E48" s="118" t="n"/>
      <c r="F48" s="118" t="n"/>
      <c r="G48" s="118" t="n"/>
      <c r="H48" s="118" t="n"/>
      <c r="I48" s="118" t="n"/>
      <c r="J48" s="118" t="n"/>
      <c r="K48" s="120" t="n"/>
      <c r="L48" s="120" t="n"/>
      <c r="M48" s="118" t="n"/>
      <c r="N48" s="118" t="n"/>
    </row>
    <row r="49">
      <c r="A49" s="121" t="n"/>
      <c r="B49" s="121" t="n"/>
      <c r="C49" s="121" t="n"/>
      <c r="D49" s="121" t="n"/>
      <c r="E49" s="121" t="n"/>
      <c r="F49" s="122" t="n"/>
      <c r="G49" s="122" t="n"/>
      <c r="H49" s="122" t="n"/>
      <c r="I49" s="122" t="n"/>
      <c r="J49" s="121" t="n"/>
      <c r="K49" s="122" t="n"/>
      <c r="L49" s="122" t="n"/>
      <c r="M49" s="118" t="n"/>
      <c r="N49" s="118" t="n"/>
    </row>
    <row r="50">
      <c r="A50" s="118" t="n"/>
      <c r="B50" s="118" t="n"/>
      <c r="C50" s="118" t="n"/>
      <c r="D50" s="118" t="n"/>
      <c r="E50" s="118" t="n"/>
      <c r="F50" s="122" t="n"/>
      <c r="G50" s="122" t="n"/>
      <c r="H50" s="122" t="n"/>
      <c r="I50" s="122" t="n"/>
      <c r="J50" s="118" t="n"/>
      <c r="K50" s="122" t="n"/>
      <c r="L50" s="122" t="n"/>
      <c r="M50" s="118" t="n"/>
      <c r="N50" s="118" t="n"/>
    </row>
    <row customHeight="1" ht="16" r="51" s="16">
      <c r="A51" s="118" t="n"/>
      <c r="B51" s="118" t="n"/>
      <c r="C51" s="118" t="n"/>
      <c r="D51" s="118" t="n"/>
      <c r="E51" s="122" t="n"/>
      <c r="F51" s="122" t="n"/>
      <c r="G51" s="122" t="n"/>
      <c r="H51" s="122" t="n"/>
      <c r="I51" s="122" t="n"/>
      <c r="J51" s="122" t="n"/>
      <c r="K51" s="122" t="n"/>
      <c r="L51" s="122" t="n"/>
      <c r="M51" s="118" t="n"/>
      <c r="N51" s="118" t="n"/>
    </row>
    <row r="52">
      <c r="A52" s="123" t="n"/>
      <c r="B52" s="131" t="n"/>
      <c r="C52" s="125" t="n"/>
      <c r="D52" s="126" t="n"/>
      <c r="E52" s="126" t="n"/>
      <c r="F52" s="126" t="n"/>
      <c r="G52" s="126" t="n"/>
      <c r="H52" s="126" t="n"/>
      <c r="I52" s="126" t="n"/>
      <c r="J52" s="126" t="n"/>
      <c r="K52" s="126" t="n"/>
      <c r="L52" s="126" t="n"/>
      <c r="M52" s="118" t="n"/>
      <c r="N52" s="118" t="n"/>
    </row>
    <row r="53">
      <c r="A53" s="123" t="n"/>
      <c r="B53" s="131" t="n"/>
      <c r="C53" s="127" t="n"/>
      <c r="D53" s="126" t="n"/>
      <c r="E53" s="126" t="n"/>
      <c r="F53" s="126" t="n"/>
      <c r="G53" s="126" t="n"/>
      <c r="H53" s="126" t="n"/>
      <c r="I53" s="126" t="n"/>
      <c r="J53" s="126" t="n"/>
      <c r="K53" s="126" t="n"/>
      <c r="L53" s="126" t="n"/>
      <c r="M53" s="118" t="n"/>
      <c r="N53" s="118" t="n"/>
    </row>
    <row r="54">
      <c r="A54" s="123" t="n"/>
      <c r="B54" s="131" t="n"/>
      <c r="C54" s="127" t="n"/>
      <c r="D54" s="126" t="n"/>
      <c r="E54" s="126" t="n"/>
      <c r="F54" s="126" t="n"/>
      <c r="G54" s="126" t="n"/>
      <c r="H54" s="126" t="n"/>
      <c r="I54" s="126" t="n"/>
      <c r="J54" s="126" t="n"/>
      <c r="K54" s="126" t="n"/>
      <c r="L54" s="126" t="n"/>
      <c r="M54" s="118" t="n"/>
      <c r="N54" s="118" t="n"/>
    </row>
    <row customHeight="1" ht="16" r="55" s="16">
      <c r="A55" s="123" t="n"/>
      <c r="B55" s="131" t="n"/>
      <c r="C55" s="127" t="n"/>
      <c r="D55" s="126" t="n"/>
      <c r="E55" s="126" t="n"/>
      <c r="F55" s="126" t="n"/>
      <c r="G55" s="126" t="n"/>
      <c r="H55" s="126" t="n"/>
      <c r="I55" s="126" t="n"/>
      <c r="J55" s="126" t="n"/>
      <c r="K55" s="126" t="n"/>
      <c r="L55" s="126" t="n"/>
      <c r="M55" s="118" t="n"/>
      <c r="N55" s="118" t="n"/>
    </row>
    <row r="56">
      <c r="A56" s="123" t="n"/>
      <c r="B56" s="128" t="n"/>
      <c r="C56" s="120" t="n"/>
      <c r="D56" s="126" t="n"/>
      <c r="E56" s="138" t="n"/>
      <c r="F56" s="138" t="n"/>
      <c r="G56" s="138" t="n"/>
      <c r="H56" s="138" t="n"/>
      <c r="I56" s="138" t="n"/>
      <c r="J56" s="138" t="n"/>
      <c r="K56" s="138" t="n"/>
      <c r="L56" s="138" t="n"/>
      <c r="M56" s="118" t="n"/>
      <c r="N56" s="118" t="n"/>
    </row>
    <row r="57">
      <c r="A57" s="123" t="n"/>
      <c r="B57" s="131" t="n"/>
      <c r="C57" s="127" t="n"/>
      <c r="D57" s="126" t="n"/>
      <c r="E57" s="126" t="n"/>
      <c r="F57" s="126" t="n"/>
      <c r="G57" s="126" t="n"/>
      <c r="H57" s="126" t="n"/>
      <c r="I57" s="126" t="n"/>
      <c r="J57" s="126" t="n"/>
      <c r="K57" s="126" t="n"/>
      <c r="L57" s="126" t="n"/>
      <c r="M57" s="118" t="n"/>
      <c r="N57" s="118" t="n"/>
    </row>
    <row r="58">
      <c r="A58" s="123" t="n"/>
      <c r="B58" s="131" t="n"/>
      <c r="C58" s="127" t="n"/>
      <c r="D58" s="126" t="n"/>
      <c r="E58" s="126" t="n"/>
      <c r="F58" s="126" t="n"/>
      <c r="G58" s="126" t="n"/>
      <c r="H58" s="126" t="n"/>
      <c r="I58" s="126" t="n"/>
      <c r="J58" s="126" t="n"/>
      <c r="K58" s="126" t="n"/>
      <c r="L58" s="126" t="n"/>
      <c r="M58" s="118" t="n"/>
      <c r="N58" s="118" t="n"/>
    </row>
    <row r="59">
      <c r="A59" s="123" t="n"/>
      <c r="B59" s="131" t="n"/>
      <c r="C59" s="127" t="n"/>
      <c r="D59" s="126" t="n"/>
      <c r="E59" s="126" t="n"/>
      <c r="F59" s="126" t="n"/>
      <c r="G59" s="126" t="n"/>
      <c r="H59" s="126" t="n"/>
      <c r="I59" s="126" t="n"/>
      <c r="J59" s="126" t="n"/>
      <c r="K59" s="126" t="n"/>
      <c r="L59" s="126" t="n"/>
      <c r="M59" s="118" t="n"/>
      <c r="N59" s="118" t="n"/>
    </row>
    <row r="60">
      <c r="A60" s="123" t="n"/>
      <c r="B60" s="131" t="n"/>
      <c r="C60" s="127" t="n"/>
      <c r="D60" s="126" t="n"/>
      <c r="E60" s="126" t="n"/>
      <c r="F60" s="126" t="n"/>
      <c r="G60" s="126" t="n"/>
      <c r="H60" s="126" t="n"/>
      <c r="I60" s="126" t="n"/>
      <c r="J60" s="126" t="n"/>
      <c r="K60" s="126" t="n"/>
      <c r="L60" s="126" t="n"/>
      <c r="M60" s="118" t="n"/>
      <c r="N60" s="118" t="n"/>
    </row>
    <row r="61">
      <c r="A61" s="123" t="n"/>
      <c r="B61" s="131" t="n"/>
      <c r="C61" s="127" t="n"/>
      <c r="D61" s="126" t="n"/>
      <c r="E61" s="126" t="n"/>
      <c r="F61" s="126" t="n"/>
      <c r="G61" s="126" t="n"/>
      <c r="H61" s="126" t="n"/>
      <c r="I61" s="126" t="n"/>
      <c r="J61" s="126" t="n"/>
      <c r="K61" s="126" t="n"/>
      <c r="L61" s="126" t="n"/>
      <c r="M61" s="118" t="n"/>
      <c r="N61" s="118" t="n"/>
    </row>
    <row r="62">
      <c r="A62" s="123" t="n"/>
      <c r="B62" s="131" t="n"/>
      <c r="C62" s="127" t="n"/>
      <c r="D62" s="126" t="n"/>
      <c r="E62" s="126" t="n"/>
      <c r="F62" s="126" t="n"/>
      <c r="G62" s="126" t="n"/>
      <c r="H62" s="126" t="n"/>
      <c r="I62" s="126" t="n"/>
      <c r="J62" s="126" t="n"/>
      <c r="K62" s="126" t="n"/>
      <c r="L62" s="126" t="n"/>
      <c r="M62" s="118" t="n"/>
      <c r="N62" s="118" t="n"/>
    </row>
    <row r="63">
      <c r="A63" s="123" t="n"/>
      <c r="B63" s="131" t="n"/>
      <c r="C63" s="127" t="n"/>
      <c r="D63" s="126" t="n"/>
      <c r="E63" s="126" t="n"/>
      <c r="F63" s="126" t="n"/>
      <c r="G63" s="126" t="n"/>
      <c r="H63" s="126" t="n"/>
      <c r="I63" s="126" t="n"/>
      <c r="J63" s="126" t="n"/>
      <c r="K63" s="126" t="n"/>
      <c r="L63" s="126" t="n"/>
      <c r="M63" s="118" t="n"/>
      <c r="N63" s="118" t="n"/>
    </row>
    <row r="64">
      <c r="A64" s="123" t="n"/>
      <c r="B64" s="130" t="n"/>
      <c r="C64" s="118" t="n"/>
      <c r="D64" s="138" t="n"/>
      <c r="E64" s="138" t="n"/>
      <c r="F64" s="138" t="n"/>
      <c r="G64" s="138" t="n"/>
      <c r="H64" s="138" t="n"/>
      <c r="I64" s="138" t="n"/>
      <c r="J64" s="138" t="n"/>
      <c r="K64" s="138" t="n"/>
      <c r="L64" s="138" t="n"/>
      <c r="M64" s="118" t="n"/>
      <c r="N64" s="118" t="n"/>
    </row>
    <row r="65">
      <c r="A65" s="123" t="n"/>
      <c r="B65" s="128" t="n"/>
      <c r="C65" s="120" t="n"/>
      <c r="D65" s="126" t="n"/>
      <c r="E65" s="138" t="n"/>
      <c r="F65" s="138" t="n"/>
      <c r="G65" s="138" t="n"/>
      <c r="H65" s="138" t="n"/>
      <c r="I65" s="138" t="n"/>
      <c r="J65" s="138" t="n"/>
      <c r="K65" s="138" t="n"/>
      <c r="L65" s="138" t="n"/>
      <c r="M65" s="118" t="n"/>
      <c r="N65" s="118" t="n"/>
    </row>
    <row r="66">
      <c r="A66" s="123" t="n"/>
      <c r="B66" s="131" t="n"/>
      <c r="C66" s="127" t="n"/>
      <c r="D66" s="126" t="n"/>
      <c r="E66" s="126" t="n"/>
      <c r="F66" s="126" t="n"/>
      <c r="G66" s="126" t="n"/>
      <c r="H66" s="126" t="n"/>
      <c r="I66" s="126" t="n"/>
      <c r="J66" s="126" t="n"/>
      <c r="K66" s="126" t="n"/>
      <c r="L66" s="126" t="n"/>
      <c r="M66" s="118" t="n"/>
      <c r="N66" s="118" t="n"/>
    </row>
    <row r="67">
      <c r="A67" s="123" t="n"/>
      <c r="B67" s="131" t="n"/>
      <c r="C67" s="127" t="n"/>
      <c r="D67" s="126" t="n"/>
      <c r="E67" s="126" t="n"/>
      <c r="F67" s="126" t="n"/>
      <c r="G67" s="126" t="n"/>
      <c r="H67" s="126" t="n"/>
      <c r="I67" s="126" t="n"/>
      <c r="J67" s="126" t="n"/>
      <c r="K67" s="126" t="n"/>
      <c r="L67" s="126" t="n"/>
      <c r="M67" s="118" t="n"/>
      <c r="N67" s="118" t="n"/>
    </row>
    <row r="68">
      <c r="A68" s="123" t="n"/>
      <c r="B68" s="131" t="n"/>
      <c r="C68" s="127" t="n"/>
      <c r="D68" s="126" t="n"/>
      <c r="E68" s="126" t="n"/>
      <c r="F68" s="126" t="n"/>
      <c r="G68" s="126" t="n"/>
      <c r="H68" s="126" t="n"/>
      <c r="I68" s="126" t="n"/>
      <c r="J68" s="126" t="n"/>
      <c r="K68" s="126" t="n"/>
      <c r="L68" s="126" t="n"/>
      <c r="M68" s="118" t="n"/>
      <c r="N68" s="118" t="n"/>
    </row>
    <row r="69">
      <c r="A69" s="123" t="n"/>
      <c r="B69" s="131" t="n"/>
      <c r="C69" s="127" t="n"/>
      <c r="D69" s="126" t="n"/>
      <c r="E69" s="126" t="n"/>
      <c r="F69" s="126" t="n"/>
      <c r="G69" s="126" t="n"/>
      <c r="H69" s="126" t="n"/>
      <c r="I69" s="126" t="n"/>
      <c r="J69" s="126" t="n"/>
      <c r="K69" s="126" t="n"/>
      <c r="L69" s="126" t="n"/>
      <c r="M69" s="118" t="n"/>
      <c r="N69" s="118" t="n"/>
    </row>
    <row r="70">
      <c r="A70" s="123" t="n"/>
      <c r="B70" s="130" t="n"/>
      <c r="C70" s="120" t="n"/>
      <c r="D70" s="138" t="n"/>
      <c r="E70" s="138" t="n"/>
      <c r="F70" s="138" t="n"/>
      <c r="G70" s="138" t="n"/>
      <c r="H70" s="138" t="n"/>
      <c r="I70" s="138" t="n"/>
      <c r="J70" s="138" t="n"/>
      <c r="K70" s="138" t="n"/>
      <c r="L70" s="138" t="n"/>
      <c r="M70" s="118" t="n"/>
      <c r="N70" s="118" t="n"/>
    </row>
    <row r="71">
      <c r="A71" s="123" t="n"/>
      <c r="B71" s="130" t="n"/>
      <c r="C71" s="120" t="n"/>
      <c r="D71" s="138" t="n"/>
      <c r="E71" s="138" t="n"/>
      <c r="F71" s="138" t="n"/>
      <c r="G71" s="138" t="n"/>
      <c r="H71" s="138" t="n"/>
      <c r="I71" s="138" t="n"/>
      <c r="J71" s="138" t="n"/>
      <c r="K71" s="138" t="n"/>
      <c r="L71" s="138" t="n"/>
      <c r="M71" s="118" t="n"/>
      <c r="N71" s="118" t="n"/>
    </row>
    <row r="72">
      <c r="A72" s="123" t="n"/>
      <c r="B72" s="130" t="n"/>
      <c r="C72" s="120" t="n"/>
      <c r="D72" s="138" t="n"/>
      <c r="E72" s="138" t="n"/>
      <c r="F72" s="138" t="n"/>
      <c r="G72" s="138" t="n"/>
      <c r="H72" s="138" t="n"/>
      <c r="I72" s="138" t="n"/>
      <c r="J72" s="138" t="n"/>
      <c r="K72" s="138" t="n"/>
      <c r="L72" s="138" t="n"/>
      <c r="M72" s="118" t="n"/>
      <c r="N72" s="118" t="n"/>
    </row>
    <row r="73">
      <c r="A73" s="123" t="n"/>
      <c r="B73" s="131" t="n"/>
      <c r="C73" s="127" t="n"/>
      <c r="D73" s="138" t="n"/>
      <c r="E73" s="138" t="n"/>
      <c r="F73" s="138" t="n"/>
      <c r="G73" s="138" t="n"/>
      <c r="H73" s="138" t="n"/>
      <c r="I73" s="138" t="n"/>
      <c r="J73" s="138" t="n"/>
      <c r="K73" s="138" t="n"/>
      <c r="L73" s="138" t="n"/>
      <c r="M73" s="118" t="n"/>
      <c r="N73" s="118" t="n"/>
    </row>
    <row r="74">
      <c r="A74" s="123" t="n"/>
      <c r="B74" s="131" t="n"/>
      <c r="C74" s="118" t="n"/>
      <c r="D74" s="132" t="n"/>
      <c r="E74" s="132" t="n"/>
      <c r="F74" s="132" t="n"/>
      <c r="G74" s="132" t="n"/>
      <c r="H74" s="132" t="n"/>
      <c r="I74" s="132" t="n"/>
      <c r="J74" s="132" t="n"/>
      <c r="K74" s="132" t="n"/>
      <c r="L74" s="132" t="n"/>
      <c r="M74" s="118" t="n"/>
      <c r="N74" s="118" t="n"/>
    </row>
    <row r="75">
      <c r="A75" s="123" t="n"/>
      <c r="B75" s="131" t="n"/>
      <c r="C75" s="118" t="n"/>
      <c r="D75" s="138" t="n"/>
      <c r="E75" s="131" t="n"/>
      <c r="F75" s="118" t="n"/>
      <c r="G75" s="118" t="n"/>
      <c r="H75" s="118" t="n"/>
      <c r="I75" s="118" t="n"/>
      <c r="J75" s="118" t="n"/>
      <c r="K75" s="127" t="n"/>
      <c r="L75" s="127" t="n"/>
      <c r="M75" s="118" t="n"/>
      <c r="N75" s="118" t="n"/>
    </row>
    <row r="76">
      <c r="A76" s="131" t="n"/>
      <c r="B76" s="131" t="n"/>
      <c r="C76" s="131" t="n"/>
      <c r="D76" s="126" t="n"/>
      <c r="E76" s="130" t="n"/>
      <c r="F76" s="130" t="n"/>
      <c r="G76" s="130" t="n"/>
      <c r="H76" s="130" t="n"/>
      <c r="I76" s="130" t="n"/>
      <c r="J76" s="138" t="n"/>
      <c r="K76" s="138" t="n"/>
      <c r="L76" s="138" t="n"/>
      <c r="M76" s="118" t="n"/>
      <c r="N76" s="118" t="n"/>
    </row>
    <row r="77">
      <c r="A77" s="131" t="n"/>
      <c r="B77" s="131" t="n"/>
      <c r="C77" s="131" t="n"/>
      <c r="D77" s="133" t="n"/>
      <c r="E77" s="131" t="n"/>
      <c r="F77" s="131" t="n"/>
      <c r="G77" s="131" t="n"/>
      <c r="H77" s="131" t="n"/>
      <c r="I77" s="131" t="n"/>
      <c r="J77" s="126" t="n"/>
      <c r="K77" s="126" t="n"/>
      <c r="L77" s="126" t="n"/>
      <c r="M77" s="118" t="n"/>
      <c r="N77" s="118" t="n"/>
    </row>
    <row r="78">
      <c r="A78" s="131" t="n"/>
      <c r="B78" s="131" t="n"/>
      <c r="C78" s="131" t="n"/>
      <c r="D78" s="131" t="n"/>
      <c r="E78" s="131" t="n"/>
      <c r="F78" s="131" t="n"/>
      <c r="G78" s="131" t="n"/>
      <c r="H78" s="131" t="n"/>
      <c r="I78" s="131" t="n"/>
      <c r="J78" s="126" t="n"/>
      <c r="K78" s="126" t="n"/>
      <c r="L78" s="126" t="n"/>
      <c r="M78" s="118" t="n"/>
      <c r="N78" s="118" t="n"/>
    </row>
    <row r="79">
      <c r="A79" s="131" t="n"/>
      <c r="B79" s="131" t="n"/>
      <c r="C79" s="131" t="n"/>
      <c r="D79" s="134" t="n"/>
      <c r="E79" s="131" t="n"/>
      <c r="F79" s="131" t="n"/>
      <c r="G79" s="131" t="n"/>
      <c r="H79" s="131" t="n"/>
      <c r="I79" s="131" t="n"/>
      <c r="J79" s="131" t="n"/>
      <c r="K79" s="131" t="n"/>
      <c r="L79" s="131" t="n"/>
      <c r="M79" s="118" t="n"/>
      <c r="N79" s="118" t="n"/>
    </row>
    <row r="80">
      <c r="A80" s="118" t="n"/>
      <c r="B80" s="118" t="n"/>
      <c r="C80" s="118" t="n"/>
      <c r="D80" s="118" t="n"/>
      <c r="E80" s="118" t="n"/>
      <c r="F80" s="118" t="n"/>
      <c r="G80" s="118" t="n"/>
      <c r="H80" s="118" t="n"/>
      <c r="I80" s="118" t="n"/>
      <c r="J80" s="118" t="n"/>
      <c r="K80" s="118" t="n"/>
      <c r="L80" s="118" t="n"/>
      <c r="M80" s="118" t="n"/>
      <c r="N80" s="118" t="n"/>
    </row>
    <row r="81">
      <c r="A81" s="118" t="n"/>
      <c r="B81" s="118" t="n"/>
      <c r="C81" s="118" t="n"/>
      <c r="D81" s="135" t="n"/>
      <c r="E81" s="118" t="n"/>
      <c r="F81" s="118" t="n"/>
      <c r="G81" s="118" t="n"/>
      <c r="H81" s="118" t="n"/>
      <c r="I81" s="118" t="n"/>
      <c r="J81" s="118" t="n"/>
      <c r="K81" s="118" t="n"/>
      <c r="L81" s="118" t="n"/>
      <c r="M81" s="118" t="n"/>
      <c r="N81" s="118" t="n"/>
    </row>
    <row r="82">
      <c r="A82" s="118" t="n"/>
      <c r="B82" s="118" t="n"/>
      <c r="C82" s="118" t="n"/>
      <c r="D82" s="118" t="n"/>
      <c r="E82" s="118" t="n"/>
      <c r="F82" s="118" t="n"/>
      <c r="G82" s="118" t="n"/>
      <c r="H82" s="118" t="n"/>
      <c r="I82" s="118" t="n"/>
      <c r="J82" s="118" t="n"/>
      <c r="K82" s="118" t="n"/>
      <c r="L82" s="118" t="n"/>
      <c r="M82" s="118" t="n"/>
      <c r="N82" s="118" t="n"/>
    </row>
  </sheetData>
  <sheetProtection autoFilter="1" deleteColumns="1" deleteRows="1" formatCells="1" formatColumns="1" formatRows="1" insertColumns="1" insertHyperlinks="1" insertRows="1" objects="0" password="9675" pivotTables="1" scenarios="0" selectLockedCells="0" selectUnlockedCells="0" sheet="1" sort="1"/>
  <mergeCells count="15">
    <mergeCell ref="E8:H8"/>
    <mergeCell ref="J8:K8"/>
    <mergeCell ref="I8:I9"/>
    <mergeCell ref="M8:M9"/>
    <mergeCell ref="L8:L9"/>
    <mergeCell ref="A8:A9"/>
    <mergeCell ref="B8:B9"/>
    <mergeCell ref="C8:C9"/>
    <mergeCell ref="D8:D9"/>
    <mergeCell ref="A7:M7"/>
    <mergeCell ref="A1:M1"/>
    <mergeCell ref="A2:M2"/>
    <mergeCell ref="A3:M3"/>
    <mergeCell ref="A5:M5"/>
    <mergeCell ref="A6:M6"/>
  </mergeCells>
  <pageMargins bottom="0.19" footer="0.3" header="0.3" left="0.5" right="0.12" top="0.32"/>
  <pageSetup orientation="landscape" paperSize="9" scale="9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81"/>
  <sheetViews>
    <sheetView tabSelected="1" topLeftCell="A24" workbookViewId="0">
      <selection activeCell="J41" sqref="J41"/>
    </sheetView>
  </sheetViews>
  <sheetFormatPr baseColWidth="10" defaultColWidth="8.83203125" defaultRowHeight="15"/>
  <cols>
    <col customWidth="1" max="1" min="1" style="118" width="5.33203125"/>
    <col customWidth="1" max="2" min="2" style="118" width="25.33203125"/>
    <col customWidth="1" max="3" min="3" style="118" width="23.33203125"/>
    <col customWidth="1" max="4" min="4" style="118" width="13.83203125"/>
    <col customWidth="1" max="5" min="5" style="118" width="11.33203125"/>
    <col customWidth="1" max="6" min="6" style="118" width="11.1640625"/>
    <col customWidth="1" max="7" min="7" style="118" width="13.1640625"/>
    <col customWidth="1" max="9" min="8" style="118" width="8.83203125"/>
    <col bestFit="1" customWidth="1" max="10" min="10" style="118" width="10"/>
    <col customWidth="1" max="11" min="11" style="118" width="11.6640625"/>
    <col customWidth="1" max="12" min="12" style="118" width="8.83203125"/>
    <col customWidth="1" max="16384" min="13" style="118" width="8.83203125"/>
  </cols>
  <sheetData>
    <row hidden="1" r="1" s="16">
      <c r="A1" s="95" t="n"/>
    </row>
    <row hidden="1" r="2" s="16">
      <c r="A2" s="95" t="inlineStr">
        <is>
          <t>Tanggal : 24 Juni 2019</t>
        </is>
      </c>
    </row>
    <row hidden="1" r="3" s="16">
      <c r="A3" s="95" t="inlineStr">
        <is>
          <t>Perihal : Pembayaran Gaji Pegawai YKP bank bjb Bulan Juni 2019</t>
        </is>
      </c>
    </row>
    <row r="4">
      <c r="A4" s="120" t="n"/>
      <c r="B4" s="120" t="n"/>
      <c r="C4" s="120" t="n"/>
      <c r="D4" s="120" t="n"/>
      <c r="E4" s="120" t="n"/>
      <c r="F4" s="120" t="n"/>
      <c r="G4" s="120" t="n"/>
    </row>
    <row r="5">
      <c r="A5" s="103" t="inlineStr">
        <is>
          <t xml:space="preserve">DAFTAR PEMBAYARAN DPLK </t>
        </is>
      </c>
    </row>
    <row r="6">
      <c r="A6" s="103" t="inlineStr">
        <is>
          <t>BULAN Desember 2019 PEGAWAI YKP bank bjb</t>
        </is>
      </c>
    </row>
    <row r="7">
      <c r="A7" s="103" t="n"/>
    </row>
    <row customHeight="1" ht="15.75" r="8" s="16">
      <c r="A8" s="97" t="inlineStr">
        <is>
          <t>NO</t>
        </is>
      </c>
      <c r="B8" s="97" t="inlineStr">
        <is>
          <t>N A M A</t>
        </is>
      </c>
      <c r="C8" s="107" t="inlineStr">
        <is>
          <t>GRADE</t>
        </is>
      </c>
      <c r="D8" s="107" t="inlineStr">
        <is>
          <t>SINGLE SALARY</t>
        </is>
      </c>
      <c r="E8" s="97" t="inlineStr">
        <is>
          <t>TUNJANGAN DPLK</t>
        </is>
      </c>
      <c r="F8" s="97" t="inlineStr">
        <is>
          <t>PEGAWAI</t>
        </is>
      </c>
      <c r="G8" s="97" t="inlineStr">
        <is>
          <t>TOTAL BIAYA DPLK</t>
        </is>
      </c>
    </row>
    <row r="9">
      <c r="A9" s="110" t="n"/>
      <c r="B9" s="110" t="n"/>
      <c r="C9" s="110" t="n"/>
      <c r="D9" s="110" t="n"/>
      <c r="E9" s="110" t="n"/>
      <c r="F9" s="110" t="n"/>
      <c r="G9" s="110" t="n"/>
    </row>
    <row r="10">
      <c r="A10" s="139" t="n">
        <v>1</v>
      </c>
      <c r="B10" s="139" t="inlineStr">
        <is>
          <t>Adek Imam Afrianto</t>
        </is>
      </c>
      <c r="C10" s="139" t="inlineStr">
        <is>
          <t>G-4/5 (SENIOR STAFF)</t>
        </is>
      </c>
      <c r="D10" s="140" t="n">
        <v>5357451</v>
      </c>
      <c r="E10" s="140" t="n">
        <v>405745</v>
      </c>
      <c r="F10" s="140" t="n">
        <v>202872</v>
      </c>
      <c r="G10" s="140">
        <f>E10 + F10</f>
        <v/>
      </c>
    </row>
    <row r="11">
      <c r="A11" s="139" t="n">
        <v>2</v>
      </c>
      <c r="B11" s="139" t="inlineStr">
        <is>
          <t>Agam Nasrullah</t>
        </is>
      </c>
      <c r="C11" s="139" t="inlineStr">
        <is>
          <t>G-3/5 (STAFF)</t>
        </is>
      </c>
      <c r="D11" s="140" t="n">
        <v>4772875</v>
      </c>
      <c r="E11" s="140" t="n">
        <v>347287</v>
      </c>
      <c r="F11" s="140" t="n">
        <v>173643</v>
      </c>
      <c r="G11" s="140">
        <f>E11 + F11</f>
        <v/>
      </c>
    </row>
    <row r="12">
      <c r="A12" s="139" t="n">
        <v>3</v>
      </c>
      <c r="B12" s="139" t="inlineStr">
        <is>
          <t>Ahmad Saprudin</t>
        </is>
      </c>
      <c r="C12" s="139" t="inlineStr">
        <is>
          <t>G-7/1 (KEPALA SEKSI)</t>
        </is>
      </c>
      <c r="D12" s="140" t="n">
        <v>7750000</v>
      </c>
      <c r="E12" s="140" t="n">
        <v>545000</v>
      </c>
      <c r="F12" s="140" t="n">
        <v>272500</v>
      </c>
      <c r="G12" s="140">
        <f>E12 + F12</f>
        <v/>
      </c>
    </row>
    <row r="13">
      <c r="A13" s="139" t="n">
        <v>4</v>
      </c>
      <c r="B13" s="139" t="inlineStr">
        <is>
          <t>Ari Aldian</t>
        </is>
      </c>
      <c r="C13" s="139" t="inlineStr">
        <is>
          <t>KONTRAK</t>
        </is>
      </c>
      <c r="D13" s="140" t="n">
        <v>2900000</v>
      </c>
      <c r="E13" s="140" t="n">
        <v>0</v>
      </c>
      <c r="F13" s="140" t="n">
        <v>0</v>
      </c>
      <c r="G13" s="140">
        <f>E13 + F13</f>
        <v/>
      </c>
    </row>
    <row r="14">
      <c r="A14" s="139" t="n">
        <v>5</v>
      </c>
      <c r="B14" s="139" t="inlineStr">
        <is>
          <t>Christina Apriliyani</t>
        </is>
      </c>
      <c r="C14" s="139" t="inlineStr">
        <is>
          <t>G-7/1 (KEPALA SEKSI)</t>
        </is>
      </c>
      <c r="D14" s="140" t="n">
        <v>7750000</v>
      </c>
      <c r="E14" s="140" t="n">
        <v>545000</v>
      </c>
      <c r="F14" s="140" t="n">
        <v>272500</v>
      </c>
      <c r="G14" s="140">
        <f>E14 + F14</f>
        <v/>
      </c>
    </row>
    <row r="15">
      <c r="A15" s="139" t="n">
        <v>6</v>
      </c>
      <c r="B15" s="139" t="inlineStr">
        <is>
          <t>Dede Muhammad Syifauddin</t>
        </is>
      </c>
      <c r="C15" s="139" t="inlineStr">
        <is>
          <t>G-1/3 (STAFF)</t>
        </is>
      </c>
      <c r="D15" s="140" t="n">
        <v>3578300</v>
      </c>
      <c r="E15" s="140" t="n">
        <v>0</v>
      </c>
      <c r="F15" s="140" t="n">
        <v>0</v>
      </c>
      <c r="G15" s="140">
        <f>E15 + F15</f>
        <v/>
      </c>
    </row>
    <row r="16">
      <c r="A16" s="139" t="n">
        <v>7</v>
      </c>
      <c r="B16" s="139" t="inlineStr">
        <is>
          <t>Deden Abdi Wijaya</t>
        </is>
      </c>
      <c r="C16" s="139" t="inlineStr">
        <is>
          <t>G-5/4 (SENIOR STAFF)</t>
        </is>
      </c>
      <c r="D16" s="140" t="n">
        <v>5850000</v>
      </c>
      <c r="E16" s="140" t="n">
        <v>455000</v>
      </c>
      <c r="F16" s="140" t="n">
        <v>227500</v>
      </c>
      <c r="G16" s="140">
        <f>E16 + F16</f>
        <v/>
      </c>
    </row>
    <row r="17">
      <c r="A17" s="139" t="n">
        <v>8</v>
      </c>
      <c r="B17" s="139" t="inlineStr">
        <is>
          <t>Dinan Sufendi Rae</t>
        </is>
      </c>
      <c r="C17" s="139" t="inlineStr">
        <is>
          <t>KONTRAK PARTNERSHIP</t>
        </is>
      </c>
      <c r="D17" s="140" t="n">
        <v>15000000</v>
      </c>
      <c r="E17" s="140" t="n">
        <v>0</v>
      </c>
      <c r="F17" s="140" t="n">
        <v>0</v>
      </c>
      <c r="G17" s="140">
        <f>E17 + F17</f>
        <v/>
      </c>
    </row>
    <row r="18">
      <c r="A18" s="139" t="n">
        <v>9</v>
      </c>
      <c r="B18" s="139" t="inlineStr">
        <is>
          <t>Dindin Achmad S</t>
        </is>
      </c>
      <c r="C18" s="139" t="inlineStr">
        <is>
          <t>G-9/4 (KEPALA SEKSI)</t>
        </is>
      </c>
      <c r="D18" s="140" t="n">
        <v>9250000</v>
      </c>
      <c r="E18" s="140" t="n">
        <v>695000</v>
      </c>
      <c r="F18" s="140" t="n">
        <v>347500</v>
      </c>
      <c r="G18" s="140">
        <f>E18 + F18</f>
        <v/>
      </c>
    </row>
    <row r="19">
      <c r="A19" s="139" t="n">
        <v>10</v>
      </c>
      <c r="B19" s="139" t="inlineStr">
        <is>
          <t>Dudi Nursamsi</t>
        </is>
      </c>
      <c r="C19" s="139" t="inlineStr">
        <is>
          <t>G-7/2 (KEPALA SEKSI)</t>
        </is>
      </c>
      <c r="D19" s="140" t="n">
        <v>7850000</v>
      </c>
      <c r="E19" s="140" t="n">
        <v>555000</v>
      </c>
      <c r="F19" s="140" t="n">
        <v>277500</v>
      </c>
      <c r="G19" s="140">
        <f>E19 + F19</f>
        <v/>
      </c>
    </row>
    <row r="20">
      <c r="A20" s="139" t="n">
        <v>11</v>
      </c>
      <c r="B20" s="139" t="inlineStr">
        <is>
          <t>Dwi Permana</t>
        </is>
      </c>
      <c r="C20" s="139" t="inlineStr">
        <is>
          <t>G-1/3 (STAFF)</t>
        </is>
      </c>
      <c r="D20" s="140" t="n">
        <v>3578300</v>
      </c>
      <c r="E20" s="140" t="n">
        <v>225000</v>
      </c>
      <c r="F20" s="140" t="n">
        <v>112500</v>
      </c>
      <c r="G20" s="140">
        <f>E20 + F20</f>
        <v/>
      </c>
    </row>
    <row r="21">
      <c r="A21" s="139" t="n">
        <v>12</v>
      </c>
      <c r="B21" s="139" t="inlineStr">
        <is>
          <t>Dwi Teguh Purbo</t>
        </is>
      </c>
      <c r="C21" s="139" t="inlineStr">
        <is>
          <t>G-1/3 (STAFF)</t>
        </is>
      </c>
      <c r="D21" s="140" t="n">
        <v>3578300</v>
      </c>
      <c r="E21" s="140" t="n">
        <v>0</v>
      </c>
      <c r="F21" s="140" t="n">
        <v>0</v>
      </c>
      <c r="G21" s="140">
        <f>E21 + F21</f>
        <v/>
      </c>
    </row>
    <row r="22">
      <c r="A22" s="139" t="n">
        <v>13</v>
      </c>
      <c r="B22" s="139" t="inlineStr">
        <is>
          <t>Fajar Anugrah</t>
        </is>
      </c>
      <c r="C22" s="139" t="inlineStr">
        <is>
          <t>G-5/2 (SENIOR STAFF)</t>
        </is>
      </c>
      <c r="D22" s="140" t="n">
        <v>5650000</v>
      </c>
      <c r="E22" s="140" t="n">
        <v>435000</v>
      </c>
      <c r="F22" s="140" t="n">
        <v>217500</v>
      </c>
      <c r="G22" s="140">
        <f>E22 + F22</f>
        <v/>
      </c>
    </row>
    <row r="23">
      <c r="A23" s="139" t="n">
        <v>14</v>
      </c>
      <c r="B23" s="139" t="inlineStr">
        <is>
          <t>Hangga Supratama</t>
        </is>
      </c>
      <c r="C23" s="139" t="inlineStr">
        <is>
          <t>G-4/1 (SENIOR STAFF)</t>
        </is>
      </c>
      <c r="D23" s="140" t="n">
        <v>4950000</v>
      </c>
      <c r="E23" s="140" t="n">
        <v>365000</v>
      </c>
      <c r="F23" s="140" t="n">
        <v>182500</v>
      </c>
      <c r="G23" s="140">
        <f>E23 + F23</f>
        <v/>
      </c>
    </row>
    <row r="24">
      <c r="A24" s="139" t="n">
        <v>15</v>
      </c>
      <c r="B24" s="139" t="inlineStr">
        <is>
          <t>Hendra Bakti Utama</t>
        </is>
      </c>
      <c r="C24" s="139" t="inlineStr">
        <is>
          <t>G-4/1 (SENIOR STAFF)</t>
        </is>
      </c>
      <c r="D24" s="140" t="n">
        <v>4950000</v>
      </c>
      <c r="E24" s="140" t="n">
        <v>365000</v>
      </c>
      <c r="F24" s="140" t="n">
        <v>182500</v>
      </c>
      <c r="G24" s="140">
        <f>E24 + F24</f>
        <v/>
      </c>
    </row>
    <row r="25">
      <c r="A25" s="139" t="n">
        <v>16</v>
      </c>
      <c r="B25" s="139" t="inlineStr">
        <is>
          <t>Herry Herdiana</t>
        </is>
      </c>
      <c r="C25" s="139" t="inlineStr">
        <is>
          <t>G-7/3 (KEPALA SEKSI)</t>
        </is>
      </c>
      <c r="D25" s="140" t="n">
        <v>7950000</v>
      </c>
      <c r="E25" s="140" t="n">
        <v>565000</v>
      </c>
      <c r="F25" s="140" t="n">
        <v>282500</v>
      </c>
      <c r="G25" s="140">
        <f>E25 + F25</f>
        <v/>
      </c>
    </row>
    <row r="26">
      <c r="A26" s="139" t="n">
        <v>17</v>
      </c>
      <c r="B26" s="139" t="inlineStr">
        <is>
          <t>Ivansyah Wahyu</t>
        </is>
      </c>
      <c r="C26" s="139" t="inlineStr">
        <is>
          <t>G-7/3 (SENIOR STAFF)</t>
        </is>
      </c>
      <c r="D26" s="140" t="n">
        <v>7678920</v>
      </c>
      <c r="E26" s="140" t="n">
        <v>562892</v>
      </c>
      <c r="F26" s="140" t="n">
        <v>281446</v>
      </c>
      <c r="G26" s="140">
        <f>E26 + F26</f>
        <v/>
      </c>
    </row>
    <row r="27">
      <c r="A27" s="139" t="n">
        <v>18</v>
      </c>
      <c r="B27" s="139" t="inlineStr">
        <is>
          <t>Madaniah</t>
        </is>
      </c>
      <c r="C27" s="139" t="inlineStr">
        <is>
          <t>G-4/2 (SENIOR STAFF)</t>
        </is>
      </c>
      <c r="D27" s="140" t="n">
        <v>5065163</v>
      </c>
      <c r="E27" s="140" t="n">
        <v>376516</v>
      </c>
      <c r="F27" s="140" t="n">
        <v>188258</v>
      </c>
      <c r="G27" s="140">
        <f>E27 + F27</f>
        <v/>
      </c>
    </row>
    <row r="28">
      <c r="A28" s="139" t="n">
        <v>19</v>
      </c>
      <c r="B28" s="139" t="inlineStr">
        <is>
          <t>Moch Dudih Sugiarto</t>
        </is>
      </c>
      <c r="C28" s="139" t="inlineStr">
        <is>
          <t>KONTRAK PARTNERSHIP</t>
        </is>
      </c>
      <c r="D28" s="140" t="n">
        <v>6800000</v>
      </c>
      <c r="E28" s="140" t="n">
        <v>0</v>
      </c>
      <c r="F28" s="140" t="n">
        <v>0</v>
      </c>
      <c r="G28" s="140">
        <f>E28 + F28</f>
        <v/>
      </c>
    </row>
    <row r="29">
      <c r="A29" s="139" t="n">
        <v>20</v>
      </c>
      <c r="B29" s="139" t="inlineStr">
        <is>
          <t>Nandang Yogaswara</t>
        </is>
      </c>
      <c r="C29" s="139" t="inlineStr">
        <is>
          <t>G-8/1 (KEPALA SEKSI)</t>
        </is>
      </c>
      <c r="D29" s="140" t="n">
        <v>8350000</v>
      </c>
      <c r="E29" s="140" t="n">
        <v>605000</v>
      </c>
      <c r="F29" s="140" t="n">
        <v>302500</v>
      </c>
      <c r="G29" s="140">
        <f>E29 + F29</f>
        <v/>
      </c>
    </row>
    <row r="30">
      <c r="A30" s="139" t="n">
        <v>21</v>
      </c>
      <c r="B30" s="139" t="inlineStr">
        <is>
          <t>Nur Ayu Rina I</t>
        </is>
      </c>
      <c r="C30" s="139" t="inlineStr">
        <is>
          <t>G-6/4 (SENIOR STAFF)</t>
        </is>
      </c>
      <c r="D30" s="140" t="n">
        <v>6450000</v>
      </c>
      <c r="E30" s="140" t="n">
        <v>515000</v>
      </c>
      <c r="F30" s="140" t="n">
        <v>257500</v>
      </c>
      <c r="G30" s="140">
        <f>E30 + F30</f>
        <v/>
      </c>
    </row>
    <row r="31">
      <c r="A31" s="139" t="n">
        <v>22</v>
      </c>
      <c r="B31" s="139" t="inlineStr">
        <is>
          <t>Veina Nuraida Wulandari</t>
        </is>
      </c>
      <c r="C31" s="139" t="inlineStr">
        <is>
          <t>G-1/3 (STAFF NON BPJ KES )</t>
        </is>
      </c>
      <c r="D31" s="140" t="n">
        <v>3578300</v>
      </c>
      <c r="E31" s="140" t="n">
        <v>0</v>
      </c>
      <c r="F31" s="140" t="n">
        <v>0</v>
      </c>
      <c r="G31" s="140">
        <f>E31 + F31</f>
        <v/>
      </c>
    </row>
    <row r="32">
      <c r="A32" s="139" t="n">
        <v>23</v>
      </c>
      <c r="B32" s="139" t="inlineStr">
        <is>
          <t>Yanti</t>
        </is>
      </c>
      <c r="C32" s="139" t="inlineStr">
        <is>
          <t>G-6/4 (SENIOR STAFF)</t>
        </is>
      </c>
      <c r="D32" s="140" t="n">
        <v>6453690</v>
      </c>
      <c r="E32" s="140" t="n">
        <v>515369</v>
      </c>
      <c r="F32" s="140" t="n">
        <v>257684</v>
      </c>
      <c r="G32" s="140">
        <f>E32 + F32</f>
        <v/>
      </c>
    </row>
    <row r="33">
      <c r="A33" s="139" t="n">
        <v>24</v>
      </c>
      <c r="B33" s="139" t="inlineStr">
        <is>
          <t>Yosep Rahayu</t>
        </is>
      </c>
      <c r="C33" s="139" t="inlineStr">
        <is>
          <t>G-6/2 (SENIOR STAFF)</t>
        </is>
      </c>
      <c r="D33" s="140" t="n">
        <v>6250000</v>
      </c>
      <c r="E33" s="140" t="n">
        <v>495000</v>
      </c>
      <c r="F33" s="140" t="n">
        <v>247500</v>
      </c>
      <c r="G33" s="140">
        <f>E33 + F33</f>
        <v/>
      </c>
    </row>
    <row r="34">
      <c r="A34" s="139" t="n">
        <v>25</v>
      </c>
      <c r="B34" s="139" t="inlineStr">
        <is>
          <t>dr. Lanny Krisna Dewi</t>
        </is>
      </c>
      <c r="C34" s="139" t="inlineStr">
        <is>
          <t>KONTRAK PARTNERSHIP</t>
        </is>
      </c>
      <c r="D34" s="140" t="n">
        <v>5800000</v>
      </c>
      <c r="E34" s="140" t="n">
        <v>0</v>
      </c>
      <c r="F34" s="140" t="n">
        <v>0</v>
      </c>
      <c r="G34" s="140">
        <f>E34 + F34</f>
        <v/>
      </c>
    </row>
    <row r="35">
      <c r="A35" s="139" t="n">
        <v>26</v>
      </c>
      <c r="B35" s="139" t="inlineStr">
        <is>
          <t>dr. Santoso</t>
        </is>
      </c>
      <c r="C35" s="139" t="inlineStr">
        <is>
          <t>KONTRAK PARTNERSHIP</t>
        </is>
      </c>
      <c r="D35" s="140" t="n">
        <v>6800000</v>
      </c>
      <c r="E35" s="140" t="n">
        <v>0</v>
      </c>
      <c r="F35" s="140" t="n">
        <v>0</v>
      </c>
      <c r="G35" s="140">
        <f>E35 + F35</f>
        <v/>
      </c>
    </row>
    <row r="36">
      <c r="A36" s="51" t="inlineStr">
        <is>
          <t>TOTAL</t>
        </is>
      </c>
      <c r="B36" s="98" t="n"/>
      <c r="C36" s="98" t="n"/>
      <c r="D36" s="98" t="n"/>
      <c r="E36" s="11">
        <f>SUM(E10:E35)</f>
        <v/>
      </c>
      <c r="F36" s="11">
        <f>SUM(F10:F35)</f>
        <v/>
      </c>
      <c r="G36" s="22">
        <f>SUM(G10:G35)</f>
        <v/>
      </c>
    </row>
    <row r="37">
      <c r="A37" s="116" t="n"/>
      <c r="B37" s="116" t="n"/>
      <c r="C37" s="116" t="n"/>
      <c r="D37" s="41" t="n"/>
      <c r="E37" s="58">
        <f>'[1]Daftar Gaji'!H36</f>
        <v/>
      </c>
      <c r="F37" s="58">
        <f>'[1]Daftar Gaji'!Q36</f>
        <v/>
      </c>
      <c r="G37" s="59" t="n"/>
    </row>
    <row r="38">
      <c r="A38" s="116" t="n"/>
      <c r="B38" s="116" t="inlineStr">
        <is>
          <t>* Perhitungan ini dicetak melalui sistem dan tidak memerlukan tanda tangan</t>
        </is>
      </c>
      <c r="C38" s="116" t="n"/>
      <c r="D38" s="5" t="n"/>
      <c r="E38" s="114" t="n"/>
      <c r="J38" s="126" t="n"/>
      <c r="K38" s="104" t="n"/>
    </row>
    <row r="39">
      <c r="A39" s="113" t="n"/>
      <c r="B39" s="113" t="n"/>
      <c r="C39" s="113" t="n"/>
      <c r="D39" s="103" t="n"/>
      <c r="E39" s="114" t="n"/>
      <c r="F39" s="113" t="n"/>
      <c r="G39" s="113" t="n"/>
      <c r="J39" s="2" t="n"/>
      <c r="K39" s="104" t="n"/>
    </row>
    <row r="40">
      <c r="A40" s="113" t="n"/>
      <c r="B40" s="113" t="n"/>
      <c r="C40" s="113" t="n"/>
      <c r="D40" s="113" t="n"/>
      <c r="E40" s="114" t="n"/>
      <c r="F40" s="113" t="n"/>
      <c r="G40" s="113" t="n"/>
      <c r="J40" s="2" t="n"/>
      <c r="K40" s="104" t="n"/>
    </row>
    <row r="41">
      <c r="A41" s="113" t="n"/>
      <c r="B41" s="113" t="n"/>
      <c r="C41" s="113" t="n"/>
      <c r="D41" s="113" t="n"/>
      <c r="E41" s="116" t="n"/>
      <c r="F41" s="113" t="n"/>
      <c r="G41" s="113" t="n"/>
      <c r="J41" s="2" t="n"/>
      <c r="K41" s="104" t="n"/>
    </row>
    <row r="42">
      <c r="A42" s="113" t="n"/>
      <c r="B42" s="113" t="n"/>
      <c r="C42" s="113" t="n"/>
      <c r="D42" s="113" t="n"/>
      <c r="E42" s="103" t="n"/>
      <c r="J42" s="126" t="n"/>
      <c r="K42" s="104" t="n"/>
    </row>
    <row r="43">
      <c r="A43" s="113" t="n"/>
      <c r="B43" s="113" t="n"/>
      <c r="C43" s="113" t="n"/>
      <c r="D43" s="113" t="n"/>
      <c r="E43" s="113" t="n"/>
      <c r="F43" s="113" t="n"/>
      <c r="G43" s="113" t="n"/>
      <c r="J43" s="126" t="n"/>
      <c r="K43" s="104" t="n"/>
    </row>
    <row r="44">
      <c r="A44" s="113" t="n"/>
      <c r="B44" s="113" t="n"/>
      <c r="C44" s="113" t="n"/>
      <c r="D44" s="113" t="inlineStr">
        <is>
          <t xml:space="preserve"> </t>
        </is>
      </c>
      <c r="E44" s="113" t="n"/>
      <c r="F44" s="113" t="n"/>
      <c r="G44" s="113" t="n"/>
      <c r="J44" s="126" t="n"/>
      <c r="K44" s="104" t="n"/>
    </row>
    <row r="45">
      <c r="A45" s="113" t="n"/>
      <c r="B45" s="113" t="n"/>
      <c r="C45" s="113" t="n"/>
      <c r="D45" s="113" t="n"/>
      <c r="E45" s="113" t="n"/>
      <c r="F45" s="113" t="n"/>
      <c r="G45" s="113" t="n"/>
      <c r="J45" s="126" t="n"/>
      <c r="K45" s="104" t="n"/>
    </row>
    <row r="46">
      <c r="A46" s="118" t="n"/>
      <c r="B46" s="118" t="n"/>
      <c r="C46" s="118" t="n"/>
      <c r="D46" s="118" t="n"/>
      <c r="E46" s="118" t="n"/>
      <c r="F46" s="118" t="n"/>
      <c r="J46" s="126" t="n"/>
      <c r="K46" s="104" t="n"/>
    </row>
    <row r="47">
      <c r="A47" s="130" t="n"/>
      <c r="B47" s="118" t="n"/>
      <c r="C47" s="118" t="n"/>
      <c r="D47" s="118" t="n"/>
      <c r="E47" s="118" t="n"/>
      <c r="F47" s="118" t="n"/>
      <c r="J47" s="126" t="n"/>
      <c r="K47" s="104" t="n"/>
    </row>
    <row r="48">
      <c r="A48" s="130" t="n"/>
      <c r="B48" s="118" t="n"/>
      <c r="C48" s="118" t="n"/>
      <c r="D48" s="118" t="n"/>
      <c r="E48" s="118" t="n"/>
      <c r="F48" s="118" t="n"/>
      <c r="J48" s="126" t="n"/>
      <c r="K48" s="104" t="n"/>
    </row>
    <row r="49">
      <c r="A49" s="121" t="n"/>
      <c r="B49" s="121" t="n"/>
      <c r="C49" s="121" t="n"/>
      <c r="D49" s="121" t="n"/>
      <c r="E49" s="121" t="n"/>
      <c r="F49" s="121" t="n"/>
      <c r="J49" s="126" t="n"/>
      <c r="K49" s="104" t="n"/>
    </row>
    <row customHeight="1" ht="16" r="50" s="16">
      <c r="A50" s="118" t="n"/>
      <c r="B50" s="118" t="n"/>
      <c r="C50" s="118" t="n"/>
      <c r="D50" s="118" t="n"/>
      <c r="J50" s="126" t="n"/>
      <c r="K50" s="104" t="n"/>
    </row>
    <row customHeight="1" ht="16" r="51" s="16">
      <c r="E51" s="122" t="n"/>
      <c r="F51" s="122" t="n"/>
      <c r="J51" s="126" t="n"/>
      <c r="K51" s="104" t="n"/>
    </row>
    <row r="52">
      <c r="A52" s="123" t="n"/>
      <c r="B52" s="131" t="n"/>
      <c r="C52" s="125" t="n"/>
      <c r="D52" s="126" t="n"/>
      <c r="E52" s="126" t="n"/>
      <c r="F52" s="126" t="n"/>
      <c r="J52" s="126" t="n"/>
      <c r="K52" s="104" t="n"/>
    </row>
    <row r="53">
      <c r="A53" s="123" t="n"/>
      <c r="B53" s="131" t="n"/>
      <c r="C53" s="127" t="n"/>
      <c r="D53" s="126" t="n"/>
      <c r="E53" s="126" t="n"/>
      <c r="F53" s="126" t="n"/>
      <c r="J53" s="126" t="n"/>
      <c r="K53" s="104" t="n"/>
    </row>
    <row customHeight="1" ht="16" r="54" s="16">
      <c r="A54" s="123" t="n"/>
      <c r="B54" s="131" t="n"/>
      <c r="C54" s="127" t="n"/>
      <c r="D54" s="126" t="n"/>
      <c r="E54" s="126" t="n"/>
      <c r="F54" s="126" t="n"/>
    </row>
    <row customHeight="1" ht="16" r="55" s="16">
      <c r="A55" s="123" t="n"/>
      <c r="B55" s="131" t="n"/>
      <c r="C55" s="127" t="n"/>
      <c r="D55" s="126" t="n"/>
      <c r="E55" s="126" t="n"/>
      <c r="F55" s="126" t="n"/>
      <c r="G55" s="118" t="n"/>
      <c r="H55" s="118" t="n"/>
      <c r="I55" s="118" t="n"/>
    </row>
    <row r="56">
      <c r="A56" s="123" t="n"/>
      <c r="B56" s="128" t="n"/>
      <c r="C56" s="120" t="n"/>
      <c r="D56" s="126" t="n"/>
      <c r="E56" s="138" t="n"/>
      <c r="F56" s="138" t="n"/>
      <c r="G56" s="118" t="n"/>
      <c r="H56" s="118" t="n"/>
      <c r="I56" s="118" t="n"/>
    </row>
    <row r="57">
      <c r="A57" s="123" t="n"/>
      <c r="B57" s="131" t="n"/>
      <c r="C57" s="127" t="n"/>
      <c r="D57" s="126" t="n"/>
      <c r="E57" s="126" t="n"/>
      <c r="F57" s="126" t="n"/>
      <c r="G57" s="118" t="n"/>
      <c r="H57" s="118" t="n"/>
      <c r="I57" s="118" t="n"/>
    </row>
    <row r="58">
      <c r="A58" s="123" t="n"/>
      <c r="B58" s="131" t="n"/>
      <c r="C58" s="127" t="n"/>
      <c r="D58" s="126" t="n"/>
      <c r="E58" s="126" t="n"/>
      <c r="F58" s="126" t="n"/>
      <c r="G58" s="118" t="n"/>
      <c r="H58" s="118" t="n"/>
      <c r="I58" s="118" t="n"/>
    </row>
    <row r="59">
      <c r="A59" s="123" t="n"/>
      <c r="B59" s="131" t="n"/>
      <c r="C59" s="127" t="n"/>
      <c r="D59" s="126" t="n"/>
      <c r="E59" s="126" t="n"/>
      <c r="F59" s="126" t="n"/>
      <c r="G59" s="118" t="n"/>
      <c r="H59" s="118" t="n"/>
      <c r="I59" s="118" t="n"/>
    </row>
    <row r="60">
      <c r="A60" s="123" t="n"/>
      <c r="B60" s="131" t="n"/>
      <c r="C60" s="127" t="n"/>
      <c r="D60" s="126" t="n"/>
      <c r="E60" s="126" t="n"/>
      <c r="F60" s="126" t="n"/>
      <c r="G60" s="118" t="n"/>
      <c r="H60" s="118" t="n"/>
      <c r="I60" s="118" t="n"/>
    </row>
    <row r="61">
      <c r="A61" s="123" t="n"/>
      <c r="B61" s="131" t="n"/>
      <c r="C61" s="127" t="n"/>
      <c r="D61" s="126" t="n"/>
      <c r="E61" s="126" t="n"/>
      <c r="F61" s="126" t="n"/>
      <c r="G61" s="118" t="n"/>
      <c r="H61" s="118" t="n"/>
      <c r="I61" s="118" t="n"/>
    </row>
    <row r="62">
      <c r="A62" s="123" t="n"/>
      <c r="B62" s="131" t="n"/>
      <c r="C62" s="127" t="n"/>
      <c r="D62" s="126" t="n"/>
      <c r="E62" s="126" t="n"/>
      <c r="F62" s="126" t="n"/>
      <c r="G62" s="118" t="n"/>
      <c r="H62" s="118" t="n"/>
      <c r="I62" s="118" t="n"/>
    </row>
    <row r="63">
      <c r="A63" s="123" t="n"/>
      <c r="B63" s="131" t="n"/>
      <c r="C63" s="131" t="n"/>
      <c r="D63" s="126" t="n"/>
      <c r="E63" s="126" t="n"/>
      <c r="F63" s="126" t="n"/>
      <c r="G63" s="118" t="n"/>
      <c r="H63" s="118" t="n"/>
      <c r="I63" s="118" t="n"/>
    </row>
    <row r="64">
      <c r="A64" s="123" t="n"/>
      <c r="B64" s="120" t="n"/>
      <c r="C64" s="118" t="n"/>
      <c r="D64" s="138" t="n"/>
      <c r="E64" s="138" t="n"/>
      <c r="F64" s="138" t="n"/>
      <c r="G64" s="118" t="n"/>
      <c r="H64" s="118" t="n"/>
      <c r="I64" s="118" t="n"/>
    </row>
    <row r="65">
      <c r="A65" s="123" t="n"/>
      <c r="B65" s="128" t="n"/>
      <c r="C65" s="120" t="n"/>
      <c r="D65" s="126" t="n"/>
      <c r="E65" s="138" t="n"/>
      <c r="F65" s="138" t="n"/>
      <c r="G65" s="118" t="n"/>
      <c r="H65" s="118" t="n"/>
      <c r="I65" s="118" t="n"/>
    </row>
    <row r="66">
      <c r="A66" s="123" t="n"/>
      <c r="B66" s="131" t="n"/>
      <c r="C66" s="127" t="n"/>
      <c r="D66" s="126" t="n"/>
      <c r="E66" s="126" t="n"/>
      <c r="F66" s="126" t="n"/>
      <c r="G66" s="118" t="n"/>
      <c r="H66" s="118" t="n"/>
      <c r="I66" s="118" t="n"/>
    </row>
    <row r="67">
      <c r="A67" s="123" t="n"/>
      <c r="B67" s="131" t="n"/>
      <c r="C67" s="127" t="n"/>
      <c r="D67" s="126" t="n"/>
      <c r="E67" s="126" t="n"/>
      <c r="F67" s="126" t="n"/>
      <c r="G67" s="118" t="n"/>
      <c r="H67" s="118" t="n"/>
      <c r="I67" s="118" t="n"/>
    </row>
    <row r="68">
      <c r="A68" s="123" t="n"/>
      <c r="B68" s="131" t="n"/>
      <c r="C68" s="127" t="n"/>
      <c r="D68" s="126" t="n"/>
      <c r="E68" s="126" t="n"/>
      <c r="F68" s="126" t="n"/>
      <c r="G68" s="118" t="n"/>
      <c r="H68" s="118" t="n"/>
      <c r="I68" s="118" t="n"/>
    </row>
    <row r="69">
      <c r="A69" s="123" t="n"/>
      <c r="B69" s="131" t="n"/>
      <c r="C69" s="127" t="n"/>
      <c r="D69" s="126" t="n"/>
      <c r="E69" s="126" t="n"/>
      <c r="F69" s="126" t="n"/>
      <c r="G69" s="118" t="n"/>
      <c r="H69" s="118" t="n"/>
      <c r="I69" s="118" t="n"/>
    </row>
    <row r="70">
      <c r="A70" s="123" t="n"/>
      <c r="B70" s="130" t="n"/>
      <c r="C70" s="120" t="n"/>
      <c r="D70" s="138" t="n"/>
      <c r="E70" s="138" t="n"/>
      <c r="F70" s="138" t="n"/>
      <c r="G70" s="118" t="n"/>
      <c r="H70" s="118" t="n"/>
      <c r="I70" s="118" t="n"/>
    </row>
    <row r="71">
      <c r="A71" s="123" t="n"/>
      <c r="B71" s="130" t="n"/>
      <c r="C71" s="120" t="n"/>
      <c r="D71" s="138" t="n"/>
      <c r="E71" s="138" t="n"/>
      <c r="F71" s="138" t="n"/>
      <c r="G71" s="118" t="n"/>
      <c r="H71" s="118" t="n"/>
      <c r="I71" s="118" t="n"/>
    </row>
    <row r="72">
      <c r="A72" s="123" t="n"/>
      <c r="B72" s="130" t="n"/>
      <c r="C72" s="120" t="n"/>
      <c r="D72" s="138" t="n"/>
      <c r="E72" s="138" t="n"/>
      <c r="F72" s="138" t="n"/>
      <c r="G72" s="118" t="n"/>
      <c r="H72" s="118" t="n"/>
      <c r="I72" s="118" t="n"/>
    </row>
    <row r="73">
      <c r="A73" s="123" t="n"/>
      <c r="B73" s="131" t="n"/>
      <c r="C73" s="131" t="n"/>
      <c r="D73" s="138" t="n"/>
      <c r="E73" s="138" t="n"/>
      <c r="F73" s="138" t="n"/>
      <c r="G73" s="118" t="n"/>
      <c r="H73" s="118" t="n"/>
      <c r="I73" s="118" t="n"/>
    </row>
    <row r="74">
      <c r="A74" s="123" t="n"/>
      <c r="B74" s="131" t="n"/>
      <c r="C74" s="118" t="n"/>
      <c r="D74" s="132" t="n"/>
      <c r="E74" s="138" t="n"/>
      <c r="F74" s="138" t="n"/>
      <c r="G74" s="118" t="n"/>
      <c r="H74" s="118" t="n"/>
      <c r="I74" s="118" t="n"/>
    </row>
    <row r="75">
      <c r="A75" s="123" t="n"/>
      <c r="B75" s="127" t="n"/>
      <c r="C75" s="118" t="n"/>
      <c r="D75" s="138" t="n"/>
      <c r="E75" s="127" t="n"/>
      <c r="F75" s="118" t="n"/>
      <c r="G75" s="118" t="n"/>
      <c r="H75" s="118" t="n"/>
      <c r="I75" s="118" t="n"/>
    </row>
    <row r="76">
      <c r="A76" s="131" t="n"/>
      <c r="B76" s="131" t="n"/>
      <c r="C76" s="131" t="n"/>
      <c r="D76" s="126" t="n"/>
      <c r="E76" s="130" t="n"/>
      <c r="F76" s="138" t="n"/>
      <c r="G76" s="118" t="n"/>
      <c r="H76" s="118" t="n"/>
      <c r="I76" s="118" t="n"/>
    </row>
    <row r="77">
      <c r="A77" s="131" t="n"/>
      <c r="B77" s="131" t="n"/>
      <c r="C77" s="131" t="n"/>
      <c r="D77" s="133" t="n"/>
      <c r="E77" s="131" t="n"/>
      <c r="F77" s="126" t="n"/>
      <c r="G77" s="118" t="n"/>
      <c r="H77" s="118" t="n"/>
      <c r="I77" s="118" t="n"/>
    </row>
    <row r="78">
      <c r="A78" s="131" t="n"/>
      <c r="B78" s="131" t="n"/>
      <c r="C78" s="131" t="n"/>
      <c r="D78" s="131" t="n"/>
      <c r="E78" s="131" t="n"/>
      <c r="F78" s="126" t="n"/>
      <c r="G78" s="118" t="n"/>
      <c r="H78" s="118" t="n"/>
      <c r="I78" s="118" t="n"/>
    </row>
    <row r="79">
      <c r="A79" s="131" t="n"/>
      <c r="B79" s="131" t="n"/>
      <c r="C79" s="131" t="n"/>
      <c r="D79" s="134" t="n"/>
      <c r="E79" s="131" t="n"/>
      <c r="F79" s="131" t="n"/>
      <c r="G79" s="118" t="n"/>
      <c r="H79" s="118" t="n"/>
      <c r="I79" s="118" t="n"/>
    </row>
    <row r="80"/>
    <row r="81">
      <c r="D81" s="135" t="n"/>
    </row>
  </sheetData>
  <sheetProtection autoFilter="1" deleteColumns="1" deleteRows="1" formatCells="1" formatColumns="1" formatRows="1" insertColumns="1" insertHyperlinks="1" insertRows="1" objects="0" password="9675" pivotTables="1" scenarios="0" selectLockedCells="0" selectUnlockedCells="0" sheet="1" sort="1"/>
  <mergeCells count="13">
    <mergeCell ref="G8:G9"/>
    <mergeCell ref="E8:E9"/>
    <mergeCell ref="F8:F9"/>
    <mergeCell ref="A1:G1"/>
    <mergeCell ref="A5:G5"/>
    <mergeCell ref="A7:G7"/>
    <mergeCell ref="A8:A9"/>
    <mergeCell ref="B8:B9"/>
    <mergeCell ref="C8:C9"/>
    <mergeCell ref="D8:D9"/>
    <mergeCell ref="A2:G2"/>
    <mergeCell ref="A3:G3"/>
    <mergeCell ref="A6:G6"/>
  </mergeCells>
  <pageMargins bottom="0.75" footer="0.3" header="0.3" left="0.47" right="0.29" top="0.75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L16"/>
  <sheetViews>
    <sheetView workbookViewId="0">
      <selection activeCell="G17" sqref="G17"/>
    </sheetView>
  </sheetViews>
  <sheetFormatPr baseColWidth="10" defaultColWidth="8.83203125" defaultRowHeight="15"/>
  <cols>
    <col customWidth="1" max="2" min="2" style="16" width="10"/>
    <col customWidth="1" max="3" min="3" style="16" width="10.6640625"/>
    <col customWidth="1" max="6" min="6" style="16" width="11.5"/>
    <col customWidth="1" max="8" min="8" style="16" width="11.5"/>
  </cols>
  <sheetData>
    <row r="2">
      <c r="A2" t="inlineStr">
        <is>
          <t xml:space="preserve">BPJS Ketenagakerjaan </t>
        </is>
      </c>
    </row>
    <row r="3">
      <c r="D3" s="17" t="n">
        <v>0.0024</v>
      </c>
      <c r="E3" s="17" t="n">
        <v>0.003</v>
      </c>
      <c r="F3" s="17" t="n">
        <v>0.037</v>
      </c>
      <c r="G3" s="18" t="n">
        <v>0.02</v>
      </c>
      <c r="I3" s="18" t="n">
        <v>0.02</v>
      </c>
      <c r="J3" s="18" t="n">
        <v>0.01</v>
      </c>
    </row>
    <row r="4">
      <c r="A4" s="97" t="inlineStr">
        <is>
          <t>NO</t>
        </is>
      </c>
      <c r="B4" s="97" t="inlineStr">
        <is>
          <t>N A M A</t>
        </is>
      </c>
      <c r="C4" s="107" t="inlineStr">
        <is>
          <t>UMK</t>
        </is>
      </c>
      <c r="D4" s="97" t="inlineStr">
        <is>
          <t>BPJS</t>
        </is>
      </c>
      <c r="E4" s="112" t="n"/>
      <c r="F4" s="112" t="n"/>
      <c r="G4" s="111" t="n"/>
      <c r="H4" s="97" t="inlineStr">
        <is>
          <t>TOTAL TUNJANGAN</t>
        </is>
      </c>
      <c r="I4" s="97" t="inlineStr">
        <is>
          <t>PEGAWAI</t>
        </is>
      </c>
      <c r="J4" s="111" t="n"/>
      <c r="K4" s="97" t="inlineStr">
        <is>
          <t>TOTAL PEGAWAI</t>
        </is>
      </c>
      <c r="L4" s="97" t="inlineStr">
        <is>
          <t>TOTAL BIAYA BPJS TK</t>
        </is>
      </c>
    </row>
    <row r="5">
      <c r="A5" s="110" t="n"/>
      <c r="B5" s="110" t="n"/>
      <c r="C5" s="110" t="n"/>
      <c r="D5" s="97" t="inlineStr">
        <is>
          <t>JKK</t>
        </is>
      </c>
      <c r="E5" s="97" t="inlineStr">
        <is>
          <t>JKM</t>
        </is>
      </c>
      <c r="F5" s="97" t="inlineStr">
        <is>
          <t>JHT TK</t>
        </is>
      </c>
      <c r="G5" s="97" t="inlineStr">
        <is>
          <t>JP</t>
        </is>
      </c>
      <c r="H5" s="110" t="n"/>
      <c r="I5" s="97" t="inlineStr">
        <is>
          <t>JHT TK</t>
        </is>
      </c>
      <c r="J5" s="97" t="inlineStr">
        <is>
          <t>JP</t>
        </is>
      </c>
      <c r="K5" s="110" t="n"/>
      <c r="L5" s="110" t="n"/>
    </row>
    <row r="6">
      <c r="A6" s="19" t="n">
        <v>1</v>
      </c>
      <c r="B6" s="20" t="inlineStr">
        <is>
          <t>Ari Aldian</t>
        </is>
      </c>
      <c r="C6" s="21" t="n">
        <v>3339580</v>
      </c>
      <c r="D6" s="21">
        <f>C6*0.24%</f>
        <v/>
      </c>
      <c r="E6" s="21">
        <f>C6*0.3%</f>
        <v/>
      </c>
      <c r="F6" s="21">
        <f>C6*3.7%</f>
        <v/>
      </c>
      <c r="G6" s="54">
        <f>C6*2%</f>
        <v/>
      </c>
      <c r="H6" s="23">
        <f>SUM(D6:G6)</f>
        <v/>
      </c>
      <c r="I6" s="54">
        <f>C6*2%</f>
        <v/>
      </c>
      <c r="J6" s="54">
        <f>C6*1%</f>
        <v/>
      </c>
      <c r="K6" s="23">
        <f>I6+J6</f>
        <v/>
      </c>
      <c r="L6" s="22">
        <f>H6+K6</f>
        <v/>
      </c>
    </row>
    <row r="7">
      <c r="A7" s="19" t="n">
        <v>2</v>
      </c>
      <c r="B7" s="20" t="inlineStr">
        <is>
          <t>DinDin</t>
        </is>
      </c>
      <c r="C7" s="21" t="n">
        <v>9250000</v>
      </c>
      <c r="D7" s="21" t="n"/>
      <c r="E7" s="21" t="n"/>
      <c r="F7" s="21" t="n"/>
      <c r="G7" s="54">
        <f>C7*2%</f>
        <v/>
      </c>
      <c r="H7" s="23">
        <f>SUM(D7:G7)</f>
        <v/>
      </c>
      <c r="I7" s="54">
        <f>I9*I3</f>
        <v/>
      </c>
      <c r="J7" s="54">
        <f>I9*1%</f>
        <v/>
      </c>
      <c r="K7" s="23">
        <f>I7+J7</f>
        <v/>
      </c>
      <c r="L7" s="22">
        <f>H7+K7</f>
        <v/>
      </c>
    </row>
    <row r="8">
      <c r="A8" s="14" t="n"/>
      <c r="B8" s="116" t="n"/>
      <c r="C8" s="41" t="n"/>
      <c r="D8" s="41" t="n"/>
      <c r="E8" s="41" t="n"/>
      <c r="F8" s="41" t="n"/>
      <c r="G8" s="55" t="n"/>
      <c r="H8" s="42" t="n"/>
      <c r="I8" s="55" t="n"/>
      <c r="J8" s="55" t="n"/>
      <c r="K8" s="42" t="n"/>
      <c r="L8" s="24" t="n"/>
    </row>
    <row r="9">
      <c r="I9" t="n">
        <v>8512400</v>
      </c>
    </row>
    <row r="10">
      <c r="A10" t="inlineStr">
        <is>
          <t>BPJS Kesehatan</t>
        </is>
      </c>
    </row>
    <row r="11">
      <c r="D11" s="18" t="n">
        <v>0.04</v>
      </c>
      <c r="E11" s="18" t="n">
        <v>0.01</v>
      </c>
    </row>
    <row r="12">
      <c r="A12" s="97" t="inlineStr">
        <is>
          <t>NO</t>
        </is>
      </c>
      <c r="B12" s="97" t="inlineStr">
        <is>
          <t>N A M A</t>
        </is>
      </c>
      <c r="C12" s="107" t="inlineStr">
        <is>
          <t>UMK</t>
        </is>
      </c>
      <c r="D12" s="97" t="inlineStr">
        <is>
          <t>TUNJANGAN</t>
        </is>
      </c>
      <c r="E12" s="107" t="inlineStr">
        <is>
          <t>PRIBADI</t>
        </is>
      </c>
      <c r="F12" s="107" t="inlineStr">
        <is>
          <t>TOTAL</t>
        </is>
      </c>
    </row>
    <row r="13">
      <c r="A13" s="110" t="n"/>
      <c r="B13" s="110" t="n"/>
      <c r="C13" s="110" t="n"/>
      <c r="D13" s="110" t="n"/>
      <c r="E13" s="110" t="n"/>
      <c r="F13" s="110" t="n"/>
    </row>
    <row r="14">
      <c r="A14" s="19" t="n">
        <v>1</v>
      </c>
      <c r="B14" s="20" t="inlineStr">
        <is>
          <t>Ari Aldian</t>
        </is>
      </c>
      <c r="C14" s="21" t="n">
        <v>3339580</v>
      </c>
      <c r="D14" s="54">
        <f>C14*4%</f>
        <v/>
      </c>
      <c r="E14" s="54">
        <f>C14*1%</f>
        <v/>
      </c>
      <c r="F14" s="15">
        <f>D14+E14</f>
        <v/>
      </c>
    </row>
    <row r="15">
      <c r="A15" s="37" t="n">
        <v>2</v>
      </c>
      <c r="B15" s="38" t="inlineStr">
        <is>
          <t>DinDin</t>
        </is>
      </c>
      <c r="C15" s="56" t="n">
        <v>8000000</v>
      </c>
      <c r="D15" s="54">
        <f>C15*4%</f>
        <v/>
      </c>
      <c r="E15" s="54">
        <f>C15*1%</f>
        <v/>
      </c>
      <c r="F15" s="15">
        <f>D15+E15</f>
        <v/>
      </c>
    </row>
    <row r="16">
      <c r="A16" s="37" t="n">
        <v>3</v>
      </c>
      <c r="B16" s="38" t="inlineStr">
        <is>
          <t>Nandang Y</t>
        </is>
      </c>
      <c r="C16" s="56" t="n">
        <v>8000000</v>
      </c>
      <c r="D16" s="54">
        <f>C16*4%</f>
        <v/>
      </c>
      <c r="E16" s="54">
        <f>C16*1%</f>
        <v/>
      </c>
      <c r="F16" s="15">
        <f>D16+E16</f>
        <v/>
      </c>
    </row>
  </sheetData>
  <sheetProtection autoFilter="1" deleteColumns="1" deleteRows="1" formatCells="1" formatColumns="1" formatRows="1" insertColumns="1" insertHyperlinks="1" insertRows="1" objects="0" password="9675" pivotTables="1" scenarios="0" selectLockedCells="0" selectUnlockedCells="0" sheet="1" sort="1"/>
  <mergeCells count="14">
    <mergeCell ref="I4:J4"/>
    <mergeCell ref="H4:H5"/>
    <mergeCell ref="L4:L5"/>
    <mergeCell ref="K4:K5"/>
    <mergeCell ref="D12:D13"/>
    <mergeCell ref="E12:E13"/>
    <mergeCell ref="F12:F13"/>
    <mergeCell ref="D4:G4"/>
    <mergeCell ref="A4:A5"/>
    <mergeCell ref="B4:B5"/>
    <mergeCell ref="C4:C5"/>
    <mergeCell ref="A12:A13"/>
    <mergeCell ref="B12:B13"/>
    <mergeCell ref="C12:C13"/>
  </mergeCells>
  <pageMargins bottom="0.75" footer="0.3" header="0.3" left="0.7" right="0.7" top="0.75"/>
  <pageSetup horizontalDpi="0"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47"/>
  <sheetViews>
    <sheetView topLeftCell="A4" workbookViewId="0">
      <selection activeCell="B21" sqref="B21"/>
    </sheetView>
  </sheetViews>
  <sheetFormatPr baseColWidth="10" defaultRowHeight="15"/>
  <cols>
    <col customWidth="1" max="1" min="1" style="118" width="5"/>
    <col customWidth="1" max="2" min="2" style="118" width="28.5"/>
    <col customWidth="1" hidden="1" max="4" min="3" style="118" width="21.33203125"/>
    <col customWidth="1" max="5" min="5" style="118" width="32.5"/>
    <col customWidth="1" max="6" min="6" style="118" width="20.33203125"/>
    <col customWidth="1" max="7" min="7" style="104" width="13.83203125"/>
    <col customWidth="1" max="8" min="8" style="104" width="13.33203125"/>
    <col customWidth="1" max="9" min="9" style="104" width="10.33203125"/>
    <col customWidth="1" max="10" min="10" style="104" width="15"/>
    <col customWidth="1" max="12" min="11" style="104" width="11.1640625"/>
    <col customWidth="1" max="13" min="13" style="104" width="15.33203125"/>
    <col customWidth="1" max="14" min="14" style="104" width="14.33203125"/>
    <col customWidth="1" hidden="1" max="15" min="15" style="104" width="14.1640625"/>
    <col customWidth="1" hidden="1" max="17" min="16" style="104" width="12.1640625"/>
    <col customWidth="1" hidden="1" max="18" min="18" style="104" width="11.1640625"/>
    <col customWidth="1" hidden="1" max="20" min="19" style="104" width="13.83203125"/>
    <col customWidth="1" hidden="1" max="21" min="21" style="104" width="17.1640625"/>
    <col customWidth="1" hidden="1" max="22" min="22" style="104" width="16.5"/>
  </cols>
  <sheetData>
    <row hidden="1" r="1" s="16">
      <c r="A1" s="95" t="inlineStr">
        <is>
          <t xml:space="preserve">Lampiran Memo Nomor : 398/M/SDM/YKP-bjb/VI/2019 </t>
        </is>
      </c>
      <c r="P1" s="104" t="inlineStr">
        <is>
          <t xml:space="preserve"> </t>
        </is>
      </c>
      <c r="W1" s="104" t="n"/>
    </row>
    <row hidden="1" r="2" s="16">
      <c r="A2" s="95" t="inlineStr">
        <is>
          <t>Tanggal : 24 Juni 2019</t>
        </is>
      </c>
      <c r="W2" s="104" t="n"/>
    </row>
    <row hidden="1" r="3" s="16">
      <c r="A3" s="95" t="inlineStr">
        <is>
          <t>Perihal : Pembayaran Gaji Pegawai YKP bank bjb Bulan Juni 2019</t>
        </is>
      </c>
      <c r="W3" s="104" t="n"/>
    </row>
    <row r="4">
      <c r="A4" s="120" t="n"/>
      <c r="B4" s="120" t="n"/>
      <c r="C4" s="120" t="n"/>
      <c r="D4" s="120" t="n"/>
      <c r="E4" s="120" t="n"/>
      <c r="F4" s="120" t="n"/>
      <c r="G4" s="132" t="n"/>
      <c r="W4" s="104" t="n"/>
    </row>
    <row customHeight="1" ht="15" r="5" s="16">
      <c r="A5" s="103" t="inlineStr">
        <is>
          <t>DAFTAR GAJI PEGAWAI</t>
        </is>
      </c>
    </row>
    <row r="6">
      <c r="A6" s="103" t="inlineStr">
        <is>
          <t>BULAN Desember 2019 PEGAWAI YKP bank bjb</t>
        </is>
      </c>
    </row>
    <row r="7">
      <c r="W7" s="118" t="n"/>
    </row>
    <row r="8">
      <c r="A8" s="97" t="inlineStr">
        <is>
          <t>NO</t>
        </is>
      </c>
      <c r="B8" s="97" t="inlineStr">
        <is>
          <t>NAMA</t>
        </is>
      </c>
      <c r="C8" s="97" t="inlineStr">
        <is>
          <t>Masa Kerja</t>
        </is>
      </c>
      <c r="D8" s="111" t="n"/>
      <c r="E8" s="107" t="inlineStr">
        <is>
          <t>GRADE</t>
        </is>
      </c>
      <c r="F8" s="108" t="inlineStr">
        <is>
          <t>SINGLE SALARY</t>
        </is>
      </c>
      <c r="G8" s="106" t="inlineStr">
        <is>
          <t>TUNJANGAN</t>
        </is>
      </c>
      <c r="H8" s="112" t="n"/>
      <c r="I8" s="111" t="n"/>
      <c r="J8" s="105" t="inlineStr">
        <is>
          <t>TOTAL TUNJANGAN</t>
        </is>
      </c>
      <c r="K8" s="105" t="inlineStr">
        <is>
          <t>FAKTOR PENGURANG</t>
        </is>
      </c>
      <c r="L8" s="111" t="n"/>
      <c r="M8" s="105" t="inlineStr">
        <is>
          <t>TOTAL FAKTOR PENGURANG</t>
        </is>
      </c>
      <c r="N8" s="105" t="inlineStr">
        <is>
          <t>TOTAL BIAYA GAJI PEGAWAI</t>
        </is>
      </c>
      <c r="O8" s="106" t="inlineStr">
        <is>
          <t>POTONGAN PEGAWAI</t>
        </is>
      </c>
      <c r="P8" s="112" t="n"/>
      <c r="Q8" s="112" t="n"/>
      <c r="R8" s="112" t="n"/>
      <c r="S8" s="112" t="n"/>
      <c r="T8" s="111" t="n"/>
      <c r="U8" s="105" t="inlineStr">
        <is>
          <t>TOTAL BEBAN PEGAWAI</t>
        </is>
      </c>
      <c r="V8" s="101" t="inlineStr">
        <is>
          <t xml:space="preserve">GAJI BERSIH </t>
        </is>
      </c>
      <c r="W8" s="118" t="n"/>
    </row>
    <row r="9">
      <c r="A9" s="110" t="n"/>
      <c r="B9" s="110" t="n"/>
      <c r="C9" s="61" t="inlineStr">
        <is>
          <t>Tahun</t>
        </is>
      </c>
      <c r="D9" s="61" t="inlineStr">
        <is>
          <t>Bulan</t>
        </is>
      </c>
      <c r="E9" s="110" t="n"/>
      <c r="F9" s="110" t="n"/>
      <c r="G9" s="106" t="inlineStr">
        <is>
          <t>DPLK</t>
        </is>
      </c>
      <c r="H9" s="106" t="inlineStr">
        <is>
          <t>BPJS TK</t>
        </is>
      </c>
      <c r="I9" s="106" t="inlineStr">
        <is>
          <t>BPJS KES</t>
        </is>
      </c>
      <c r="J9" s="110" t="n"/>
      <c r="K9" s="105" t="inlineStr">
        <is>
          <t>KEHADIRAN</t>
        </is>
      </c>
      <c r="L9" s="105" t="inlineStr">
        <is>
          <t>ABSENSI</t>
        </is>
      </c>
      <c r="M9" s="110" t="n"/>
      <c r="N9" s="110" t="n"/>
      <c r="O9" s="106" t="inlineStr">
        <is>
          <t>DPLK</t>
        </is>
      </c>
      <c r="P9" s="106" t="inlineStr">
        <is>
          <t>BPJS TK</t>
        </is>
      </c>
      <c r="Q9" s="106" t="inlineStr">
        <is>
          <t>BPJS KES</t>
        </is>
      </c>
      <c r="R9" s="106" t="inlineStr">
        <is>
          <t>BJB SYARIAH</t>
        </is>
      </c>
      <c r="S9" s="106" t="inlineStr">
        <is>
          <t>KOPEN</t>
        </is>
      </c>
      <c r="T9" s="106" t="inlineStr">
        <is>
          <t>ZIEBAR</t>
        </is>
      </c>
      <c r="U9" s="110" t="n"/>
      <c r="V9" s="110" t="n"/>
      <c r="W9" s="118" t="n"/>
    </row>
    <row r="10">
      <c r="A10" s="139" t="n">
        <v>1</v>
      </c>
      <c r="B10" s="139" t="inlineStr">
        <is>
          <t>Adek Imam Afrianto</t>
        </is>
      </c>
      <c r="C10" s="139" t="inlineStr">
        <is>
          <t>0 Tahun</t>
        </is>
      </c>
      <c r="D10" s="139" t="inlineStr">
        <is>
          <t>0 Bulan</t>
        </is>
      </c>
      <c r="E10" s="139" t="inlineStr">
        <is>
          <t>G-4/5 (SENIOR STAFF)</t>
        </is>
      </c>
      <c r="F10" s="140" t="n">
        <v>5357451</v>
      </c>
      <c r="G10" s="140">
        <f>'DPLK'!E10</f>
        <v/>
      </c>
      <c r="H10" s="140">
        <f>'BPJS TK'!I10</f>
        <v/>
      </c>
      <c r="I10" s="140">
        <f>'BPJS KES'!E10</f>
        <v/>
      </c>
      <c r="J10" s="140">
        <f>SUM(G10:I10)</f>
        <v/>
      </c>
      <c r="K10" s="140">
        <f>'PENGURANG KEHADIRAN'!G11</f>
        <v/>
      </c>
      <c r="L10" s="140">
        <f>'PENGURANG ABSENSI'!I11</f>
        <v/>
      </c>
      <c r="M10" s="140">
        <f>=K10+L10</f>
        <v/>
      </c>
      <c r="N10" s="140">
        <f>F10+J10-M10</f>
        <v/>
      </c>
      <c r="O10" s="140">
        <f>'DPLK'!F10</f>
        <v/>
      </c>
      <c r="P10" s="140">
        <f>'BPJS TK'!L10</f>
        <v/>
      </c>
      <c r="Q10" s="140">
        <f>'BPJS KES'!F10</f>
        <v/>
      </c>
      <c r="R10" s="140">
        <f>'BJB SYARIAH'!D10</f>
        <v/>
      </c>
      <c r="S10" s="140">
        <f>'KOPEN'!F10</f>
        <v/>
      </c>
      <c r="T10" s="140">
        <f>'ZIEBAR'!F10</f>
        <v/>
      </c>
      <c r="U10" s="140">
        <f>SUM(O10:T10)</f>
        <v/>
      </c>
      <c r="V10" s="140">
        <f>ROUND((F10 - M10 - U10), 0)</f>
        <v/>
      </c>
    </row>
    <row r="11">
      <c r="A11" s="139" t="n">
        <v>2</v>
      </c>
      <c r="B11" s="139" t="inlineStr">
        <is>
          <t>Agam Nasrullah</t>
        </is>
      </c>
      <c r="C11" s="139" t="inlineStr">
        <is>
          <t>0 Tahun</t>
        </is>
      </c>
      <c r="D11" s="139" t="inlineStr">
        <is>
          <t>0 Bulan</t>
        </is>
      </c>
      <c r="E11" s="139" t="inlineStr">
        <is>
          <t>G-3/5 (STAFF)</t>
        </is>
      </c>
      <c r="F11" s="140" t="n">
        <v>4772875</v>
      </c>
      <c r="G11" s="140">
        <f>'DPLK'!E11</f>
        <v/>
      </c>
      <c r="H11" s="140">
        <f>'BPJS TK'!I11</f>
        <v/>
      </c>
      <c r="I11" s="140">
        <f>'BPJS KES'!E11</f>
        <v/>
      </c>
      <c r="J11" s="140">
        <f>SUM(G11:I11)</f>
        <v/>
      </c>
      <c r="K11" s="140">
        <f>'PENGURANG KEHADIRAN'!G12</f>
        <v/>
      </c>
      <c r="L11" s="140">
        <f>'PENGURANG ABSENSI'!I12</f>
        <v/>
      </c>
      <c r="M11" s="140">
        <f>=K11+L11</f>
        <v/>
      </c>
      <c r="N11" s="140">
        <f>F11+J11-M11</f>
        <v/>
      </c>
      <c r="O11" s="140">
        <f>'DPLK'!F11</f>
        <v/>
      </c>
      <c r="P11" s="140">
        <f>'BPJS TK'!L11</f>
        <v/>
      </c>
      <c r="Q11" s="140">
        <f>'BPJS KES'!F11</f>
        <v/>
      </c>
      <c r="R11" s="140">
        <f>'BJB SYARIAH'!D11</f>
        <v/>
      </c>
      <c r="S11" s="140">
        <f>'KOPEN'!F11</f>
        <v/>
      </c>
      <c r="T11" s="140">
        <f>'ZIEBAR'!F11</f>
        <v/>
      </c>
      <c r="U11" s="140">
        <f>SUM(O11:T11)</f>
        <v/>
      </c>
      <c r="V11" s="140">
        <f>ROUND((F11 - M11 - U11), 0)</f>
        <v/>
      </c>
    </row>
    <row r="12">
      <c r="A12" s="139" t="n">
        <v>3</v>
      </c>
      <c r="B12" s="139" t="inlineStr">
        <is>
          <t>Ahmad Saprudin</t>
        </is>
      </c>
      <c r="C12" s="139" t="inlineStr">
        <is>
          <t>0 Tahun</t>
        </is>
      </c>
      <c r="D12" s="139" t="inlineStr">
        <is>
          <t>0 Bulan</t>
        </is>
      </c>
      <c r="E12" s="139" t="inlineStr">
        <is>
          <t>G-7/1 (KEPALA SEKSI)</t>
        </is>
      </c>
      <c r="F12" s="140" t="n">
        <v>7750000</v>
      </c>
      <c r="G12" s="140">
        <f>'DPLK'!E12</f>
        <v/>
      </c>
      <c r="H12" s="140">
        <f>'BPJS TK'!I12</f>
        <v/>
      </c>
      <c r="I12" s="140">
        <f>'BPJS KES'!E12</f>
        <v/>
      </c>
      <c r="J12" s="140">
        <f>SUM(G12:I12)</f>
        <v/>
      </c>
      <c r="K12" s="140">
        <f>'PENGURANG KEHADIRAN'!G13</f>
        <v/>
      </c>
      <c r="L12" s="140">
        <f>'PENGURANG ABSENSI'!I13</f>
        <v/>
      </c>
      <c r="M12" s="140">
        <f>=K12+L12</f>
        <v/>
      </c>
      <c r="N12" s="140">
        <f>F12+J12-M12</f>
        <v/>
      </c>
      <c r="O12" s="140">
        <f>'DPLK'!F12</f>
        <v/>
      </c>
      <c r="P12" s="140">
        <f>'BPJS TK'!L12</f>
        <v/>
      </c>
      <c r="Q12" s="140">
        <f>'BPJS KES'!F12</f>
        <v/>
      </c>
      <c r="R12" s="140">
        <f>'BJB SYARIAH'!D12</f>
        <v/>
      </c>
      <c r="S12" s="140">
        <f>'KOPEN'!F12</f>
        <v/>
      </c>
      <c r="T12" s="140">
        <f>'ZIEBAR'!F12</f>
        <v/>
      </c>
      <c r="U12" s="140">
        <f>SUM(O12:T12)</f>
        <v/>
      </c>
      <c r="V12" s="140">
        <f>ROUND((F12 - M12 - U12), 0)</f>
        <v/>
      </c>
    </row>
    <row r="13">
      <c r="A13" s="139" t="n">
        <v>4</v>
      </c>
      <c r="B13" s="139" t="inlineStr">
        <is>
          <t>Ari Aldian</t>
        </is>
      </c>
      <c r="C13" s="139" t="inlineStr">
        <is>
          <t>0 Tahun</t>
        </is>
      </c>
      <c r="D13" s="139" t="inlineStr">
        <is>
          <t>0 Bulan</t>
        </is>
      </c>
      <c r="E13" s="139" t="inlineStr">
        <is>
          <t>KONTRAK</t>
        </is>
      </c>
      <c r="F13" s="140" t="n">
        <v>2900000</v>
      </c>
      <c r="G13" s="140">
        <f>'DPLK'!E13</f>
        <v/>
      </c>
      <c r="H13" s="140">
        <f>'BPJS TK'!I13</f>
        <v/>
      </c>
      <c r="I13" s="140">
        <f>'BPJS KES'!E13</f>
        <v/>
      </c>
      <c r="J13" s="140">
        <f>SUM(G13:I13)</f>
        <v/>
      </c>
      <c r="K13" s="140">
        <f>'PENGURANG KEHADIRAN'!G14</f>
        <v/>
      </c>
      <c r="L13" s="140">
        <f>'PENGURANG ABSENSI'!I14</f>
        <v/>
      </c>
      <c r="M13" s="140">
        <f>=K13+L13</f>
        <v/>
      </c>
      <c r="N13" s="140">
        <f>F13+J13-M13</f>
        <v/>
      </c>
      <c r="O13" s="140">
        <f>'DPLK'!F13</f>
        <v/>
      </c>
      <c r="P13" s="140">
        <f>'BPJS TK'!L13</f>
        <v/>
      </c>
      <c r="Q13" s="140">
        <f>'BPJS KES'!F13</f>
        <v/>
      </c>
      <c r="R13" s="140">
        <f>'BJB SYARIAH'!D13</f>
        <v/>
      </c>
      <c r="S13" s="140">
        <f>'KOPEN'!F13</f>
        <v/>
      </c>
      <c r="T13" s="140">
        <f>'ZIEBAR'!F13</f>
        <v/>
      </c>
      <c r="U13" s="140">
        <f>SUM(O13:T13)</f>
        <v/>
      </c>
      <c r="V13" s="140">
        <f>ROUND((F13 - M13 - U13), 0)</f>
        <v/>
      </c>
    </row>
    <row r="14">
      <c r="A14" s="139" t="n">
        <v>5</v>
      </c>
      <c r="B14" s="139" t="inlineStr">
        <is>
          <t>Christina Apriliyani</t>
        </is>
      </c>
      <c r="C14" s="139" t="inlineStr">
        <is>
          <t>0 Tahun</t>
        </is>
      </c>
      <c r="D14" s="139" t="inlineStr">
        <is>
          <t>0 Bulan</t>
        </is>
      </c>
      <c r="E14" s="139" t="inlineStr">
        <is>
          <t>G-7/1 (KEPALA SEKSI)</t>
        </is>
      </c>
      <c r="F14" s="140" t="n">
        <v>7750000</v>
      </c>
      <c r="G14" s="140">
        <f>'DPLK'!E14</f>
        <v/>
      </c>
      <c r="H14" s="140">
        <f>'BPJS TK'!I14</f>
        <v/>
      </c>
      <c r="I14" s="140">
        <f>'BPJS KES'!E14</f>
        <v/>
      </c>
      <c r="J14" s="140">
        <f>SUM(G14:I14)</f>
        <v/>
      </c>
      <c r="K14" s="140">
        <f>'PENGURANG KEHADIRAN'!G15</f>
        <v/>
      </c>
      <c r="L14" s="140">
        <f>'PENGURANG ABSENSI'!I15</f>
        <v/>
      </c>
      <c r="M14" s="140">
        <f>=K14+L14</f>
        <v/>
      </c>
      <c r="N14" s="140">
        <f>F14+J14-M14</f>
        <v/>
      </c>
      <c r="O14" s="140">
        <f>'DPLK'!F14</f>
        <v/>
      </c>
      <c r="P14" s="140">
        <f>'BPJS TK'!L14</f>
        <v/>
      </c>
      <c r="Q14" s="140">
        <f>'BPJS KES'!F14</f>
        <v/>
      </c>
      <c r="R14" s="140">
        <f>'BJB SYARIAH'!D14</f>
        <v/>
      </c>
      <c r="S14" s="140">
        <f>'KOPEN'!F14</f>
        <v/>
      </c>
      <c r="T14" s="140">
        <f>'ZIEBAR'!F14</f>
        <v/>
      </c>
      <c r="U14" s="140">
        <f>SUM(O14:T14)</f>
        <v/>
      </c>
      <c r="V14" s="140">
        <f>ROUND((F14 - M14 - U14), 0)</f>
        <v/>
      </c>
    </row>
    <row r="15">
      <c r="A15" s="139" t="n">
        <v>6</v>
      </c>
      <c r="B15" s="139" t="inlineStr">
        <is>
          <t>Dede Muhammad Syifauddin</t>
        </is>
      </c>
      <c r="C15" s="139" t="inlineStr">
        <is>
          <t>0 Tahun</t>
        </is>
      </c>
      <c r="D15" s="139" t="inlineStr">
        <is>
          <t>0 Bulan</t>
        </is>
      </c>
      <c r="E15" s="139" t="inlineStr">
        <is>
          <t>G-1/3 (STAFF)</t>
        </is>
      </c>
      <c r="F15" s="140" t="n">
        <v>3578300</v>
      </c>
      <c r="G15" s="140">
        <f>'DPLK'!E15</f>
        <v/>
      </c>
      <c r="H15" s="140">
        <f>'BPJS TK'!I15</f>
        <v/>
      </c>
      <c r="I15" s="140">
        <f>'BPJS KES'!E15</f>
        <v/>
      </c>
      <c r="J15" s="140">
        <f>SUM(G15:I15)</f>
        <v/>
      </c>
      <c r="K15" s="140">
        <f>'PENGURANG KEHADIRAN'!G16</f>
        <v/>
      </c>
      <c r="L15" s="140">
        <f>'PENGURANG ABSENSI'!I16</f>
        <v/>
      </c>
      <c r="M15" s="140">
        <f>=K15+L15</f>
        <v/>
      </c>
      <c r="N15" s="140">
        <f>F15+J15-M15</f>
        <v/>
      </c>
      <c r="O15" s="140">
        <f>'DPLK'!F15</f>
        <v/>
      </c>
      <c r="P15" s="140">
        <f>'BPJS TK'!L15</f>
        <v/>
      </c>
      <c r="Q15" s="140">
        <f>'BPJS KES'!F15</f>
        <v/>
      </c>
      <c r="R15" s="140">
        <f>'BJB SYARIAH'!D15</f>
        <v/>
      </c>
      <c r="S15" s="140">
        <f>'KOPEN'!F15</f>
        <v/>
      </c>
      <c r="T15" s="140">
        <f>'ZIEBAR'!F15</f>
        <v/>
      </c>
      <c r="U15" s="140">
        <f>SUM(O15:T15)</f>
        <v/>
      </c>
      <c r="V15" s="140">
        <f>ROUND((F15 - M15 - U15), 0)</f>
        <v/>
      </c>
    </row>
    <row r="16">
      <c r="A16" s="139" t="n">
        <v>7</v>
      </c>
      <c r="B16" s="139" t="inlineStr">
        <is>
          <t>Deden Abdi Wijaya</t>
        </is>
      </c>
      <c r="C16" s="139" t="inlineStr">
        <is>
          <t>0 Tahun</t>
        </is>
      </c>
      <c r="D16" s="139" t="inlineStr">
        <is>
          <t>0 Bulan</t>
        </is>
      </c>
      <c r="E16" s="139" t="inlineStr">
        <is>
          <t>G-5/4 (SENIOR STAFF)</t>
        </is>
      </c>
      <c r="F16" s="140" t="n">
        <v>5850000</v>
      </c>
      <c r="G16" s="140">
        <f>'DPLK'!E16</f>
        <v/>
      </c>
      <c r="H16" s="140">
        <f>'BPJS TK'!I16</f>
        <v/>
      </c>
      <c r="I16" s="140">
        <f>'BPJS KES'!E16</f>
        <v/>
      </c>
      <c r="J16" s="140">
        <f>SUM(G16:I16)</f>
        <v/>
      </c>
      <c r="K16" s="140">
        <f>'PENGURANG KEHADIRAN'!G17</f>
        <v/>
      </c>
      <c r="L16" s="140">
        <f>'PENGURANG ABSENSI'!I17</f>
        <v/>
      </c>
      <c r="M16" s="140">
        <f>=K16+L16</f>
        <v/>
      </c>
      <c r="N16" s="140">
        <f>F16+J16-M16</f>
        <v/>
      </c>
      <c r="O16" s="140">
        <f>'DPLK'!F16</f>
        <v/>
      </c>
      <c r="P16" s="140">
        <f>'BPJS TK'!L16</f>
        <v/>
      </c>
      <c r="Q16" s="140">
        <f>'BPJS KES'!F16</f>
        <v/>
      </c>
      <c r="R16" s="140">
        <f>'BJB SYARIAH'!D16</f>
        <v/>
      </c>
      <c r="S16" s="140">
        <f>'KOPEN'!F16</f>
        <v/>
      </c>
      <c r="T16" s="140">
        <f>'ZIEBAR'!F16</f>
        <v/>
      </c>
      <c r="U16" s="140">
        <f>SUM(O16:T16)</f>
        <v/>
      </c>
      <c r="V16" s="140">
        <f>ROUND((F16 - M16 - U16), 0)</f>
        <v/>
      </c>
    </row>
    <row r="17">
      <c r="A17" s="139" t="n">
        <v>8</v>
      </c>
      <c r="B17" s="139" t="inlineStr">
        <is>
          <t>Dinan Sufendi Rae</t>
        </is>
      </c>
      <c r="C17" s="139" t="inlineStr">
        <is>
          <t>0 Tahun</t>
        </is>
      </c>
      <c r="D17" s="139" t="inlineStr">
        <is>
          <t>0 Bulan</t>
        </is>
      </c>
      <c r="E17" s="139" t="inlineStr">
        <is>
          <t>KONTRAK PARTNERSHIP</t>
        </is>
      </c>
      <c r="F17" s="140" t="n">
        <v>15000000</v>
      </c>
      <c r="G17" s="140">
        <f>'DPLK'!E17</f>
        <v/>
      </c>
      <c r="H17" s="140">
        <f>'BPJS TK'!I17</f>
        <v/>
      </c>
      <c r="I17" s="140">
        <f>'BPJS KES'!E17</f>
        <v/>
      </c>
      <c r="J17" s="140">
        <f>SUM(G17:I17)</f>
        <v/>
      </c>
      <c r="K17" s="140">
        <f>'PENGURANG KEHADIRAN'!G18</f>
        <v/>
      </c>
      <c r="L17" s="140">
        <f>'PENGURANG ABSENSI'!I18</f>
        <v/>
      </c>
      <c r="M17" s="140">
        <f>=K17+L17</f>
        <v/>
      </c>
      <c r="N17" s="140">
        <f>F17+J17-M17</f>
        <v/>
      </c>
      <c r="O17" s="140">
        <f>'DPLK'!F17</f>
        <v/>
      </c>
      <c r="P17" s="140">
        <f>'BPJS TK'!L17</f>
        <v/>
      </c>
      <c r="Q17" s="140">
        <f>'BPJS KES'!F17</f>
        <v/>
      </c>
      <c r="R17" s="140">
        <f>'BJB SYARIAH'!D17</f>
        <v/>
      </c>
      <c r="S17" s="140">
        <f>'KOPEN'!F17</f>
        <v/>
      </c>
      <c r="T17" s="140">
        <f>'ZIEBAR'!F17</f>
        <v/>
      </c>
      <c r="U17" s="140">
        <f>SUM(O17:T17)</f>
        <v/>
      </c>
      <c r="V17" s="140">
        <f>ROUND((F17 - M17 - U17), 0)</f>
        <v/>
      </c>
    </row>
    <row r="18">
      <c r="A18" s="139" t="n">
        <v>9</v>
      </c>
      <c r="B18" s="139" t="inlineStr">
        <is>
          <t>Dindin Achmad S</t>
        </is>
      </c>
      <c r="C18" s="139" t="inlineStr">
        <is>
          <t>0 Tahun</t>
        </is>
      </c>
      <c r="D18" s="139" t="inlineStr">
        <is>
          <t>0 Bulan</t>
        </is>
      </c>
      <c r="E18" s="139" t="inlineStr">
        <is>
          <t>G-9/4 (KEPALA SEKSI)</t>
        </is>
      </c>
      <c r="F18" s="140" t="n">
        <v>9250000</v>
      </c>
      <c r="G18" s="140">
        <f>'DPLK'!E18</f>
        <v/>
      </c>
      <c r="H18" s="140">
        <f>'BPJS TK'!I18</f>
        <v/>
      </c>
      <c r="I18" s="140">
        <f>'BPJS KES'!E18</f>
        <v/>
      </c>
      <c r="J18" s="140">
        <f>SUM(G18:I18)</f>
        <v/>
      </c>
      <c r="K18" s="140">
        <f>'PENGURANG KEHADIRAN'!G19</f>
        <v/>
      </c>
      <c r="L18" s="140">
        <f>'PENGURANG ABSENSI'!I19</f>
        <v/>
      </c>
      <c r="M18" s="140">
        <f>=K18+L18</f>
        <v/>
      </c>
      <c r="N18" s="140">
        <f>F18+J18-M18</f>
        <v/>
      </c>
      <c r="O18" s="140">
        <f>'DPLK'!F18</f>
        <v/>
      </c>
      <c r="P18" s="140">
        <f>'BPJS TK'!L18</f>
        <v/>
      </c>
      <c r="Q18" s="140">
        <f>'BPJS KES'!F18</f>
        <v/>
      </c>
      <c r="R18" s="140">
        <f>'BJB SYARIAH'!D18</f>
        <v/>
      </c>
      <c r="S18" s="140">
        <f>'KOPEN'!F18</f>
        <v/>
      </c>
      <c r="T18" s="140">
        <f>'ZIEBAR'!F18</f>
        <v/>
      </c>
      <c r="U18" s="140">
        <f>SUM(O18:T18)</f>
        <v/>
      </c>
      <c r="V18" s="140">
        <f>ROUND((F18 - M18 - U18), 0)</f>
        <v/>
      </c>
    </row>
    <row r="19">
      <c r="A19" s="139" t="n">
        <v>10</v>
      </c>
      <c r="B19" s="139" t="inlineStr">
        <is>
          <t>Dudi Nursamsi</t>
        </is>
      </c>
      <c r="C19" s="139" t="inlineStr">
        <is>
          <t>0 Tahun</t>
        </is>
      </c>
      <c r="D19" s="139" t="inlineStr">
        <is>
          <t>0 Bulan</t>
        </is>
      </c>
      <c r="E19" s="139" t="inlineStr">
        <is>
          <t>G-7/2 (KEPALA SEKSI)</t>
        </is>
      </c>
      <c r="F19" s="140" t="n">
        <v>7850000</v>
      </c>
      <c r="G19" s="140">
        <f>'DPLK'!E19</f>
        <v/>
      </c>
      <c r="H19" s="140">
        <f>'BPJS TK'!I19</f>
        <v/>
      </c>
      <c r="I19" s="140">
        <f>'BPJS KES'!E19</f>
        <v/>
      </c>
      <c r="J19" s="140">
        <f>SUM(G19:I19)</f>
        <v/>
      </c>
      <c r="K19" s="140">
        <f>'PENGURANG KEHADIRAN'!G20</f>
        <v/>
      </c>
      <c r="L19" s="140">
        <f>'PENGURANG ABSENSI'!I20</f>
        <v/>
      </c>
      <c r="M19" s="140">
        <f>=K19+L19</f>
        <v/>
      </c>
      <c r="N19" s="140">
        <f>F19+J19-M19</f>
        <v/>
      </c>
      <c r="O19" s="140">
        <f>'DPLK'!F19</f>
        <v/>
      </c>
      <c r="P19" s="140">
        <f>'BPJS TK'!L19</f>
        <v/>
      </c>
      <c r="Q19" s="140">
        <f>'BPJS KES'!F19</f>
        <v/>
      </c>
      <c r="R19" s="140">
        <f>'BJB SYARIAH'!D19</f>
        <v/>
      </c>
      <c r="S19" s="140">
        <f>'KOPEN'!F19</f>
        <v/>
      </c>
      <c r="T19" s="140">
        <f>'ZIEBAR'!F19</f>
        <v/>
      </c>
      <c r="U19" s="140">
        <f>SUM(O19:T19)</f>
        <v/>
      </c>
      <c r="V19" s="140">
        <f>ROUND((F19 - M19 - U19), 0)</f>
        <v/>
      </c>
    </row>
    <row r="20">
      <c r="A20" s="139" t="n">
        <v>11</v>
      </c>
      <c r="B20" s="139" t="inlineStr">
        <is>
          <t>Dwi Permana</t>
        </is>
      </c>
      <c r="C20" s="139" t="inlineStr">
        <is>
          <t>0 Tahun</t>
        </is>
      </c>
      <c r="D20" s="139" t="inlineStr">
        <is>
          <t>0 Bulan</t>
        </is>
      </c>
      <c r="E20" s="139" t="inlineStr">
        <is>
          <t>G-1/3 (STAFF)</t>
        </is>
      </c>
      <c r="F20" s="140" t="n">
        <v>3578300</v>
      </c>
      <c r="G20" s="140">
        <f>'DPLK'!E20</f>
        <v/>
      </c>
      <c r="H20" s="140">
        <f>'BPJS TK'!I20</f>
        <v/>
      </c>
      <c r="I20" s="140">
        <f>'BPJS KES'!E20</f>
        <v/>
      </c>
      <c r="J20" s="140">
        <f>SUM(G20:I20)</f>
        <v/>
      </c>
      <c r="K20" s="140">
        <f>'PENGURANG KEHADIRAN'!G21</f>
        <v/>
      </c>
      <c r="L20" s="140">
        <f>'PENGURANG ABSENSI'!I21</f>
        <v/>
      </c>
      <c r="M20" s="140">
        <f>=K20+L20</f>
        <v/>
      </c>
      <c r="N20" s="140">
        <f>F20+J20-M20</f>
        <v/>
      </c>
      <c r="O20" s="140">
        <f>'DPLK'!F20</f>
        <v/>
      </c>
      <c r="P20" s="140">
        <f>'BPJS TK'!L20</f>
        <v/>
      </c>
      <c r="Q20" s="140">
        <f>'BPJS KES'!F20</f>
        <v/>
      </c>
      <c r="R20" s="140">
        <f>'BJB SYARIAH'!D20</f>
        <v/>
      </c>
      <c r="S20" s="140">
        <f>'KOPEN'!F20</f>
        <v/>
      </c>
      <c r="T20" s="140">
        <f>'ZIEBAR'!F20</f>
        <v/>
      </c>
      <c r="U20" s="140">
        <f>SUM(O20:T20)</f>
        <v/>
      </c>
      <c r="V20" s="140">
        <f>ROUND((F20 - M20 - U20), 0)</f>
        <v/>
      </c>
    </row>
    <row r="21">
      <c r="A21" s="139" t="n">
        <v>12</v>
      </c>
      <c r="B21" s="139" t="inlineStr">
        <is>
          <t>Dwi Teguh Purbo</t>
        </is>
      </c>
      <c r="C21" s="139" t="inlineStr">
        <is>
          <t>0 Tahun</t>
        </is>
      </c>
      <c r="D21" s="139" t="inlineStr">
        <is>
          <t>0 Bulan</t>
        </is>
      </c>
      <c r="E21" s="139" t="inlineStr">
        <is>
          <t>G-1/3 (STAFF)</t>
        </is>
      </c>
      <c r="F21" s="140" t="n">
        <v>3578300</v>
      </c>
      <c r="G21" s="140">
        <f>'DPLK'!E21</f>
        <v/>
      </c>
      <c r="H21" s="140">
        <f>'BPJS TK'!I21</f>
        <v/>
      </c>
      <c r="I21" s="140">
        <f>'BPJS KES'!E21</f>
        <v/>
      </c>
      <c r="J21" s="140">
        <f>SUM(G21:I21)</f>
        <v/>
      </c>
      <c r="K21" s="140">
        <f>'PENGURANG KEHADIRAN'!G22</f>
        <v/>
      </c>
      <c r="L21" s="140">
        <f>'PENGURANG ABSENSI'!I22</f>
        <v/>
      </c>
      <c r="M21" s="140">
        <f>=K21+L21</f>
        <v/>
      </c>
      <c r="N21" s="140">
        <f>F21+J21-M21</f>
        <v/>
      </c>
      <c r="O21" s="140">
        <f>'DPLK'!F21</f>
        <v/>
      </c>
      <c r="P21" s="140">
        <f>'BPJS TK'!L21</f>
        <v/>
      </c>
      <c r="Q21" s="140">
        <f>'BPJS KES'!F21</f>
        <v/>
      </c>
      <c r="R21" s="140">
        <f>'BJB SYARIAH'!D21</f>
        <v/>
      </c>
      <c r="S21" s="140">
        <f>'KOPEN'!F21</f>
        <v/>
      </c>
      <c r="T21" s="140">
        <f>'ZIEBAR'!F21</f>
        <v/>
      </c>
      <c r="U21" s="140">
        <f>SUM(O21:T21)</f>
        <v/>
      </c>
      <c r="V21" s="140">
        <f>ROUND((F21 - M21 - U21), 0)</f>
        <v/>
      </c>
    </row>
    <row r="22">
      <c r="A22" s="139" t="n">
        <v>13</v>
      </c>
      <c r="B22" s="139" t="inlineStr">
        <is>
          <t>Fajar Anugrah</t>
        </is>
      </c>
      <c r="C22" s="139" t="inlineStr">
        <is>
          <t>0 Tahun</t>
        </is>
      </c>
      <c r="D22" s="139" t="inlineStr">
        <is>
          <t>0 Bulan</t>
        </is>
      </c>
      <c r="E22" s="139" t="inlineStr">
        <is>
          <t>G-5/2 (SENIOR STAFF)</t>
        </is>
      </c>
      <c r="F22" s="140" t="n">
        <v>5650000</v>
      </c>
      <c r="G22" s="140">
        <f>'DPLK'!E22</f>
        <v/>
      </c>
      <c r="H22" s="140">
        <f>'BPJS TK'!I22</f>
        <v/>
      </c>
      <c r="I22" s="140">
        <f>'BPJS KES'!E22</f>
        <v/>
      </c>
      <c r="J22" s="140">
        <f>SUM(G22:I22)</f>
        <v/>
      </c>
      <c r="K22" s="140">
        <f>'PENGURANG KEHADIRAN'!G23</f>
        <v/>
      </c>
      <c r="L22" s="140">
        <f>'PENGURANG ABSENSI'!I23</f>
        <v/>
      </c>
      <c r="M22" s="140">
        <f>=K22+L22</f>
        <v/>
      </c>
      <c r="N22" s="140">
        <f>F22+J22-M22</f>
        <v/>
      </c>
      <c r="O22" s="140">
        <f>'DPLK'!F22</f>
        <v/>
      </c>
      <c r="P22" s="140">
        <f>'BPJS TK'!L22</f>
        <v/>
      </c>
      <c r="Q22" s="140">
        <f>'BPJS KES'!F22</f>
        <v/>
      </c>
      <c r="R22" s="140">
        <f>'BJB SYARIAH'!D22</f>
        <v/>
      </c>
      <c r="S22" s="140">
        <f>'KOPEN'!F22</f>
        <v/>
      </c>
      <c r="T22" s="140">
        <f>'ZIEBAR'!F22</f>
        <v/>
      </c>
      <c r="U22" s="140">
        <f>SUM(O22:T22)</f>
        <v/>
      </c>
      <c r="V22" s="140">
        <f>ROUND((F22 - M22 - U22), 0)</f>
        <v/>
      </c>
    </row>
    <row r="23">
      <c r="A23" s="139" t="n">
        <v>14</v>
      </c>
      <c r="B23" s="139" t="inlineStr">
        <is>
          <t>Hangga Supratama</t>
        </is>
      </c>
      <c r="C23" s="139" t="inlineStr">
        <is>
          <t>0 Tahun</t>
        </is>
      </c>
      <c r="D23" s="139" t="inlineStr">
        <is>
          <t>0 Bulan</t>
        </is>
      </c>
      <c r="E23" s="139" t="inlineStr">
        <is>
          <t>G-4/1 (SENIOR STAFF)</t>
        </is>
      </c>
      <c r="F23" s="140" t="n">
        <v>4950000</v>
      </c>
      <c r="G23" s="140">
        <f>'DPLK'!E23</f>
        <v/>
      </c>
      <c r="H23" s="140">
        <f>'BPJS TK'!I23</f>
        <v/>
      </c>
      <c r="I23" s="140">
        <f>'BPJS KES'!E23</f>
        <v/>
      </c>
      <c r="J23" s="140">
        <f>SUM(G23:I23)</f>
        <v/>
      </c>
      <c r="K23" s="140">
        <f>'PENGURANG KEHADIRAN'!G24</f>
        <v/>
      </c>
      <c r="L23" s="140">
        <f>'PENGURANG ABSENSI'!I24</f>
        <v/>
      </c>
      <c r="M23" s="140">
        <f>=K23+L23</f>
        <v/>
      </c>
      <c r="N23" s="140">
        <f>F23+J23-M23</f>
        <v/>
      </c>
      <c r="O23" s="140">
        <f>'DPLK'!F23</f>
        <v/>
      </c>
      <c r="P23" s="140">
        <f>'BPJS TK'!L23</f>
        <v/>
      </c>
      <c r="Q23" s="140">
        <f>'BPJS KES'!F23</f>
        <v/>
      </c>
      <c r="R23" s="140">
        <f>'BJB SYARIAH'!D23</f>
        <v/>
      </c>
      <c r="S23" s="140">
        <f>'KOPEN'!F23</f>
        <v/>
      </c>
      <c r="T23" s="140">
        <f>'ZIEBAR'!F23</f>
        <v/>
      </c>
      <c r="U23" s="140">
        <f>SUM(O23:T23)</f>
        <v/>
      </c>
      <c r="V23" s="140">
        <f>ROUND((F23 - M23 - U23), 0)</f>
        <v/>
      </c>
    </row>
    <row r="24">
      <c r="A24" s="139" t="n">
        <v>15</v>
      </c>
      <c r="B24" s="139" t="inlineStr">
        <is>
          <t>Hendra Bakti Utama</t>
        </is>
      </c>
      <c r="C24" s="139" t="inlineStr">
        <is>
          <t>0 Tahun</t>
        </is>
      </c>
      <c r="D24" s="139" t="inlineStr">
        <is>
          <t>0 Bulan</t>
        </is>
      </c>
      <c r="E24" s="139" t="inlineStr">
        <is>
          <t>G-4/1 (SENIOR STAFF)</t>
        </is>
      </c>
      <c r="F24" s="140" t="n">
        <v>4950000</v>
      </c>
      <c r="G24" s="140">
        <f>'DPLK'!E24</f>
        <v/>
      </c>
      <c r="H24" s="140">
        <f>'BPJS TK'!I24</f>
        <v/>
      </c>
      <c r="I24" s="140">
        <f>'BPJS KES'!E24</f>
        <v/>
      </c>
      <c r="J24" s="140">
        <f>SUM(G24:I24)</f>
        <v/>
      </c>
      <c r="K24" s="140">
        <f>'PENGURANG KEHADIRAN'!G25</f>
        <v/>
      </c>
      <c r="L24" s="140">
        <f>'PENGURANG ABSENSI'!I25</f>
        <v/>
      </c>
      <c r="M24" s="140">
        <f>=K24+L24</f>
        <v/>
      </c>
      <c r="N24" s="140">
        <f>F24+J24-M24</f>
        <v/>
      </c>
      <c r="O24" s="140">
        <f>'DPLK'!F24</f>
        <v/>
      </c>
      <c r="P24" s="140">
        <f>'BPJS TK'!L24</f>
        <v/>
      </c>
      <c r="Q24" s="140">
        <f>'BPJS KES'!F24</f>
        <v/>
      </c>
      <c r="R24" s="140">
        <f>'BJB SYARIAH'!D24</f>
        <v/>
      </c>
      <c r="S24" s="140">
        <f>'KOPEN'!F24</f>
        <v/>
      </c>
      <c r="T24" s="140">
        <f>'ZIEBAR'!F24</f>
        <v/>
      </c>
      <c r="U24" s="140">
        <f>SUM(O24:T24)</f>
        <v/>
      </c>
      <c r="V24" s="140">
        <f>ROUND((F24 - M24 - U24), 0)</f>
        <v/>
      </c>
    </row>
    <row r="25">
      <c r="A25" s="139" t="n">
        <v>16</v>
      </c>
      <c r="B25" s="139" t="inlineStr">
        <is>
          <t>Herry Herdiana</t>
        </is>
      </c>
      <c r="C25" s="139" t="inlineStr">
        <is>
          <t>0 Tahun</t>
        </is>
      </c>
      <c r="D25" s="139" t="inlineStr">
        <is>
          <t>0 Bulan</t>
        </is>
      </c>
      <c r="E25" s="139" t="inlineStr">
        <is>
          <t>G-7/3 (KEPALA SEKSI)</t>
        </is>
      </c>
      <c r="F25" s="140" t="n">
        <v>7950000</v>
      </c>
      <c r="G25" s="140">
        <f>'DPLK'!E25</f>
        <v/>
      </c>
      <c r="H25" s="140">
        <f>'BPJS TK'!I25</f>
        <v/>
      </c>
      <c r="I25" s="140">
        <f>'BPJS KES'!E25</f>
        <v/>
      </c>
      <c r="J25" s="140">
        <f>SUM(G25:I25)</f>
        <v/>
      </c>
      <c r="K25" s="140">
        <f>'PENGURANG KEHADIRAN'!G26</f>
        <v/>
      </c>
      <c r="L25" s="140">
        <f>'PENGURANG ABSENSI'!I26</f>
        <v/>
      </c>
      <c r="M25" s="140">
        <f>=K25+L25</f>
        <v/>
      </c>
      <c r="N25" s="140">
        <f>F25+J25-M25</f>
        <v/>
      </c>
      <c r="O25" s="140">
        <f>'DPLK'!F25</f>
        <v/>
      </c>
      <c r="P25" s="140">
        <f>'BPJS TK'!L25</f>
        <v/>
      </c>
      <c r="Q25" s="140">
        <f>'BPJS KES'!F25</f>
        <v/>
      </c>
      <c r="R25" s="140">
        <f>'BJB SYARIAH'!D25</f>
        <v/>
      </c>
      <c r="S25" s="140">
        <f>'KOPEN'!F25</f>
        <v/>
      </c>
      <c r="T25" s="140">
        <f>'ZIEBAR'!F25</f>
        <v/>
      </c>
      <c r="U25" s="140">
        <f>SUM(O25:T25)</f>
        <v/>
      </c>
      <c r="V25" s="140">
        <f>ROUND((F25 - M25 - U25), 0)</f>
        <v/>
      </c>
    </row>
    <row r="26">
      <c r="A26" s="139" t="n">
        <v>17</v>
      </c>
      <c r="B26" s="139" t="inlineStr">
        <is>
          <t>Ivansyah Wahyu</t>
        </is>
      </c>
      <c r="C26" s="139" t="inlineStr">
        <is>
          <t>0 Tahun</t>
        </is>
      </c>
      <c r="D26" s="139" t="inlineStr">
        <is>
          <t>0 Bulan</t>
        </is>
      </c>
      <c r="E26" s="139" t="inlineStr">
        <is>
          <t>G-7/3 (SENIOR STAFF)</t>
        </is>
      </c>
      <c r="F26" s="140" t="n">
        <v>7678920</v>
      </c>
      <c r="G26" s="140">
        <f>'DPLK'!E26</f>
        <v/>
      </c>
      <c r="H26" s="140">
        <f>'BPJS TK'!I26</f>
        <v/>
      </c>
      <c r="I26" s="140">
        <f>'BPJS KES'!E26</f>
        <v/>
      </c>
      <c r="J26" s="140">
        <f>SUM(G26:I26)</f>
        <v/>
      </c>
      <c r="K26" s="140">
        <f>'PENGURANG KEHADIRAN'!G27</f>
        <v/>
      </c>
      <c r="L26" s="140">
        <f>'PENGURANG ABSENSI'!I27</f>
        <v/>
      </c>
      <c r="M26" s="140">
        <f>=K26+L26</f>
        <v/>
      </c>
      <c r="N26" s="140">
        <f>F26+J26-M26</f>
        <v/>
      </c>
      <c r="O26" s="140">
        <f>'DPLK'!F26</f>
        <v/>
      </c>
      <c r="P26" s="140">
        <f>'BPJS TK'!L26</f>
        <v/>
      </c>
      <c r="Q26" s="140">
        <f>'BPJS KES'!F26</f>
        <v/>
      </c>
      <c r="R26" s="140">
        <f>'BJB SYARIAH'!D26</f>
        <v/>
      </c>
      <c r="S26" s="140">
        <f>'KOPEN'!F26</f>
        <v/>
      </c>
      <c r="T26" s="140">
        <f>'ZIEBAR'!F26</f>
        <v/>
      </c>
      <c r="U26" s="140">
        <f>SUM(O26:T26)</f>
        <v/>
      </c>
      <c r="V26" s="140">
        <f>ROUND((F26 - M26 - U26), 0)</f>
        <v/>
      </c>
    </row>
    <row r="27">
      <c r="A27" s="139" t="n">
        <v>18</v>
      </c>
      <c r="B27" s="139" t="inlineStr">
        <is>
          <t>Madaniah</t>
        </is>
      </c>
      <c r="C27" s="139" t="inlineStr">
        <is>
          <t>0 Tahun</t>
        </is>
      </c>
      <c r="D27" s="139" t="inlineStr">
        <is>
          <t>0 Bulan</t>
        </is>
      </c>
      <c r="E27" s="139" t="inlineStr">
        <is>
          <t>G-4/2 (SENIOR STAFF)</t>
        </is>
      </c>
      <c r="F27" s="140" t="n">
        <v>5065163</v>
      </c>
      <c r="G27" s="140">
        <f>'DPLK'!E27</f>
        <v/>
      </c>
      <c r="H27" s="140">
        <f>'BPJS TK'!I27</f>
        <v/>
      </c>
      <c r="I27" s="140">
        <f>'BPJS KES'!E27</f>
        <v/>
      </c>
      <c r="J27" s="140">
        <f>SUM(G27:I27)</f>
        <v/>
      </c>
      <c r="K27" s="140">
        <f>'PENGURANG KEHADIRAN'!G28</f>
        <v/>
      </c>
      <c r="L27" s="140">
        <f>'PENGURANG ABSENSI'!I28</f>
        <v/>
      </c>
      <c r="M27" s="140">
        <f>=K27+L27</f>
        <v/>
      </c>
      <c r="N27" s="140">
        <f>F27+J27-M27</f>
        <v/>
      </c>
      <c r="O27" s="140">
        <f>'DPLK'!F27</f>
        <v/>
      </c>
      <c r="P27" s="140">
        <f>'BPJS TK'!L27</f>
        <v/>
      </c>
      <c r="Q27" s="140">
        <f>'BPJS KES'!F27</f>
        <v/>
      </c>
      <c r="R27" s="140">
        <f>'BJB SYARIAH'!D27</f>
        <v/>
      </c>
      <c r="S27" s="140">
        <f>'KOPEN'!F27</f>
        <v/>
      </c>
      <c r="T27" s="140">
        <f>'ZIEBAR'!F27</f>
        <v/>
      </c>
      <c r="U27" s="140">
        <f>SUM(O27:T27)</f>
        <v/>
      </c>
      <c r="V27" s="140">
        <f>ROUND((F27 - M27 - U27), 0)</f>
        <v/>
      </c>
    </row>
    <row r="28">
      <c r="A28" s="139" t="n">
        <v>19</v>
      </c>
      <c r="B28" s="139" t="inlineStr">
        <is>
          <t>Moch Dudih Sugiarto</t>
        </is>
      </c>
      <c r="C28" s="139" t="inlineStr">
        <is>
          <t>0 Tahun</t>
        </is>
      </c>
      <c r="D28" s="139" t="inlineStr">
        <is>
          <t>0 Bulan</t>
        </is>
      </c>
      <c r="E28" s="139" t="inlineStr">
        <is>
          <t>KONTRAK PARTNERSHIP</t>
        </is>
      </c>
      <c r="F28" s="140" t="n">
        <v>6800000</v>
      </c>
      <c r="G28" s="140">
        <f>'DPLK'!E28</f>
        <v/>
      </c>
      <c r="H28" s="140">
        <f>'BPJS TK'!I28</f>
        <v/>
      </c>
      <c r="I28" s="140">
        <f>'BPJS KES'!E28</f>
        <v/>
      </c>
      <c r="J28" s="140">
        <f>SUM(G28:I28)</f>
        <v/>
      </c>
      <c r="K28" s="140">
        <f>'PENGURANG KEHADIRAN'!G29</f>
        <v/>
      </c>
      <c r="L28" s="140">
        <f>'PENGURANG ABSENSI'!I29</f>
        <v/>
      </c>
      <c r="M28" s="140">
        <f>=K28+L28</f>
        <v/>
      </c>
      <c r="N28" s="140">
        <f>F28+J28-M28</f>
        <v/>
      </c>
      <c r="O28" s="140">
        <f>'DPLK'!F28</f>
        <v/>
      </c>
      <c r="P28" s="140">
        <f>'BPJS TK'!L28</f>
        <v/>
      </c>
      <c r="Q28" s="140">
        <f>'BPJS KES'!F28</f>
        <v/>
      </c>
      <c r="R28" s="140">
        <f>'BJB SYARIAH'!D28</f>
        <v/>
      </c>
      <c r="S28" s="140">
        <f>'KOPEN'!F28</f>
        <v/>
      </c>
      <c r="T28" s="140">
        <f>'ZIEBAR'!F28</f>
        <v/>
      </c>
      <c r="U28" s="140">
        <f>SUM(O28:T28)</f>
        <v/>
      </c>
      <c r="V28" s="140">
        <f>ROUND((F28 - M28 - U28), 0)</f>
        <v/>
      </c>
    </row>
    <row r="29">
      <c r="A29" s="139" t="n">
        <v>20</v>
      </c>
      <c r="B29" s="139" t="inlineStr">
        <is>
          <t>Nandang Yogaswara</t>
        </is>
      </c>
      <c r="C29" s="139" t="inlineStr">
        <is>
          <t>0 Tahun</t>
        </is>
      </c>
      <c r="D29" s="139" t="inlineStr">
        <is>
          <t>0 Bulan</t>
        </is>
      </c>
      <c r="E29" s="139" t="inlineStr">
        <is>
          <t>G-8/1 (KEPALA SEKSI)</t>
        </is>
      </c>
      <c r="F29" s="140" t="n">
        <v>8350000</v>
      </c>
      <c r="G29" s="140">
        <f>'DPLK'!E29</f>
        <v/>
      </c>
      <c r="H29" s="140">
        <f>'BPJS TK'!I29</f>
        <v/>
      </c>
      <c r="I29" s="140">
        <f>'BPJS KES'!E29</f>
        <v/>
      </c>
      <c r="J29" s="140">
        <f>SUM(G29:I29)</f>
        <v/>
      </c>
      <c r="K29" s="140">
        <f>'PENGURANG KEHADIRAN'!G30</f>
        <v/>
      </c>
      <c r="L29" s="140">
        <f>'PENGURANG ABSENSI'!I30</f>
        <v/>
      </c>
      <c r="M29" s="140">
        <f>=K29+L29</f>
        <v/>
      </c>
      <c r="N29" s="140">
        <f>F29+J29-M29</f>
        <v/>
      </c>
      <c r="O29" s="140">
        <f>'DPLK'!F29</f>
        <v/>
      </c>
      <c r="P29" s="140">
        <f>'BPJS TK'!L29</f>
        <v/>
      </c>
      <c r="Q29" s="140">
        <f>'BPJS KES'!F29</f>
        <v/>
      </c>
      <c r="R29" s="140">
        <f>'BJB SYARIAH'!D29</f>
        <v/>
      </c>
      <c r="S29" s="140">
        <f>'KOPEN'!F29</f>
        <v/>
      </c>
      <c r="T29" s="140">
        <f>'ZIEBAR'!F29</f>
        <v/>
      </c>
      <c r="U29" s="140">
        <f>SUM(O29:T29)</f>
        <v/>
      </c>
      <c r="V29" s="140">
        <f>ROUND((F29 - M29 - U29), 0)</f>
        <v/>
      </c>
    </row>
    <row r="30">
      <c r="A30" s="139" t="n">
        <v>21</v>
      </c>
      <c r="B30" s="139" t="inlineStr">
        <is>
          <t>Nur Ayu Rina I</t>
        </is>
      </c>
      <c r="C30" s="139" t="inlineStr">
        <is>
          <t>0 Tahun</t>
        </is>
      </c>
      <c r="D30" s="139" t="inlineStr">
        <is>
          <t>0 Bulan</t>
        </is>
      </c>
      <c r="E30" s="139" t="inlineStr">
        <is>
          <t>G-6/4 (SENIOR STAFF)</t>
        </is>
      </c>
      <c r="F30" s="140" t="n">
        <v>6450000</v>
      </c>
      <c r="G30" s="140">
        <f>'DPLK'!E30</f>
        <v/>
      </c>
      <c r="H30" s="140">
        <f>'BPJS TK'!I30</f>
        <v/>
      </c>
      <c r="I30" s="140">
        <f>'BPJS KES'!E30</f>
        <v/>
      </c>
      <c r="J30" s="140">
        <f>SUM(G30:I30)</f>
        <v/>
      </c>
      <c r="K30" s="140">
        <f>'PENGURANG KEHADIRAN'!G31</f>
        <v/>
      </c>
      <c r="L30" s="140">
        <f>'PENGURANG ABSENSI'!I31</f>
        <v/>
      </c>
      <c r="M30" s="140">
        <f>=K30+L30</f>
        <v/>
      </c>
      <c r="N30" s="140">
        <f>F30+J30-M30</f>
        <v/>
      </c>
      <c r="O30" s="140">
        <f>'DPLK'!F30</f>
        <v/>
      </c>
      <c r="P30" s="140">
        <f>'BPJS TK'!L30</f>
        <v/>
      </c>
      <c r="Q30" s="140">
        <f>'BPJS KES'!F30</f>
        <v/>
      </c>
      <c r="R30" s="140">
        <f>'BJB SYARIAH'!D30</f>
        <v/>
      </c>
      <c r="S30" s="140">
        <f>'KOPEN'!F30</f>
        <v/>
      </c>
      <c r="T30" s="140">
        <f>'ZIEBAR'!F30</f>
        <v/>
      </c>
      <c r="U30" s="140">
        <f>SUM(O30:T30)</f>
        <v/>
      </c>
      <c r="V30" s="140">
        <f>ROUND((F30 - M30 - U30), 0)</f>
        <v/>
      </c>
    </row>
    <row r="31">
      <c r="A31" s="139" t="n">
        <v>22</v>
      </c>
      <c r="B31" s="139" t="inlineStr">
        <is>
          <t>Veina Nuraida Wulandari</t>
        </is>
      </c>
      <c r="C31" s="139" t="inlineStr">
        <is>
          <t>0 Tahun</t>
        </is>
      </c>
      <c r="D31" s="139" t="inlineStr">
        <is>
          <t>0 Bulan</t>
        </is>
      </c>
      <c r="E31" s="139" t="inlineStr">
        <is>
          <t>G-1/3 (STAFF NON BPJ KES )</t>
        </is>
      </c>
      <c r="F31" s="140" t="n">
        <v>3578300</v>
      </c>
      <c r="G31" s="140">
        <f>'DPLK'!E31</f>
        <v/>
      </c>
      <c r="H31" s="140">
        <f>'BPJS TK'!I31</f>
        <v/>
      </c>
      <c r="I31" s="140">
        <f>'BPJS KES'!E31</f>
        <v/>
      </c>
      <c r="J31" s="140">
        <f>SUM(G31:I31)</f>
        <v/>
      </c>
      <c r="K31" s="140">
        <f>'PENGURANG KEHADIRAN'!G32</f>
        <v/>
      </c>
      <c r="L31" s="140">
        <f>'PENGURANG ABSENSI'!I32</f>
        <v/>
      </c>
      <c r="M31" s="140">
        <f>=K31+L31</f>
        <v/>
      </c>
      <c r="N31" s="140">
        <f>F31+J31-M31</f>
        <v/>
      </c>
      <c r="O31" s="140">
        <f>'DPLK'!F31</f>
        <v/>
      </c>
      <c r="P31" s="140">
        <f>'BPJS TK'!L31</f>
        <v/>
      </c>
      <c r="Q31" s="140">
        <f>'BPJS KES'!F31</f>
        <v/>
      </c>
      <c r="R31" s="140">
        <f>'BJB SYARIAH'!D31</f>
        <v/>
      </c>
      <c r="S31" s="140">
        <f>'KOPEN'!F31</f>
        <v/>
      </c>
      <c r="T31" s="140">
        <f>'ZIEBAR'!F31</f>
        <v/>
      </c>
      <c r="U31" s="140">
        <f>SUM(O31:T31)</f>
        <v/>
      </c>
      <c r="V31" s="140">
        <f>ROUND((F31 - M31 - U31), 0)</f>
        <v/>
      </c>
    </row>
    <row r="32">
      <c r="A32" s="139" t="n">
        <v>23</v>
      </c>
      <c r="B32" s="139" t="inlineStr">
        <is>
          <t>Yanti</t>
        </is>
      </c>
      <c r="C32" s="139" t="inlineStr">
        <is>
          <t>0 Tahun</t>
        </is>
      </c>
      <c r="D32" s="139" t="inlineStr">
        <is>
          <t>0 Bulan</t>
        </is>
      </c>
      <c r="E32" s="139" t="inlineStr">
        <is>
          <t>G-6/4 (SENIOR STAFF)</t>
        </is>
      </c>
      <c r="F32" s="140" t="n">
        <v>6453690</v>
      </c>
      <c r="G32" s="140">
        <f>'DPLK'!E32</f>
        <v/>
      </c>
      <c r="H32" s="140">
        <f>'BPJS TK'!I32</f>
        <v/>
      </c>
      <c r="I32" s="140">
        <f>'BPJS KES'!E32</f>
        <v/>
      </c>
      <c r="J32" s="140">
        <f>SUM(G32:I32)</f>
        <v/>
      </c>
      <c r="K32" s="140">
        <f>'PENGURANG KEHADIRAN'!G33</f>
        <v/>
      </c>
      <c r="L32" s="140">
        <f>'PENGURANG ABSENSI'!I33</f>
        <v/>
      </c>
      <c r="M32" s="140">
        <f>=K32+L32</f>
        <v/>
      </c>
      <c r="N32" s="140">
        <f>F32+J32-M32</f>
        <v/>
      </c>
      <c r="O32" s="140">
        <f>'DPLK'!F32</f>
        <v/>
      </c>
      <c r="P32" s="140">
        <f>'BPJS TK'!L32</f>
        <v/>
      </c>
      <c r="Q32" s="140">
        <f>'BPJS KES'!F32</f>
        <v/>
      </c>
      <c r="R32" s="140">
        <f>'BJB SYARIAH'!D32</f>
        <v/>
      </c>
      <c r="S32" s="140">
        <f>'KOPEN'!F32</f>
        <v/>
      </c>
      <c r="T32" s="140">
        <f>'ZIEBAR'!F32</f>
        <v/>
      </c>
      <c r="U32" s="140">
        <f>SUM(O32:T32)</f>
        <v/>
      </c>
      <c r="V32" s="140">
        <f>ROUND((F32 - M32 - U32), 0)</f>
        <v/>
      </c>
    </row>
    <row r="33">
      <c r="A33" s="139" t="n">
        <v>24</v>
      </c>
      <c r="B33" s="139" t="inlineStr">
        <is>
          <t>Yosep Rahayu</t>
        </is>
      </c>
      <c r="C33" s="139" t="inlineStr">
        <is>
          <t>0 Tahun</t>
        </is>
      </c>
      <c r="D33" s="139" t="inlineStr">
        <is>
          <t>0 Bulan</t>
        </is>
      </c>
      <c r="E33" s="139" t="inlineStr">
        <is>
          <t>G-6/2 (SENIOR STAFF)</t>
        </is>
      </c>
      <c r="F33" s="140" t="n">
        <v>6250000</v>
      </c>
      <c r="G33" s="140">
        <f>'DPLK'!E33</f>
        <v/>
      </c>
      <c r="H33" s="140">
        <f>'BPJS TK'!I33</f>
        <v/>
      </c>
      <c r="I33" s="140">
        <f>'BPJS KES'!E33</f>
        <v/>
      </c>
      <c r="J33" s="140">
        <f>SUM(G33:I33)</f>
        <v/>
      </c>
      <c r="K33" s="140">
        <f>'PENGURANG KEHADIRAN'!G34</f>
        <v/>
      </c>
      <c r="L33" s="140">
        <f>'PENGURANG ABSENSI'!I34</f>
        <v/>
      </c>
      <c r="M33" s="140">
        <f>=K33+L33</f>
        <v/>
      </c>
      <c r="N33" s="140">
        <f>F33+J33-M33</f>
        <v/>
      </c>
      <c r="O33" s="140">
        <f>'DPLK'!F33</f>
        <v/>
      </c>
      <c r="P33" s="140">
        <f>'BPJS TK'!L33</f>
        <v/>
      </c>
      <c r="Q33" s="140">
        <f>'BPJS KES'!F33</f>
        <v/>
      </c>
      <c r="R33" s="140">
        <f>'BJB SYARIAH'!D33</f>
        <v/>
      </c>
      <c r="S33" s="140">
        <f>'KOPEN'!F33</f>
        <v/>
      </c>
      <c r="T33" s="140">
        <f>'ZIEBAR'!F33</f>
        <v/>
      </c>
      <c r="U33" s="140">
        <f>SUM(O33:T33)</f>
        <v/>
      </c>
      <c r="V33" s="140">
        <f>ROUND((F33 - M33 - U33), 0)</f>
        <v/>
      </c>
    </row>
    <row r="34">
      <c r="A34" s="139" t="n">
        <v>25</v>
      </c>
      <c r="B34" s="139" t="inlineStr">
        <is>
          <t>dr. Lanny Krisna Dewi</t>
        </is>
      </c>
      <c r="C34" s="139" t="inlineStr">
        <is>
          <t>0 Tahun</t>
        </is>
      </c>
      <c r="D34" s="139" t="inlineStr">
        <is>
          <t>0 Bulan</t>
        </is>
      </c>
      <c r="E34" s="139" t="inlineStr">
        <is>
          <t>KONTRAK PARTNERSHIP</t>
        </is>
      </c>
      <c r="F34" s="140" t="n">
        <v>5800000</v>
      </c>
      <c r="G34" s="140">
        <f>'DPLK'!E34</f>
        <v/>
      </c>
      <c r="H34" s="140">
        <f>'BPJS TK'!I34</f>
        <v/>
      </c>
      <c r="I34" s="140">
        <f>'BPJS KES'!E34</f>
        <v/>
      </c>
      <c r="J34" s="140">
        <f>SUM(G34:I34)</f>
        <v/>
      </c>
      <c r="K34" s="140">
        <f>'PENGURANG KEHADIRAN'!G35</f>
        <v/>
      </c>
      <c r="L34" s="140">
        <f>'PENGURANG ABSENSI'!I35</f>
        <v/>
      </c>
      <c r="M34" s="140">
        <f>=K34+L34</f>
        <v/>
      </c>
      <c r="N34" s="140">
        <f>F34+J34-M34</f>
        <v/>
      </c>
      <c r="O34" s="140">
        <f>'DPLK'!F34</f>
        <v/>
      </c>
      <c r="P34" s="140">
        <f>'BPJS TK'!L34</f>
        <v/>
      </c>
      <c r="Q34" s="140">
        <f>'BPJS KES'!F34</f>
        <v/>
      </c>
      <c r="R34" s="140">
        <f>'BJB SYARIAH'!D34</f>
        <v/>
      </c>
      <c r="S34" s="140">
        <f>'KOPEN'!F34</f>
        <v/>
      </c>
      <c r="T34" s="140">
        <f>'ZIEBAR'!F34</f>
        <v/>
      </c>
      <c r="U34" s="140">
        <f>SUM(O34:T34)</f>
        <v/>
      </c>
      <c r="V34" s="140">
        <f>ROUND((F34 - M34 - U34), 0)</f>
        <v/>
      </c>
    </row>
    <row r="35">
      <c r="A35" s="139" t="n">
        <v>26</v>
      </c>
      <c r="B35" s="139" t="inlineStr">
        <is>
          <t>dr. Santoso</t>
        </is>
      </c>
      <c r="C35" s="139" t="inlineStr">
        <is>
          <t>0 Tahun</t>
        </is>
      </c>
      <c r="D35" s="139" t="inlineStr">
        <is>
          <t>0 Bulan</t>
        </is>
      </c>
      <c r="E35" s="139" t="inlineStr">
        <is>
          <t>KONTRAK PARTNERSHIP</t>
        </is>
      </c>
      <c r="F35" s="140" t="n">
        <v>6800000</v>
      </c>
      <c r="G35" s="140">
        <f>'DPLK'!E35</f>
        <v/>
      </c>
      <c r="H35" s="140">
        <f>'BPJS TK'!I35</f>
        <v/>
      </c>
      <c r="I35" s="140">
        <f>'BPJS KES'!E35</f>
        <v/>
      </c>
      <c r="J35" s="140">
        <f>SUM(G35:I35)</f>
        <v/>
      </c>
      <c r="K35" s="140">
        <f>'PENGURANG KEHADIRAN'!G36</f>
        <v/>
      </c>
      <c r="L35" s="140">
        <f>'PENGURANG ABSENSI'!I36</f>
        <v/>
      </c>
      <c r="M35" s="140">
        <f>=K35+L35</f>
        <v/>
      </c>
      <c r="N35" s="140">
        <f>F35+J35-M35</f>
        <v/>
      </c>
      <c r="O35" s="140">
        <f>'DPLK'!F35</f>
        <v/>
      </c>
      <c r="P35" s="140">
        <f>'BPJS TK'!L35</f>
        <v/>
      </c>
      <c r="Q35" s="140">
        <f>'BPJS KES'!F35</f>
        <v/>
      </c>
      <c r="R35" s="140">
        <f>'BJB SYARIAH'!D35</f>
        <v/>
      </c>
      <c r="S35" s="140">
        <f>'KOPEN'!F35</f>
        <v/>
      </c>
      <c r="T35" s="140">
        <f>'ZIEBAR'!F35</f>
        <v/>
      </c>
      <c r="U35" s="140">
        <f>SUM(O35:T35)</f>
        <v/>
      </c>
      <c r="V35" s="140">
        <f>ROUND((F35 - M35 - U35), 0)</f>
        <v/>
      </c>
    </row>
    <row r="36">
      <c r="A36" s="82" t="inlineStr">
        <is>
          <t>TOTAL</t>
        </is>
      </c>
      <c r="B36" s="12" t="n"/>
      <c r="C36" s="12" t="n"/>
      <c r="D36" s="12" t="n"/>
      <c r="E36" s="12" t="n"/>
      <c r="F36" s="12">
        <f>SUM(F10:F35)</f>
        <v/>
      </c>
      <c r="G36" s="12">
        <f>SUM(G10:G35)</f>
        <v/>
      </c>
      <c r="H36" s="12">
        <f>SUM(H10:H35)</f>
        <v/>
      </c>
      <c r="I36" s="12">
        <f>SUM(I10:I35)</f>
        <v/>
      </c>
      <c r="J36" s="12">
        <f>SUM(J10:J35)</f>
        <v/>
      </c>
      <c r="K36" s="12">
        <f>SUM(K10:K35)</f>
        <v/>
      </c>
      <c r="L36" s="12">
        <f>SUM(L10:L35)</f>
        <v/>
      </c>
      <c r="M36" s="12">
        <f>SUM(M10:M35)</f>
        <v/>
      </c>
      <c r="N36" s="12">
        <f>SUM(N10:N35)</f>
        <v/>
      </c>
      <c r="O36" s="12">
        <f>SUM(O10:O35)</f>
        <v/>
      </c>
      <c r="P36" s="12">
        <f>SUM(P10:P35)</f>
        <v/>
      </c>
      <c r="Q36" s="12">
        <f>SUM(Q10:Q35)</f>
        <v/>
      </c>
      <c r="R36" s="12">
        <f>SUM(R10:R35)</f>
        <v/>
      </c>
      <c r="S36" s="12">
        <f>SUM(S10:S35)</f>
        <v/>
      </c>
      <c r="T36" s="12">
        <f>SUM(T10:T35)</f>
        <v/>
      </c>
      <c r="U36" s="12">
        <f>SUM(U10:U35)</f>
        <v/>
      </c>
      <c r="V36" s="12">
        <f>SUM(V10:V35)</f>
        <v/>
      </c>
      <c r="W36" s="104" t="n"/>
    </row>
    <row r="37"/>
    <row r="38">
      <c r="A38" s="28" t="inlineStr">
        <is>
          <t>No</t>
        </is>
      </c>
      <c r="B38" s="28" t="inlineStr">
        <is>
          <t>Nama Tunjangan</t>
        </is>
      </c>
      <c r="E38" s="29" t="inlineStr">
        <is>
          <t>Beban Perusahaan</t>
        </is>
      </c>
      <c r="F38" s="30" t="inlineStr">
        <is>
          <t>Beban Pegawai</t>
        </is>
      </c>
      <c r="G38" s="28" t="inlineStr">
        <is>
          <t>Total</t>
        </is>
      </c>
    </row>
    <row r="39">
      <c r="A39" s="32" t="n">
        <v>1</v>
      </c>
      <c r="B39" s="25" t="inlineStr">
        <is>
          <t xml:space="preserve">DPLK </t>
        </is>
      </c>
      <c r="E39" s="57">
        <f>DPLK!E36</f>
        <v/>
      </c>
      <c r="F39" s="27">
        <f>DPLK!F36</f>
        <v/>
      </c>
      <c r="G39" s="27">
        <f>E39+F39</f>
        <v/>
      </c>
      <c r="J39" s="75" t="n"/>
      <c r="K39" s="75" t="n"/>
      <c r="L39" s="75" t="n"/>
      <c r="M39" s="76" t="n"/>
      <c r="R39" s="40" t="n"/>
      <c r="S39" s="40" t="n"/>
      <c r="T39" s="40" t="n"/>
      <c r="U39" s="41" t="n"/>
    </row>
    <row r="40">
      <c r="A40" s="32" t="n">
        <v>2</v>
      </c>
      <c r="B40" s="25" t="inlineStr">
        <is>
          <t>BPJS TK</t>
        </is>
      </c>
      <c r="E40" s="26">
        <f>'BPJS TK'!I36</f>
        <v/>
      </c>
      <c r="F40" s="27">
        <f>'BPJS TK'!L36</f>
        <v/>
      </c>
      <c r="G40" s="27">
        <f>E40+F40</f>
        <v/>
      </c>
      <c r="K40" s="77" t="n"/>
      <c r="L40" s="39" t="n"/>
      <c r="M40" s="39" t="n"/>
      <c r="S40" s="40" t="n"/>
      <c r="T40" s="39" t="n"/>
      <c r="U40" s="39" t="n"/>
    </row>
    <row r="41">
      <c r="A41" s="32" t="n">
        <v>3</v>
      </c>
      <c r="B41" s="25" t="inlineStr">
        <is>
          <t>BPJS KS</t>
        </is>
      </c>
      <c r="E41" s="26">
        <f>'BPJS KES'!E36</f>
        <v/>
      </c>
      <c r="F41" s="27">
        <f>'BPJS KES'!F36</f>
        <v/>
      </c>
      <c r="G41" s="27">
        <f>E41+F41</f>
        <v/>
      </c>
      <c r="K41" s="39" t="n"/>
      <c r="L41" s="39" t="n"/>
      <c r="M41" s="39" t="n"/>
      <c r="S41" s="41" t="n"/>
      <c r="T41" s="39" t="n"/>
      <c r="U41" s="39" t="n"/>
    </row>
    <row r="42">
      <c r="J42" s="76" t="n"/>
      <c r="K42" s="76" t="n"/>
      <c r="L42" s="76" t="n"/>
      <c r="M42" s="39" t="n"/>
      <c r="T42" s="42" t="n"/>
      <c r="U42" s="42" t="n"/>
    </row>
    <row r="43">
      <c r="A43" s="28" t="inlineStr">
        <is>
          <t>No</t>
        </is>
      </c>
      <c r="B43" s="30" t="inlineStr">
        <is>
          <t>Nama Faktor Pengurang</t>
        </is>
      </c>
      <c r="E43" s="28" t="inlineStr">
        <is>
          <t>Total</t>
        </is>
      </c>
      <c r="J43" s="78" t="n"/>
      <c r="K43" s="78" t="n"/>
      <c r="L43" s="78" t="n"/>
      <c r="R43" s="79" t="n"/>
      <c r="S43" s="79" t="n"/>
      <c r="T43" s="79" t="n"/>
    </row>
    <row r="44">
      <c r="A44" s="32" t="n">
        <v>1</v>
      </c>
      <c r="B44" s="25" t="inlineStr">
        <is>
          <t>Kehadiran</t>
        </is>
      </c>
      <c r="E44" s="52">
        <f>'PENGURANG KEHADIRAN'!G37</f>
        <v/>
      </c>
    </row>
    <row r="45">
      <c r="A45" s="32" t="n">
        <v>2</v>
      </c>
      <c r="B45" s="25" t="inlineStr">
        <is>
          <t>Absensi</t>
        </is>
      </c>
      <c r="E45" s="31">
        <f>'PENGURANG ABSENSI'!I37</f>
        <v/>
      </c>
    </row>
    <row r="46"/>
    <row r="47">
      <c r="B47" s="116" t="inlineStr">
        <is>
          <t>* Perhitungan ini dicetak melalui sistem dan tidak memerlukan tanda tangan</t>
        </is>
      </c>
    </row>
  </sheetData>
  <sheetProtection autoFilter="1" deleteColumns="1" deleteRows="1" formatCells="1" formatColumns="1" formatRows="1" insertColumns="1" insertHyperlinks="1" insertRows="1" objects="0" password="9675" pivotTables="1" scenarios="0" selectLockedCells="0" selectUnlockedCells="0" sheet="1" sort="1"/>
  <mergeCells count="18">
    <mergeCell ref="N8:N9"/>
    <mergeCell ref="O8:T8"/>
    <mergeCell ref="U8:U9"/>
    <mergeCell ref="V8:V9"/>
    <mergeCell ref="F8:F9"/>
    <mergeCell ref="G8:I8"/>
    <mergeCell ref="J8:J9"/>
    <mergeCell ref="K8:L8"/>
    <mergeCell ref="M8:M9"/>
    <mergeCell ref="A1:G1"/>
    <mergeCell ref="A2:G2"/>
    <mergeCell ref="A3:G3"/>
    <mergeCell ref="A8:A9"/>
    <mergeCell ref="B8:B9"/>
    <mergeCell ref="C8:D8"/>
    <mergeCell ref="E8:E9"/>
    <mergeCell ref="A5:W5"/>
    <mergeCell ref="A6:W6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00"/>
  <sheetViews>
    <sheetView topLeftCell="A4" workbookViewId="0">
      <selection activeCell="C19" sqref="C19"/>
    </sheetView>
  </sheetViews>
  <sheetFormatPr baseColWidth="10" defaultColWidth="8.83203125" defaultRowHeight="15"/>
  <cols>
    <col customWidth="1" max="1" min="1" style="118" width="5.33203125"/>
    <col customWidth="1" max="2" min="2" style="118" width="30.1640625"/>
    <col customWidth="1" max="3" min="3" style="118" width="20.5"/>
    <col customWidth="1" max="4" min="4" style="118" width="14.83203125"/>
    <col customWidth="1" max="6" min="5" style="118" width="8.83203125"/>
    <col bestFit="1" customWidth="1" max="7" min="7" style="118" width="10"/>
    <col customWidth="1" max="8" min="8" style="118" width="11.6640625"/>
    <col customWidth="1" max="9" min="9" style="118" width="8.83203125"/>
    <col customWidth="1" max="16384" min="10" style="118" width="8.83203125"/>
  </cols>
  <sheetData>
    <row hidden="1" r="1" s="16">
      <c r="A1" s="95" t="inlineStr">
        <is>
          <t xml:space="preserve">Lampiran Memo Nomor :398/M/SDM/YKP-bjb/VI/2019 </t>
        </is>
      </c>
    </row>
    <row hidden="1" r="2" s="16">
      <c r="A2" s="95" t="inlineStr">
        <is>
          <t>Tanggal :  24 Juni 2019</t>
        </is>
      </c>
    </row>
    <row hidden="1" r="3" s="16">
      <c r="A3" s="95" t="inlineStr">
        <is>
          <t>Perihal : Pembayaran Gaji Pegawai YKP bank bjb Bulan Juni 2019</t>
        </is>
      </c>
    </row>
    <row r="4">
      <c r="A4" s="120" t="n"/>
      <c r="B4" s="120" t="n"/>
      <c r="C4" s="120" t="n"/>
      <c r="D4" s="120" t="n"/>
    </row>
    <row r="5">
      <c r="A5" s="103" t="inlineStr">
        <is>
          <t xml:space="preserve">DAFTAR PEMINDAH BUKUAN GAJI </t>
        </is>
      </c>
    </row>
    <row r="6">
      <c r="A6" s="103" t="inlineStr">
        <is>
          <t>BULAN Desember 2019 PEGAWAI YKP bank bjb</t>
        </is>
      </c>
    </row>
    <row customHeight="1" ht="11.25" r="7" s="16">
      <c r="A7" s="103" t="n"/>
    </row>
    <row customHeight="1" ht="15.75" r="8" s="16">
      <c r="A8" s="97" t="inlineStr">
        <is>
          <t>NO</t>
        </is>
      </c>
      <c r="B8" s="97" t="inlineStr">
        <is>
          <t>N A M A</t>
        </is>
      </c>
      <c r="C8" s="97" t="inlineStr">
        <is>
          <t>NO REKENING</t>
        </is>
      </c>
      <c r="D8" s="97" t="inlineStr">
        <is>
          <t>GAJI BERSIH</t>
        </is>
      </c>
    </row>
    <row r="9">
      <c r="A9" s="110" t="n"/>
      <c r="B9" s="110" t="n"/>
      <c r="C9" s="110" t="n"/>
      <c r="D9" s="110" t="n"/>
    </row>
    <row r="10">
      <c r="A10" s="139" t="n">
        <v>1</v>
      </c>
      <c r="B10" s="139" t="inlineStr">
        <is>
          <t>Adek Imam Afrianto</t>
        </is>
      </c>
      <c r="C10" s="139" t="inlineStr">
        <is>
          <t>0030236599100</t>
        </is>
      </c>
      <c r="D10" s="140">
        <f>'POTONGAN GAJI PEGAWAI'!V10</f>
        <v/>
      </c>
    </row>
    <row r="11">
      <c r="A11" s="139" t="n">
        <v>2</v>
      </c>
      <c r="B11" s="139" t="inlineStr">
        <is>
          <t>Agam Nasrullah</t>
        </is>
      </c>
      <c r="C11" s="139" t="inlineStr">
        <is>
          <t>0068170516100</t>
        </is>
      </c>
      <c r="D11" s="140">
        <f>'POTONGAN GAJI PEGAWAI'!V11</f>
        <v/>
      </c>
    </row>
    <row r="12">
      <c r="A12" s="139" t="n">
        <v>3</v>
      </c>
      <c r="B12" s="139" t="inlineStr">
        <is>
          <t>Ahmad Saprudin</t>
        </is>
      </c>
      <c r="C12" s="139" t="inlineStr">
        <is>
          <t>0058794929100</t>
        </is>
      </c>
      <c r="D12" s="140">
        <f>'POTONGAN GAJI PEGAWAI'!V12</f>
        <v/>
      </c>
    </row>
    <row r="13">
      <c r="A13" s="139" t="n">
        <v>4</v>
      </c>
      <c r="B13" s="139" t="inlineStr">
        <is>
          <t>Ari Aldian</t>
        </is>
      </c>
      <c r="C13" s="139" t="inlineStr">
        <is>
          <t>0090684620100</t>
        </is>
      </c>
      <c r="D13" s="140">
        <f>'POTONGAN GAJI PEGAWAI'!V13</f>
        <v/>
      </c>
    </row>
    <row r="14">
      <c r="A14" s="139" t="n">
        <v>5</v>
      </c>
      <c r="B14" s="139" t="inlineStr">
        <is>
          <t>Christina Apriliyani</t>
        </is>
      </c>
      <c r="C14" s="139" t="inlineStr">
        <is>
          <t>0022302132100</t>
        </is>
      </c>
      <c r="D14" s="140">
        <f>'POTONGAN GAJI PEGAWAI'!V14</f>
        <v/>
      </c>
    </row>
    <row r="15">
      <c r="A15" s="139" t="n">
        <v>6</v>
      </c>
      <c r="B15" s="139" t="inlineStr">
        <is>
          <t>Dede Muhammad Syifauddin</t>
        </is>
      </c>
      <c r="C15" s="139" t="inlineStr">
        <is>
          <t>0073327288100</t>
        </is>
      </c>
      <c r="D15" s="140">
        <f>'POTONGAN GAJI PEGAWAI'!V15</f>
        <v/>
      </c>
    </row>
    <row r="16">
      <c r="A16" s="139" t="n">
        <v>7</v>
      </c>
      <c r="B16" s="139" t="inlineStr">
        <is>
          <t>Deden Abdi Wijaya</t>
        </is>
      </c>
      <c r="C16" s="139" t="inlineStr">
        <is>
          <t>0081731640102</t>
        </is>
      </c>
      <c r="D16" s="140">
        <f>'POTONGAN GAJI PEGAWAI'!V16</f>
        <v/>
      </c>
    </row>
    <row r="17">
      <c r="A17" s="139" t="n">
        <v>8</v>
      </c>
      <c r="B17" s="139" t="inlineStr">
        <is>
          <t>Dinan Sufendi Rae</t>
        </is>
      </c>
      <c r="C17" s="139" t="inlineStr">
        <is>
          <t>0027508944100</t>
        </is>
      </c>
      <c r="D17" s="140">
        <f>'POTONGAN GAJI PEGAWAI'!V17</f>
        <v/>
      </c>
    </row>
    <row r="18">
      <c r="A18" s="139" t="n">
        <v>9</v>
      </c>
      <c r="B18" s="139" t="inlineStr">
        <is>
          <t>Dindin Achmad S</t>
        </is>
      </c>
      <c r="C18" s="139" t="inlineStr">
        <is>
          <t>0020837039100</t>
        </is>
      </c>
      <c r="D18" s="140">
        <f>'POTONGAN GAJI PEGAWAI'!V18</f>
        <v/>
      </c>
    </row>
    <row r="19">
      <c r="A19" s="139" t="n">
        <v>10</v>
      </c>
      <c r="B19" s="139" t="inlineStr">
        <is>
          <t>Dudi Nursamsi</t>
        </is>
      </c>
      <c r="C19" s="139" t="inlineStr">
        <is>
          <t>0020836997100</t>
        </is>
      </c>
      <c r="D19" s="140">
        <f>'POTONGAN GAJI PEGAWAI'!V19</f>
        <v/>
      </c>
    </row>
    <row r="20">
      <c r="A20" s="139" t="n">
        <v>11</v>
      </c>
      <c r="B20" s="139" t="inlineStr">
        <is>
          <t>Dwi Permana</t>
        </is>
      </c>
      <c r="C20" s="139" t="inlineStr">
        <is>
          <t>0060087482100</t>
        </is>
      </c>
      <c r="D20" s="140">
        <f>'POTONGAN GAJI PEGAWAI'!V20</f>
        <v/>
      </c>
    </row>
    <row r="21">
      <c r="A21" s="139" t="n">
        <v>12</v>
      </c>
      <c r="B21" s="139" t="inlineStr">
        <is>
          <t>Dwi Teguh Purbo</t>
        </is>
      </c>
      <c r="C21" s="139" t="inlineStr">
        <is>
          <t>0086422999100</t>
        </is>
      </c>
      <c r="D21" s="140">
        <f>'POTONGAN GAJI PEGAWAI'!V21</f>
        <v/>
      </c>
    </row>
    <row r="22">
      <c r="A22" s="139" t="n">
        <v>13</v>
      </c>
      <c r="B22" s="139" t="inlineStr">
        <is>
          <t>Fajar Anugrah</t>
        </is>
      </c>
      <c r="C22" s="139" t="inlineStr">
        <is>
          <t>0023593238100</t>
        </is>
      </c>
      <c r="D22" s="140">
        <f>'POTONGAN GAJI PEGAWAI'!V22</f>
        <v/>
      </c>
    </row>
    <row r="23">
      <c r="A23" s="139" t="n">
        <v>14</v>
      </c>
      <c r="B23" s="139" t="inlineStr">
        <is>
          <t>Hangga Supratama</t>
        </is>
      </c>
      <c r="C23" s="139" t="inlineStr">
        <is>
          <t>0013354510101</t>
        </is>
      </c>
      <c r="D23" s="140">
        <f>'POTONGAN GAJI PEGAWAI'!V23</f>
        <v/>
      </c>
    </row>
    <row r="24">
      <c r="A24" s="139" t="n">
        <v>15</v>
      </c>
      <c r="B24" s="139" t="inlineStr">
        <is>
          <t>Hendra Bakti Utama</t>
        </is>
      </c>
      <c r="C24" s="139" t="inlineStr">
        <is>
          <t>0026027217100</t>
        </is>
      </c>
      <c r="D24" s="140">
        <f>'POTONGAN GAJI PEGAWAI'!V24</f>
        <v/>
      </c>
    </row>
    <row r="25">
      <c r="A25" s="139" t="n">
        <v>16</v>
      </c>
      <c r="B25" s="139" t="inlineStr">
        <is>
          <t>Herry Herdiana</t>
        </is>
      </c>
      <c r="C25" s="139" t="inlineStr">
        <is>
          <t>0020788021100</t>
        </is>
      </c>
      <c r="D25" s="140">
        <f>'POTONGAN GAJI PEGAWAI'!V25</f>
        <v/>
      </c>
    </row>
    <row r="26">
      <c r="A26" s="139" t="n">
        <v>17</v>
      </c>
      <c r="B26" s="139" t="inlineStr">
        <is>
          <t>Ivansyah Wahyu</t>
        </is>
      </c>
      <c r="C26" s="139" t="inlineStr">
        <is>
          <t>0022572970100</t>
        </is>
      </c>
      <c r="D26" s="140">
        <f>'POTONGAN GAJI PEGAWAI'!V26</f>
        <v/>
      </c>
    </row>
    <row r="27">
      <c r="A27" s="139" t="n">
        <v>18</v>
      </c>
      <c r="B27" s="139" t="inlineStr">
        <is>
          <t>Madaniah</t>
        </is>
      </c>
      <c r="C27" s="139" t="inlineStr">
        <is>
          <t>0009310231101</t>
        </is>
      </c>
      <c r="D27" s="140">
        <f>'POTONGAN GAJI PEGAWAI'!V27</f>
        <v/>
      </c>
    </row>
    <row r="28">
      <c r="A28" s="139" t="n">
        <v>19</v>
      </c>
      <c r="B28" s="139" t="inlineStr">
        <is>
          <t>Moch Dudih Sugiarto</t>
        </is>
      </c>
      <c r="C28" s="139" t="inlineStr">
        <is>
          <t>0006023010100</t>
        </is>
      </c>
      <c r="D28" s="140">
        <f>'POTONGAN GAJI PEGAWAI'!V28</f>
        <v/>
      </c>
    </row>
    <row r="29">
      <c r="A29" s="139" t="n">
        <v>20</v>
      </c>
      <c r="B29" s="139" t="inlineStr">
        <is>
          <t>Nandang Yogaswara</t>
        </is>
      </c>
      <c r="C29" s="139" t="inlineStr">
        <is>
          <t>0020951257100</t>
        </is>
      </c>
      <c r="D29" s="140">
        <f>'POTONGAN GAJI PEGAWAI'!V29</f>
        <v/>
      </c>
    </row>
    <row r="30">
      <c r="A30" s="139" t="n">
        <v>21</v>
      </c>
      <c r="B30" s="139" t="inlineStr">
        <is>
          <t>Nur Ayu Rina I</t>
        </is>
      </c>
      <c r="C30" s="139" t="inlineStr">
        <is>
          <t>0009388133100</t>
        </is>
      </c>
      <c r="D30" s="140">
        <f>'POTONGAN GAJI PEGAWAI'!V30</f>
        <v/>
      </c>
    </row>
    <row r="31">
      <c r="A31" s="139" t="n">
        <v>22</v>
      </c>
      <c r="B31" s="139" t="inlineStr">
        <is>
          <t>Veina Nuraida Wulandari</t>
        </is>
      </c>
      <c r="C31" s="139" t="inlineStr">
        <is>
          <t>0088380576100</t>
        </is>
      </c>
      <c r="D31" s="140">
        <f>'POTONGAN GAJI PEGAWAI'!V31</f>
        <v/>
      </c>
    </row>
    <row r="32">
      <c r="A32" s="139" t="n">
        <v>23</v>
      </c>
      <c r="B32" s="139" t="inlineStr">
        <is>
          <t>Yanti</t>
        </is>
      </c>
      <c r="C32" s="139" t="inlineStr">
        <is>
          <t>0014044876100</t>
        </is>
      </c>
      <c r="D32" s="140">
        <f>'POTONGAN GAJI PEGAWAI'!V32</f>
        <v/>
      </c>
    </row>
    <row r="33">
      <c r="A33" s="139" t="n">
        <v>24</v>
      </c>
      <c r="B33" s="139" t="inlineStr">
        <is>
          <t>Yosep Rahayu</t>
        </is>
      </c>
      <c r="C33" s="139" t="inlineStr">
        <is>
          <t>0022131680101</t>
        </is>
      </c>
      <c r="D33" s="140">
        <f>'POTONGAN GAJI PEGAWAI'!V33</f>
        <v/>
      </c>
    </row>
    <row r="34">
      <c r="A34" s="139" t="n">
        <v>25</v>
      </c>
      <c r="B34" s="139" t="inlineStr">
        <is>
          <t>dr. Lanny Krisna Dewi</t>
        </is>
      </c>
      <c r="C34" s="139" t="inlineStr">
        <is>
          <t>0064634267100</t>
        </is>
      </c>
      <c r="D34" s="140">
        <f>'POTONGAN GAJI PEGAWAI'!V34</f>
        <v/>
      </c>
    </row>
    <row r="35">
      <c r="A35" s="139" t="n">
        <v>26</v>
      </c>
      <c r="B35" s="139" t="inlineStr">
        <is>
          <t>dr. Santoso</t>
        </is>
      </c>
      <c r="C35" s="139" t="inlineStr">
        <is>
          <t>0013210261908</t>
        </is>
      </c>
      <c r="D35" s="140">
        <f>'POTONGAN GAJI PEGAWAI'!V35</f>
        <v/>
      </c>
    </row>
    <row r="36">
      <c r="A36" s="86" t="inlineStr">
        <is>
          <t>TOTAL</t>
        </is>
      </c>
      <c r="B36" s="87" t="n"/>
      <c r="C36" s="88" t="n"/>
      <c r="D36" s="11">
        <f>SUM(D10:D35)</f>
        <v/>
      </c>
    </row>
    <row r="37">
      <c r="A37" s="116" t="n"/>
      <c r="B37" s="116" t="n"/>
      <c r="C37" s="116" t="n"/>
      <c r="D37" s="4" t="n"/>
    </row>
    <row r="38">
      <c r="A38" s="116" t="n"/>
      <c r="B38" s="116" t="inlineStr">
        <is>
          <t>* Perhitungan ini dicetak melalui sistem dan tidak memerlukan tanda tangan</t>
        </is>
      </c>
      <c r="C38" s="116" t="n"/>
      <c r="D38" s="118" t="n"/>
      <c r="E38" s="118" t="n"/>
    </row>
    <row r="39">
      <c r="A39" s="113" t="n"/>
      <c r="B39" s="113" t="n"/>
      <c r="C39" s="114" t="n"/>
      <c r="D39" s="113" t="n"/>
      <c r="E39" s="113" t="n"/>
    </row>
    <row r="40">
      <c r="A40" s="113" t="n"/>
      <c r="B40" s="113" t="n"/>
      <c r="C40" s="114" t="n"/>
      <c r="D40" s="113" t="n"/>
      <c r="E40" s="113" t="n"/>
      <c r="F40" s="118" t="n"/>
      <c r="G40" s="118" t="n"/>
      <c r="H40" s="118" t="n"/>
      <c r="I40" s="118" t="n"/>
    </row>
    <row r="41">
      <c r="A41" s="113" t="n"/>
      <c r="B41" s="113" t="n"/>
      <c r="C41" s="116" t="n"/>
      <c r="D41" s="113" t="n"/>
      <c r="E41" s="113" t="n"/>
      <c r="F41" s="118" t="n"/>
      <c r="G41" s="118" t="n"/>
      <c r="H41" s="118" t="n"/>
      <c r="I41" s="118" t="n"/>
    </row>
    <row r="42">
      <c r="A42" s="113" t="n"/>
      <c r="B42" s="113" t="n"/>
      <c r="C42" s="136" t="n"/>
      <c r="D42" s="118" t="n"/>
      <c r="E42" s="118" t="n"/>
      <c r="F42" s="118" t="n"/>
      <c r="G42" s="118" t="n"/>
      <c r="H42" s="118" t="n"/>
      <c r="I42" s="118" t="n"/>
    </row>
    <row r="43">
      <c r="A43" s="113" t="n"/>
      <c r="B43" s="118" t="n"/>
      <c r="C43" s="113" t="n"/>
      <c r="D43" s="113" t="n"/>
      <c r="E43" s="118" t="n"/>
      <c r="F43" s="118" t="n"/>
      <c r="G43" s="118" t="n"/>
      <c r="H43" s="118" t="n"/>
      <c r="I43" s="118" t="n"/>
    </row>
    <row r="44">
      <c r="A44" s="113" t="n"/>
      <c r="B44" s="118" t="n"/>
      <c r="C44" s="113" t="n"/>
      <c r="D44" s="113" t="n"/>
      <c r="E44" s="118" t="n"/>
      <c r="F44" s="118" t="n"/>
      <c r="G44" s="118" t="n"/>
      <c r="H44" s="118" t="n"/>
      <c r="I44" s="118" t="n"/>
    </row>
    <row r="45">
      <c r="A45" s="113" t="n"/>
      <c r="B45" s="118" t="n"/>
      <c r="C45" s="113" t="n"/>
      <c r="D45" s="113" t="n"/>
      <c r="E45" s="118" t="n"/>
      <c r="F45" s="118" t="n"/>
      <c r="G45" s="118" t="n"/>
      <c r="H45" s="118" t="n"/>
      <c r="I45" s="118" t="n"/>
    </row>
    <row r="46">
      <c r="A46" s="118" t="n"/>
      <c r="B46" s="118" t="n"/>
      <c r="C46" s="118" t="n"/>
      <c r="D46" s="118" t="n"/>
      <c r="E46" s="118" t="n"/>
      <c r="F46" s="118" t="n"/>
      <c r="G46" s="118" t="n"/>
      <c r="H46" s="118" t="n"/>
      <c r="I46" s="118" t="n"/>
    </row>
    <row r="47">
      <c r="A47" s="130" t="n"/>
      <c r="B47" s="118" t="n"/>
      <c r="C47" s="118" t="n"/>
      <c r="D47" s="120" t="n"/>
      <c r="E47" s="118" t="n"/>
      <c r="F47" s="118" t="n"/>
      <c r="G47" s="118" t="n"/>
      <c r="H47" s="118" t="n"/>
      <c r="I47" s="118" t="n"/>
    </row>
    <row r="48">
      <c r="A48" s="130" t="n"/>
      <c r="B48" s="118" t="n"/>
      <c r="C48" s="118" t="n"/>
      <c r="D48" s="120" t="n"/>
      <c r="E48" s="118" t="n"/>
      <c r="F48" s="118" t="n"/>
      <c r="G48" s="118" t="n"/>
      <c r="H48" s="118" t="n"/>
      <c r="I48" s="118" t="n"/>
    </row>
    <row r="49">
      <c r="A49" s="121" t="n"/>
      <c r="B49" s="121" t="n"/>
      <c r="C49" s="121" t="n"/>
      <c r="D49" s="122" t="n"/>
      <c r="E49" s="118" t="n"/>
      <c r="F49" s="118" t="n"/>
      <c r="G49" s="118" t="n"/>
      <c r="H49" s="118" t="n"/>
      <c r="I49" s="118" t="n"/>
    </row>
    <row r="50">
      <c r="A50" s="118" t="n"/>
      <c r="B50" s="118" t="n"/>
      <c r="C50" s="118" t="n"/>
      <c r="D50" s="122" t="n"/>
      <c r="E50" s="118" t="n"/>
      <c r="F50" s="118" t="n"/>
      <c r="G50" s="118" t="n"/>
      <c r="H50" s="118" t="n"/>
      <c r="I50" s="118" t="n"/>
    </row>
    <row r="51">
      <c r="A51" s="118" t="n"/>
      <c r="B51" s="118" t="n"/>
      <c r="C51" s="118" t="n"/>
      <c r="D51" s="122" t="n"/>
      <c r="E51" s="118" t="n"/>
      <c r="F51" s="118" t="n"/>
      <c r="G51" s="118" t="n"/>
      <c r="H51" s="118" t="n"/>
      <c r="I51" s="118" t="n"/>
    </row>
    <row r="52">
      <c r="A52" s="123" t="n"/>
      <c r="B52" s="131" t="n"/>
      <c r="C52" s="125" t="n"/>
      <c r="D52" s="126" t="n"/>
      <c r="E52" s="118" t="n"/>
      <c r="F52" s="118" t="n"/>
      <c r="G52" s="118" t="n"/>
      <c r="H52" s="118" t="n"/>
      <c r="I52" s="118" t="n"/>
    </row>
    <row r="53">
      <c r="A53" s="123" t="n"/>
      <c r="B53" s="131" t="n"/>
      <c r="C53" s="127" t="n"/>
      <c r="D53" s="126" t="n"/>
      <c r="E53" s="118" t="n"/>
      <c r="F53" s="118" t="n"/>
      <c r="G53" s="118" t="n"/>
      <c r="H53" s="118" t="n"/>
      <c r="I53" s="118" t="n"/>
    </row>
    <row r="54">
      <c r="A54" s="123" t="n"/>
      <c r="B54" s="131" t="n"/>
      <c r="C54" s="127" t="n"/>
      <c r="D54" s="126" t="n"/>
      <c r="E54" s="118" t="n"/>
      <c r="F54" s="118" t="n"/>
      <c r="G54" s="118" t="n"/>
      <c r="H54" s="118" t="n"/>
      <c r="I54" s="118" t="n"/>
    </row>
    <row r="55">
      <c r="A55" s="123" t="n"/>
      <c r="B55" s="131" t="n"/>
      <c r="C55" s="127" t="n"/>
      <c r="D55" s="126" t="n"/>
      <c r="E55" s="118" t="n"/>
      <c r="F55" s="118" t="n"/>
      <c r="G55" s="118" t="n"/>
      <c r="H55" s="118" t="n"/>
      <c r="I55" s="118" t="n"/>
    </row>
    <row r="56">
      <c r="A56" s="123" t="n"/>
      <c r="B56" s="128" t="n"/>
      <c r="C56" s="120" t="n"/>
      <c r="D56" s="138" t="n"/>
      <c r="E56" s="118" t="n"/>
      <c r="F56" s="118" t="n"/>
      <c r="G56" s="118" t="n"/>
      <c r="H56" s="118" t="n"/>
      <c r="I56" s="118" t="n"/>
    </row>
    <row r="57">
      <c r="A57" s="123" t="n"/>
      <c r="B57" s="131" t="n"/>
      <c r="C57" s="127" t="n"/>
      <c r="D57" s="126" t="n"/>
      <c r="E57" s="118" t="n"/>
      <c r="F57" s="118" t="n"/>
      <c r="G57" s="118" t="n"/>
      <c r="H57" s="118" t="n"/>
      <c r="I57" s="118" t="n"/>
    </row>
    <row r="58">
      <c r="A58" s="123" t="n"/>
      <c r="B58" s="131" t="n"/>
      <c r="C58" s="127" t="n"/>
      <c r="D58" s="126" t="n"/>
      <c r="E58" s="118" t="n"/>
      <c r="F58" s="118" t="n"/>
      <c r="G58" s="118" t="n"/>
      <c r="H58" s="118" t="n"/>
      <c r="I58" s="118" t="n"/>
    </row>
    <row r="59">
      <c r="A59" s="123" t="n"/>
      <c r="B59" s="131" t="n"/>
      <c r="C59" s="127" t="n"/>
      <c r="D59" s="126" t="n"/>
      <c r="E59" s="118" t="n"/>
      <c r="F59" s="118" t="n"/>
      <c r="G59" s="118" t="n"/>
      <c r="H59" s="118" t="n"/>
      <c r="I59" s="118" t="n"/>
    </row>
    <row r="60">
      <c r="A60" s="123" t="n"/>
      <c r="B60" s="131" t="n"/>
      <c r="C60" s="127" t="n"/>
      <c r="D60" s="126" t="n"/>
      <c r="E60" s="118" t="n"/>
      <c r="F60" s="118" t="n"/>
      <c r="G60" s="118" t="n"/>
      <c r="H60" s="118" t="n"/>
      <c r="I60" s="118" t="n"/>
    </row>
    <row r="61">
      <c r="A61" s="123" t="n"/>
      <c r="B61" s="131" t="n"/>
      <c r="C61" s="127" t="n"/>
      <c r="D61" s="126" t="n"/>
      <c r="E61" s="118" t="n"/>
      <c r="F61" s="118" t="n"/>
      <c r="G61" s="118" t="n"/>
      <c r="H61" s="118" t="n"/>
      <c r="I61" s="118" t="n"/>
    </row>
    <row r="62">
      <c r="A62" s="123" t="n"/>
      <c r="B62" s="131" t="n"/>
      <c r="C62" s="127" t="n"/>
      <c r="D62" s="126" t="n"/>
      <c r="E62" s="118" t="n"/>
      <c r="F62" s="118" t="n"/>
      <c r="G62" s="118" t="n"/>
      <c r="H62" s="118" t="n"/>
      <c r="I62" s="118" t="n"/>
    </row>
    <row r="63">
      <c r="A63" s="123" t="n"/>
      <c r="B63" s="131" t="n"/>
      <c r="C63" s="127" t="n"/>
      <c r="D63" s="126" t="n"/>
      <c r="E63" s="118" t="n"/>
      <c r="F63" s="118" t="n"/>
      <c r="G63" s="118" t="n"/>
      <c r="H63" s="118" t="n"/>
      <c r="I63" s="118" t="n"/>
    </row>
    <row r="64">
      <c r="A64" s="123" t="n"/>
      <c r="B64" s="130" t="n"/>
      <c r="C64" s="118" t="n"/>
      <c r="D64" s="138" t="n"/>
      <c r="E64" s="118" t="n"/>
      <c r="F64" s="118" t="n"/>
      <c r="G64" s="118" t="n"/>
      <c r="H64" s="118" t="n"/>
      <c r="I64" s="118" t="n"/>
    </row>
    <row r="65">
      <c r="A65" s="123" t="n"/>
      <c r="B65" s="128" t="n"/>
      <c r="C65" s="120" t="n"/>
      <c r="D65" s="138" t="n"/>
      <c r="E65" s="118" t="n"/>
      <c r="F65" s="118" t="n"/>
      <c r="G65" s="118" t="n"/>
      <c r="H65" s="118" t="n"/>
      <c r="I65" s="118" t="n"/>
    </row>
    <row r="66">
      <c r="A66" s="123" t="n"/>
      <c r="B66" s="131" t="n"/>
      <c r="C66" s="127" t="n"/>
      <c r="D66" s="126" t="n"/>
      <c r="E66" s="118" t="n"/>
      <c r="F66" s="118" t="n"/>
      <c r="G66" s="118" t="n"/>
      <c r="H66" s="118" t="n"/>
      <c r="I66" s="118" t="n"/>
    </row>
    <row r="67">
      <c r="A67" s="123" t="n"/>
      <c r="B67" s="131" t="n"/>
      <c r="C67" s="127" t="n"/>
      <c r="D67" s="126" t="n"/>
      <c r="E67" s="118" t="n"/>
      <c r="F67" s="118" t="n"/>
      <c r="G67" s="118" t="n"/>
      <c r="H67" s="118" t="n"/>
      <c r="I67" s="118" t="n"/>
    </row>
    <row r="68">
      <c r="A68" s="123" t="n"/>
      <c r="B68" s="131" t="n"/>
      <c r="C68" s="127" t="n"/>
      <c r="D68" s="126" t="n"/>
      <c r="E68" s="118" t="n"/>
      <c r="F68" s="118" t="n"/>
      <c r="G68" s="118" t="n"/>
      <c r="H68" s="118" t="n"/>
      <c r="I68" s="118" t="n"/>
    </row>
    <row r="69">
      <c r="A69" s="123" t="n"/>
      <c r="B69" s="131" t="n"/>
      <c r="C69" s="127" t="n"/>
      <c r="D69" s="126" t="n"/>
      <c r="E69" s="118" t="n"/>
      <c r="F69" s="118" t="n"/>
      <c r="G69" s="118" t="n"/>
      <c r="H69" s="118" t="n"/>
      <c r="I69" s="118" t="n"/>
    </row>
    <row r="70">
      <c r="A70" s="123" t="n"/>
      <c r="B70" s="130" t="n"/>
      <c r="C70" s="120" t="n"/>
      <c r="D70" s="138" t="n"/>
      <c r="E70" s="118" t="n"/>
      <c r="F70" s="118" t="n"/>
      <c r="G70" s="118" t="n"/>
      <c r="H70" s="118" t="n"/>
      <c r="I70" s="118" t="n"/>
    </row>
    <row r="71">
      <c r="A71" s="123" t="n"/>
      <c r="B71" s="130" t="n"/>
      <c r="C71" s="120" t="n"/>
      <c r="D71" s="138" t="n"/>
      <c r="E71" s="118" t="n"/>
      <c r="F71" s="118" t="n"/>
      <c r="G71" s="118" t="n"/>
      <c r="H71" s="118" t="n"/>
      <c r="I71" s="118" t="n"/>
    </row>
    <row r="72">
      <c r="A72" s="123" t="n"/>
      <c r="B72" s="130" t="n"/>
      <c r="C72" s="120" t="n"/>
      <c r="D72" s="138" t="n"/>
      <c r="E72" s="118" t="n"/>
      <c r="F72" s="118" t="n"/>
      <c r="G72" s="118" t="n"/>
      <c r="H72" s="118" t="n"/>
      <c r="I72" s="118" t="n"/>
    </row>
    <row r="73">
      <c r="A73" s="123" t="n"/>
      <c r="B73" s="131" t="n"/>
      <c r="C73" s="127" t="n"/>
      <c r="D73" s="138" t="n"/>
      <c r="E73" s="118" t="n"/>
      <c r="F73" s="118" t="n"/>
      <c r="G73" s="118" t="n"/>
      <c r="H73" s="118" t="n"/>
      <c r="I73" s="118" t="n"/>
    </row>
    <row r="74">
      <c r="A74" s="123" t="n"/>
      <c r="B74" s="131" t="n"/>
      <c r="C74" s="118" t="n"/>
      <c r="D74" s="132" t="n"/>
      <c r="E74" s="118" t="n"/>
      <c r="F74" s="118" t="n"/>
      <c r="G74" s="118" t="n"/>
      <c r="H74" s="118" t="n"/>
      <c r="I74" s="118" t="n"/>
    </row>
    <row r="75">
      <c r="A75" s="123" t="n"/>
      <c r="B75" s="131" t="n"/>
      <c r="C75" s="118" t="n"/>
      <c r="D75" s="127" t="n"/>
      <c r="E75" s="118" t="n"/>
      <c r="F75" s="118" t="n"/>
      <c r="G75" s="118" t="n"/>
      <c r="H75" s="118" t="n"/>
      <c r="I75" s="118" t="n"/>
    </row>
    <row r="76">
      <c r="A76" s="131" t="n"/>
      <c r="B76" s="131" t="n"/>
      <c r="C76" s="131" t="n"/>
      <c r="D76" s="138" t="n"/>
      <c r="E76" s="118" t="n"/>
      <c r="F76" s="118" t="n"/>
      <c r="G76" s="118" t="n"/>
      <c r="H76" s="118" t="n"/>
      <c r="I76" s="118" t="n"/>
    </row>
    <row r="77">
      <c r="A77" s="131" t="n"/>
      <c r="B77" s="131" t="n"/>
      <c r="C77" s="131" t="n"/>
      <c r="D77" s="126" t="n"/>
      <c r="E77" s="118" t="n"/>
      <c r="F77" s="118" t="n"/>
      <c r="G77" s="118" t="n"/>
      <c r="H77" s="118" t="n"/>
      <c r="I77" s="118" t="n"/>
    </row>
    <row r="78">
      <c r="A78" s="131" t="n"/>
      <c r="B78" s="131" t="n"/>
      <c r="C78" s="131" t="n"/>
      <c r="D78" s="126" t="n"/>
      <c r="E78" s="118" t="n"/>
      <c r="F78" s="118" t="n"/>
      <c r="G78" s="118" t="n"/>
      <c r="H78" s="118" t="n"/>
      <c r="I78" s="118" t="n"/>
    </row>
    <row r="79">
      <c r="A79" s="131" t="n"/>
      <c r="B79" s="131" t="n"/>
      <c r="C79" s="131" t="n"/>
      <c r="D79" s="131" t="n"/>
      <c r="E79" s="118" t="n"/>
      <c r="F79" s="118" t="n"/>
      <c r="G79" s="118" t="n"/>
      <c r="H79" s="118" t="n"/>
      <c r="I79" s="118" t="n"/>
    </row>
    <row r="80">
      <c r="A80" s="118" t="n"/>
      <c r="B80" s="118" t="n"/>
      <c r="C80" s="118" t="n"/>
      <c r="D80" s="118" t="n"/>
      <c r="E80" s="118" t="n"/>
      <c r="F80" s="118" t="n"/>
      <c r="G80" s="118" t="n"/>
      <c r="H80" s="118" t="n"/>
      <c r="I80" s="118" t="n"/>
    </row>
    <row r="81">
      <c r="A81" s="118" t="n"/>
      <c r="B81" s="118" t="n"/>
      <c r="C81" s="118" t="n"/>
      <c r="D81" s="118" t="n"/>
      <c r="E81" s="118" t="n"/>
      <c r="F81" s="118" t="n"/>
      <c r="G81" s="118" t="n"/>
      <c r="H81" s="118" t="n"/>
      <c r="I81" s="118" t="n"/>
    </row>
    <row r="82">
      <c r="A82" s="118" t="n"/>
      <c r="B82" s="118" t="n"/>
      <c r="C82" s="118" t="n"/>
      <c r="D82" s="118" t="n"/>
      <c r="E82" s="118" t="n"/>
      <c r="F82" s="118" t="n"/>
      <c r="G82" s="118" t="n"/>
      <c r="H82" s="118" t="n"/>
      <c r="I82" s="118" t="n"/>
    </row>
    <row r="83">
      <c r="A83" s="118" t="n"/>
      <c r="B83" s="118" t="n"/>
      <c r="C83" s="118" t="n"/>
      <c r="D83" s="118" t="n"/>
      <c r="E83" s="118" t="n"/>
      <c r="F83" s="118" t="n"/>
      <c r="G83" s="118" t="n"/>
      <c r="H83" s="118" t="n"/>
      <c r="I83" s="118" t="n"/>
    </row>
    <row r="84">
      <c r="A84" s="118" t="n"/>
      <c r="B84" s="118" t="n"/>
      <c r="C84" s="118" t="n"/>
      <c r="D84" s="118" t="n"/>
      <c r="E84" s="118" t="n"/>
      <c r="F84" s="118" t="n"/>
      <c r="G84" s="118" t="n"/>
      <c r="H84" s="118" t="n"/>
      <c r="I84" s="118" t="n"/>
    </row>
    <row r="85">
      <c r="A85" s="118" t="n"/>
      <c r="B85" s="118" t="n"/>
      <c r="C85" s="118" t="n"/>
      <c r="D85" s="118" t="n"/>
      <c r="E85" s="118" t="n"/>
      <c r="F85" s="118" t="n"/>
      <c r="G85" s="118" t="n"/>
      <c r="H85" s="118" t="n"/>
      <c r="I85" s="118" t="n"/>
    </row>
    <row r="86">
      <c r="A86" s="118" t="n"/>
      <c r="B86" s="118" t="n"/>
      <c r="C86" s="118" t="n"/>
      <c r="D86" s="118" t="n"/>
      <c r="E86" s="118" t="n"/>
      <c r="F86" s="118" t="n"/>
      <c r="G86" s="118" t="n"/>
      <c r="H86" s="118" t="n"/>
      <c r="I86" s="118" t="n"/>
    </row>
    <row r="87">
      <c r="A87" s="118" t="n"/>
      <c r="B87" s="118" t="n"/>
      <c r="C87" s="118" t="n"/>
      <c r="D87" s="118" t="n"/>
      <c r="E87" s="118" t="n"/>
      <c r="F87" s="118" t="n"/>
      <c r="G87" s="118" t="n"/>
      <c r="H87" s="118" t="n"/>
      <c r="I87" s="118" t="n"/>
    </row>
    <row r="88">
      <c r="A88" s="118" t="n"/>
      <c r="B88" s="118" t="n"/>
      <c r="C88" s="118" t="n"/>
      <c r="D88" s="118" t="n"/>
      <c r="E88" s="118" t="n"/>
      <c r="F88" s="118" t="n"/>
      <c r="G88" s="118" t="n"/>
      <c r="H88" s="118" t="n"/>
      <c r="I88" s="118" t="n"/>
    </row>
    <row r="89">
      <c r="A89" s="118" t="n"/>
      <c r="B89" s="118" t="n"/>
      <c r="C89" s="118" t="n"/>
      <c r="D89" s="118" t="n"/>
      <c r="E89" s="118" t="n"/>
      <c r="F89" s="118" t="n"/>
      <c r="G89" s="118" t="n"/>
      <c r="H89" s="118" t="n"/>
      <c r="I89" s="118" t="n"/>
    </row>
    <row r="90">
      <c r="A90" s="118" t="n"/>
      <c r="B90" s="118" t="n"/>
      <c r="C90" s="118" t="n"/>
      <c r="D90" s="118" t="n"/>
      <c r="E90" s="118" t="n"/>
      <c r="F90" s="118" t="n"/>
      <c r="G90" s="118" t="n"/>
      <c r="H90" s="118" t="n"/>
      <c r="I90" s="118" t="n"/>
    </row>
    <row r="91">
      <c r="A91" s="118" t="n"/>
      <c r="B91" s="118" t="n"/>
      <c r="C91" s="118" t="n"/>
      <c r="D91" s="118" t="n"/>
      <c r="E91" s="118" t="n"/>
      <c r="F91" s="118" t="n"/>
      <c r="G91" s="118" t="n"/>
      <c r="H91" s="118" t="n"/>
      <c r="I91" s="118" t="n"/>
    </row>
    <row r="92">
      <c r="A92" s="118" t="n"/>
      <c r="B92" s="118" t="n"/>
      <c r="C92" s="118" t="n"/>
      <c r="D92" s="118" t="n"/>
      <c r="E92" s="118" t="n"/>
      <c r="F92" s="118" t="n"/>
      <c r="G92" s="118" t="n"/>
      <c r="H92" s="118" t="n"/>
      <c r="I92" s="118" t="n"/>
    </row>
    <row r="93">
      <c r="A93" s="118" t="n"/>
      <c r="B93" s="118" t="n"/>
      <c r="C93" s="118" t="n"/>
      <c r="D93" s="118" t="n"/>
      <c r="E93" s="118" t="n"/>
      <c r="F93" s="118" t="n"/>
      <c r="G93" s="118" t="n"/>
      <c r="H93" s="118" t="n"/>
      <c r="I93" s="118" t="n"/>
    </row>
    <row r="94">
      <c r="A94" s="118" t="n"/>
      <c r="B94" s="118" t="n"/>
      <c r="C94" s="118" t="n"/>
      <c r="D94" s="118" t="n"/>
      <c r="E94" s="118" t="n"/>
      <c r="F94" s="118" t="n"/>
      <c r="G94" s="118" t="n"/>
      <c r="H94" s="118" t="n"/>
      <c r="I94" s="118" t="n"/>
    </row>
    <row r="95">
      <c r="A95" s="118" t="n"/>
      <c r="B95" s="118" t="n"/>
      <c r="C95" s="118" t="n"/>
      <c r="D95" s="118" t="n"/>
      <c r="E95" s="118" t="n"/>
      <c r="F95" s="118" t="n"/>
      <c r="G95" s="118" t="n"/>
      <c r="H95" s="118" t="n"/>
      <c r="I95" s="118" t="n"/>
    </row>
    <row r="96">
      <c r="A96" s="118" t="n"/>
      <c r="B96" s="118" t="n"/>
      <c r="C96" s="118" t="n"/>
      <c r="D96" s="118" t="n"/>
      <c r="E96" s="118" t="n"/>
      <c r="F96" s="118" t="n"/>
      <c r="G96" s="118" t="n"/>
      <c r="H96" s="118" t="n"/>
      <c r="I96" s="118" t="n"/>
    </row>
    <row r="97">
      <c r="A97" s="118" t="n"/>
      <c r="B97" s="118" t="n"/>
      <c r="C97" s="118" t="n"/>
      <c r="D97" s="118" t="n"/>
      <c r="E97" s="118" t="n"/>
      <c r="F97" s="118" t="n"/>
      <c r="G97" s="118" t="n"/>
      <c r="H97" s="118" t="n"/>
      <c r="I97" s="118" t="n"/>
    </row>
    <row r="98">
      <c r="A98" s="118" t="n"/>
      <c r="B98" s="118" t="n"/>
      <c r="C98" s="118" t="n"/>
      <c r="D98" s="118" t="n"/>
      <c r="E98" s="118" t="n"/>
      <c r="F98" s="118" t="n"/>
      <c r="G98" s="118" t="n"/>
      <c r="H98" s="118" t="n"/>
      <c r="I98" s="118" t="n"/>
    </row>
    <row r="99">
      <c r="A99" s="118" t="n"/>
      <c r="B99" s="118" t="n"/>
      <c r="C99" s="118" t="n"/>
      <c r="D99" s="118" t="n"/>
      <c r="E99" s="118" t="n"/>
      <c r="F99" s="118" t="n"/>
      <c r="G99" s="118" t="n"/>
      <c r="H99" s="118" t="n"/>
      <c r="I99" s="118" t="n"/>
    </row>
    <row r="100">
      <c r="A100" s="118" t="n"/>
      <c r="B100" s="118" t="n"/>
      <c r="C100" s="118" t="n"/>
      <c r="D100" s="118" t="n"/>
      <c r="E100" s="118" t="n"/>
      <c r="F100" s="118" t="n"/>
      <c r="G100" s="118" t="n"/>
      <c r="H100" s="118" t="n"/>
      <c r="I100" s="118" t="n"/>
    </row>
  </sheetData>
  <sheetProtection autoFilter="1" deleteColumns="1" deleteRows="1" formatCells="1" formatColumns="1" formatRows="1" insertColumns="1" insertHyperlinks="1" insertRows="1" objects="0" password="9675" pivotTables="1" scenarios="0" selectLockedCells="0" selectUnlockedCells="0" sheet="1" sort="1"/>
  <mergeCells count="10">
    <mergeCell ref="A8:A9"/>
    <mergeCell ref="B8:B9"/>
    <mergeCell ref="C8:C9"/>
    <mergeCell ref="D8:D9"/>
    <mergeCell ref="A7:D7"/>
    <mergeCell ref="A1:D1"/>
    <mergeCell ref="A2:D2"/>
    <mergeCell ref="A3:D3"/>
    <mergeCell ref="A5:D5"/>
    <mergeCell ref="A6:D6"/>
  </mergeCells>
  <pageMargins bottom="0.75" footer="0.3" header="0.3" left="0.98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82"/>
  <sheetViews>
    <sheetView topLeftCell="A25" workbookViewId="0">
      <selection activeCell="A30" sqref="A30:I56"/>
    </sheetView>
  </sheetViews>
  <sheetFormatPr baseColWidth="10" defaultColWidth="8.83203125" defaultRowHeight="15"/>
  <cols>
    <col customWidth="1" max="1" min="1" style="118" width="5.33203125"/>
    <col customWidth="1" max="2" min="2" style="118" width="29"/>
    <col customWidth="1" max="3" min="3" style="118" width="27.5"/>
    <col customWidth="1" max="4" min="4" style="118" width="17.83203125"/>
    <col customWidth="1" max="6" min="5" style="118" width="8.83203125"/>
    <col bestFit="1" customWidth="1" max="7" min="7" style="118" width="10"/>
    <col customWidth="1" max="8" min="8" style="118" width="11.6640625"/>
    <col customWidth="1" max="9" min="9" style="118" width="8.83203125"/>
    <col customWidth="1" max="16384" min="10" style="118" width="8.83203125"/>
  </cols>
  <sheetData>
    <row hidden="1" r="1" s="16">
      <c r="A1" s="95" t="inlineStr">
        <is>
          <t xml:space="preserve">Lampiran Memo Nomor : 398/M/SDM/YKP-bjb/VI/2019 </t>
        </is>
      </c>
    </row>
    <row hidden="1" r="2" s="16">
      <c r="A2" s="95" t="inlineStr">
        <is>
          <t>Tanggal : 24 Juni 2019</t>
        </is>
      </c>
    </row>
    <row hidden="1" r="3" s="16">
      <c r="A3" s="95" t="inlineStr">
        <is>
          <t>Perihal : Pembayaran Gaji Pegawai YKP bank bjb Bulan Juni 2019</t>
        </is>
      </c>
    </row>
    <row r="4">
      <c r="A4" s="120" t="n"/>
      <c r="B4" s="120" t="n"/>
      <c r="C4" s="120" t="n"/>
      <c r="D4" s="120" t="n"/>
    </row>
    <row r="5">
      <c r="A5" s="103" t="inlineStr">
        <is>
          <t>DAFTAR PEMBAYARAN BJB SYARIAH</t>
        </is>
      </c>
    </row>
    <row r="6">
      <c r="A6" s="103" t="inlineStr">
        <is>
          <t>BULAN Desember 2019 PEGAWAI YKP bank bjb</t>
        </is>
      </c>
    </row>
    <row r="7">
      <c r="A7" s="103" t="n"/>
    </row>
    <row customHeight="1" ht="15.75" r="8" s="16">
      <c r="A8" s="97" t="inlineStr">
        <is>
          <t>NO</t>
        </is>
      </c>
      <c r="B8" s="97" t="inlineStr">
        <is>
          <t>N A M A</t>
        </is>
      </c>
      <c r="C8" s="107" t="inlineStr">
        <is>
          <t>GRADE</t>
        </is>
      </c>
      <c r="D8" s="97" t="inlineStr">
        <is>
          <t>ANGSURAN</t>
        </is>
      </c>
    </row>
    <row r="9">
      <c r="A9" s="110" t="n"/>
      <c r="B9" s="110" t="n"/>
      <c r="C9" s="110" t="n"/>
      <c r="D9" s="110" t="n"/>
    </row>
    <row r="10">
      <c r="A10" s="139" t="n">
        <v>1</v>
      </c>
      <c r="B10" s="139" t="inlineStr">
        <is>
          <t>Adek Imam Afrianto</t>
        </is>
      </c>
      <c r="C10" s="139" t="inlineStr">
        <is>
          <t>G-4/5 (SENIOR STAFF)</t>
        </is>
      </c>
      <c r="D10" s="140" t="n">
        <v>0</v>
      </c>
    </row>
    <row r="11">
      <c r="A11" s="139" t="n">
        <v>2</v>
      </c>
      <c r="B11" s="139" t="inlineStr">
        <is>
          <t>Agam Nasrullah</t>
        </is>
      </c>
      <c r="C11" s="139" t="inlineStr">
        <is>
          <t>G-3/5 (STAFF)</t>
        </is>
      </c>
      <c r="D11" s="140" t="n">
        <v>0</v>
      </c>
    </row>
    <row r="12">
      <c r="A12" s="139" t="n">
        <v>3</v>
      </c>
      <c r="B12" s="139" t="inlineStr">
        <is>
          <t>Ahmad Saprudin</t>
        </is>
      </c>
      <c r="C12" s="139" t="inlineStr">
        <is>
          <t>G-7/1 (KEPALA SEKSI)</t>
        </is>
      </c>
      <c r="D12" s="140" t="n">
        <v>1242629</v>
      </c>
    </row>
    <row r="13">
      <c r="A13" s="139" t="n">
        <v>4</v>
      </c>
      <c r="B13" s="139" t="inlineStr">
        <is>
          <t>Ari Aldian</t>
        </is>
      </c>
      <c r="C13" s="139" t="inlineStr">
        <is>
          <t>KONTRAK</t>
        </is>
      </c>
      <c r="D13" s="140" t="n">
        <v>0</v>
      </c>
    </row>
    <row r="14">
      <c r="A14" s="139" t="n">
        <v>5</v>
      </c>
      <c r="B14" s="139" t="inlineStr">
        <is>
          <t>Christina Apriliyani</t>
        </is>
      </c>
      <c r="C14" s="139" t="inlineStr">
        <is>
          <t>G-7/1 (KEPALA SEKSI)</t>
        </is>
      </c>
      <c r="D14" s="140" t="n">
        <v>1890778</v>
      </c>
    </row>
    <row r="15">
      <c r="A15" s="139" t="n">
        <v>6</v>
      </c>
      <c r="B15" s="139" t="inlineStr">
        <is>
          <t>Dede Muhammad Syifauddin</t>
        </is>
      </c>
      <c r="C15" s="139" t="inlineStr">
        <is>
          <t>G-1/3 (STAFF)</t>
        </is>
      </c>
      <c r="D15" s="140" t="n">
        <v>0</v>
      </c>
    </row>
    <row r="16">
      <c r="A16" s="139" t="n">
        <v>7</v>
      </c>
      <c r="B16" s="139" t="inlineStr">
        <is>
          <t>Deden Abdi Wijaya</t>
        </is>
      </c>
      <c r="C16" s="139" t="inlineStr">
        <is>
          <t>G-5/4 (SENIOR STAFF)</t>
        </is>
      </c>
      <c r="D16" s="140" t="n">
        <v>1852879</v>
      </c>
    </row>
    <row r="17">
      <c r="A17" s="139" t="n">
        <v>8</v>
      </c>
      <c r="B17" s="139" t="inlineStr">
        <is>
          <t>Dinan Sufendi Rae</t>
        </is>
      </c>
      <c r="C17" s="139" t="inlineStr">
        <is>
          <t>KONTRAK PARTNERSHIP</t>
        </is>
      </c>
      <c r="D17" s="140" t="n">
        <v>0</v>
      </c>
    </row>
    <row r="18">
      <c r="A18" s="139" t="n">
        <v>9</v>
      </c>
      <c r="B18" s="139" t="inlineStr">
        <is>
          <t>Dindin Achmad S</t>
        </is>
      </c>
      <c r="C18" s="139" t="inlineStr">
        <is>
          <t>G-9/4 (KEPALA SEKSI)</t>
        </is>
      </c>
      <c r="D18" s="140" t="n">
        <v>0</v>
      </c>
    </row>
    <row r="19">
      <c r="A19" s="139" t="n">
        <v>10</v>
      </c>
      <c r="B19" s="139" t="inlineStr">
        <is>
          <t>Dudi Nursamsi</t>
        </is>
      </c>
      <c r="C19" s="139" t="inlineStr">
        <is>
          <t>G-7/2 (KEPALA SEKSI)</t>
        </is>
      </c>
      <c r="D19" s="140" t="n">
        <v>1316692</v>
      </c>
    </row>
    <row r="20">
      <c r="A20" s="139" t="n">
        <v>11</v>
      </c>
      <c r="B20" s="139" t="inlineStr">
        <is>
          <t>Dwi Permana</t>
        </is>
      </c>
      <c r="C20" s="139" t="inlineStr">
        <is>
          <t>G-1/3 (STAFF)</t>
        </is>
      </c>
      <c r="D20" s="140" t="n">
        <v>0</v>
      </c>
    </row>
    <row r="21">
      <c r="A21" s="139" t="n">
        <v>12</v>
      </c>
      <c r="B21" s="139" t="inlineStr">
        <is>
          <t>Dwi Teguh Purbo</t>
        </is>
      </c>
      <c r="C21" s="139" t="inlineStr">
        <is>
          <t>G-1/3 (STAFF)</t>
        </is>
      </c>
      <c r="D21" s="140" t="n">
        <v>0</v>
      </c>
    </row>
    <row r="22">
      <c r="A22" s="139" t="n">
        <v>13</v>
      </c>
      <c r="B22" s="139" t="inlineStr">
        <is>
          <t>Fajar Anugrah</t>
        </is>
      </c>
      <c r="C22" s="139" t="inlineStr">
        <is>
          <t>G-5/2 (SENIOR STAFF)</t>
        </is>
      </c>
      <c r="D22" s="140" t="n">
        <v>0</v>
      </c>
    </row>
    <row r="23">
      <c r="A23" s="139" t="n">
        <v>14</v>
      </c>
      <c r="B23" s="139" t="inlineStr">
        <is>
          <t>Hangga Supratama</t>
        </is>
      </c>
      <c r="C23" s="139" t="inlineStr">
        <is>
          <t>G-4/1 (SENIOR STAFF)</t>
        </is>
      </c>
      <c r="D23" s="140" t="n">
        <v>745577</v>
      </c>
    </row>
    <row r="24">
      <c r="A24" s="139" t="n">
        <v>15</v>
      </c>
      <c r="B24" s="139" t="inlineStr">
        <is>
          <t>Hendra Bakti Utama</t>
        </is>
      </c>
      <c r="C24" s="139" t="inlineStr">
        <is>
          <t>G-4/1 (SENIOR STAFF)</t>
        </is>
      </c>
      <c r="D24" s="140" t="n">
        <v>0</v>
      </c>
    </row>
    <row r="25">
      <c r="A25" s="139" t="n">
        <v>16</v>
      </c>
      <c r="B25" s="139" t="inlineStr">
        <is>
          <t>Herry Herdiana</t>
        </is>
      </c>
      <c r="C25" s="139" t="inlineStr">
        <is>
          <t>G-7/3 (KEPALA SEKSI)</t>
        </is>
      </c>
      <c r="D25" s="140" t="n">
        <v>2431810</v>
      </c>
    </row>
    <row r="26">
      <c r="A26" s="139" t="n">
        <v>17</v>
      </c>
      <c r="B26" s="139" t="inlineStr">
        <is>
          <t>Ivansyah Wahyu</t>
        </is>
      </c>
      <c r="C26" s="139" t="inlineStr">
        <is>
          <t>G-7/3 (SENIOR STAFF)</t>
        </is>
      </c>
      <c r="D26" s="140" t="n">
        <v>1852879</v>
      </c>
    </row>
    <row r="27">
      <c r="A27" s="139" t="n">
        <v>18</v>
      </c>
      <c r="B27" s="139" t="inlineStr">
        <is>
          <t>Madaniah</t>
        </is>
      </c>
      <c r="C27" s="139" t="inlineStr">
        <is>
          <t>G-4/2 (SENIOR STAFF)</t>
        </is>
      </c>
      <c r="D27" s="140" t="n">
        <v>0</v>
      </c>
    </row>
    <row r="28">
      <c r="A28" s="139" t="n">
        <v>19</v>
      </c>
      <c r="B28" s="139" t="inlineStr">
        <is>
          <t>Moch Dudih Sugiarto</t>
        </is>
      </c>
      <c r="C28" s="139" t="inlineStr">
        <is>
          <t>KONTRAK PARTNERSHIP</t>
        </is>
      </c>
      <c r="D28" s="140" t="n">
        <v>0</v>
      </c>
    </row>
    <row r="29">
      <c r="A29" s="139" t="n">
        <v>20</v>
      </c>
      <c r="B29" s="139" t="inlineStr">
        <is>
          <t>Nandang Yogaswara</t>
        </is>
      </c>
      <c r="C29" s="139" t="inlineStr">
        <is>
          <t>G-8/1 (KEPALA SEKSI)</t>
        </is>
      </c>
      <c r="D29" s="140" t="n">
        <v>1868534</v>
      </c>
    </row>
    <row r="30">
      <c r="A30" s="139" t="n">
        <v>21</v>
      </c>
      <c r="B30" s="139" t="inlineStr">
        <is>
          <t>Nur Ayu Rina I</t>
        </is>
      </c>
      <c r="C30" s="139" t="inlineStr">
        <is>
          <t>G-6/4 (SENIOR STAFF)</t>
        </is>
      </c>
      <c r="D30" s="140" t="n">
        <v>0</v>
      </c>
    </row>
    <row r="31">
      <c r="A31" s="139" t="n">
        <v>22</v>
      </c>
      <c r="B31" s="139" t="inlineStr">
        <is>
          <t>Veina Nuraida Wulandari</t>
        </is>
      </c>
      <c r="C31" s="139" t="inlineStr">
        <is>
          <t>G-1/3 (STAFF NON BPJ KES )</t>
        </is>
      </c>
      <c r="D31" s="140" t="n">
        <v>0</v>
      </c>
    </row>
    <row r="32">
      <c r="A32" s="139" t="n">
        <v>23</v>
      </c>
      <c r="B32" s="139" t="inlineStr">
        <is>
          <t>Yanti</t>
        </is>
      </c>
      <c r="C32" s="139" t="inlineStr">
        <is>
          <t>G-6/4 (SENIOR STAFF)</t>
        </is>
      </c>
      <c r="D32" s="140" t="n">
        <v>2779318</v>
      </c>
    </row>
    <row r="33">
      <c r="A33" s="139" t="n">
        <v>24</v>
      </c>
      <c r="B33" s="139" t="inlineStr">
        <is>
          <t>Yosep Rahayu</t>
        </is>
      </c>
      <c r="C33" s="139" t="inlineStr">
        <is>
          <t>G-6/2 (SENIOR STAFF)</t>
        </is>
      </c>
      <c r="D33" s="140" t="n">
        <v>2043580</v>
      </c>
    </row>
    <row r="34">
      <c r="A34" s="139" t="n">
        <v>25</v>
      </c>
      <c r="B34" s="139" t="inlineStr">
        <is>
          <t>dr. Lanny Krisna Dewi</t>
        </is>
      </c>
      <c r="C34" s="139" t="inlineStr">
        <is>
          <t>KONTRAK PARTNERSHIP</t>
        </is>
      </c>
      <c r="D34" s="140" t="n">
        <v>0</v>
      </c>
    </row>
    <row r="35">
      <c r="A35" s="139" t="n">
        <v>26</v>
      </c>
      <c r="B35" s="139" t="inlineStr">
        <is>
          <t>dr. Santoso</t>
        </is>
      </c>
      <c r="C35" s="139" t="inlineStr">
        <is>
          <t>KONTRAK PARTNERSHIP</t>
        </is>
      </c>
      <c r="D35" s="140" t="n">
        <v>0</v>
      </c>
    </row>
    <row r="36">
      <c r="A36" s="86" t="inlineStr">
        <is>
          <t>TOTAL</t>
        </is>
      </c>
      <c r="B36" s="87" t="n"/>
      <c r="C36" s="88" t="n"/>
      <c r="D36" s="11">
        <f>SUM(D10:D35)</f>
        <v/>
      </c>
    </row>
    <row r="37">
      <c r="A37" s="116" t="n"/>
      <c r="B37" s="116" t="n"/>
      <c r="C37" s="116" t="n"/>
      <c r="D37" s="4" t="n"/>
    </row>
    <row r="38">
      <c r="A38" s="116" t="n"/>
      <c r="B38" s="116" t="inlineStr">
        <is>
          <t>* Perhitungan ini dicetak melalui sistem dan tidak memerlukan tanda tangan</t>
        </is>
      </c>
      <c r="C38" s="116" t="n"/>
      <c r="D38" s="118" t="n"/>
      <c r="E38" s="116" t="n"/>
    </row>
    <row r="39">
      <c r="A39" s="113" t="n"/>
      <c r="B39" s="113" t="n"/>
      <c r="C39" s="114" t="n"/>
      <c r="D39" s="113" t="n"/>
      <c r="E39" s="113" t="n"/>
    </row>
    <row r="40">
      <c r="A40" s="113" t="n"/>
      <c r="B40" s="113" t="n"/>
      <c r="C40" s="114" t="n"/>
      <c r="D40" s="113" t="n"/>
      <c r="E40" s="113" t="n"/>
    </row>
    <row r="41">
      <c r="A41" s="113" t="n"/>
      <c r="B41" s="113" t="n"/>
      <c r="C41" s="116" t="n"/>
      <c r="D41" s="113" t="n"/>
      <c r="E41" s="35" t="n"/>
    </row>
    <row r="42">
      <c r="A42" s="113" t="n"/>
      <c r="B42" s="113" t="n"/>
      <c r="C42" s="137" t="n"/>
      <c r="D42" s="137" t="n"/>
      <c r="E42" s="137" t="n"/>
    </row>
    <row r="43">
      <c r="A43" s="113" t="n"/>
      <c r="C43" s="113" t="n"/>
      <c r="D43" s="113" t="n"/>
    </row>
    <row r="44">
      <c r="A44" s="113" t="n"/>
      <c r="C44" s="113" t="n"/>
      <c r="D44" s="113" t="n"/>
    </row>
    <row r="45">
      <c r="A45" s="113" t="n"/>
      <c r="C45" s="113" t="n"/>
      <c r="D45" s="113" t="n"/>
    </row>
    <row r="46"/>
    <row r="47">
      <c r="A47" s="130" t="n"/>
      <c r="B47" s="118" t="n"/>
      <c r="C47" s="118" t="n"/>
      <c r="D47" s="120" t="n"/>
    </row>
    <row r="48">
      <c r="A48" s="130" t="n"/>
      <c r="B48" s="118" t="n"/>
      <c r="C48" s="118" t="n"/>
      <c r="D48" s="120" t="n"/>
    </row>
    <row r="49">
      <c r="A49" s="121" t="n"/>
      <c r="B49" s="121" t="n"/>
      <c r="C49" s="121" t="n"/>
      <c r="D49" s="122" t="n"/>
    </row>
    <row r="50">
      <c r="A50" s="118" t="n"/>
      <c r="B50" s="118" t="n"/>
      <c r="C50" s="118" t="n"/>
      <c r="D50" s="122" t="n"/>
    </row>
    <row r="51">
      <c r="A51" s="118" t="n"/>
      <c r="B51" s="118" t="n"/>
      <c r="C51" s="118" t="n"/>
      <c r="D51" s="122" t="n"/>
    </row>
    <row r="52">
      <c r="A52" s="123" t="n"/>
      <c r="B52" s="131" t="n"/>
      <c r="C52" s="125" t="n"/>
      <c r="D52" s="126" t="n"/>
    </row>
    <row r="53">
      <c r="A53" s="123" t="n"/>
      <c r="B53" s="131" t="n"/>
      <c r="C53" s="127" t="n"/>
      <c r="D53" s="126" t="n"/>
    </row>
    <row r="54">
      <c r="A54" s="123" t="n"/>
      <c r="B54" s="131" t="n"/>
      <c r="C54" s="127" t="n"/>
      <c r="D54" s="126" t="n"/>
    </row>
    <row r="55">
      <c r="A55" s="123" t="n"/>
      <c r="B55" s="131" t="n"/>
      <c r="C55" s="127" t="n"/>
      <c r="D55" s="126" t="n"/>
    </row>
    <row r="56">
      <c r="A56" s="123" t="n"/>
      <c r="B56" s="128" t="n"/>
      <c r="C56" s="120" t="n"/>
      <c r="D56" s="138" t="n"/>
      <c r="E56" s="118" t="n"/>
      <c r="F56" s="118" t="n"/>
      <c r="G56" s="118" t="n"/>
      <c r="H56" s="118" t="n"/>
      <c r="I56" s="118" t="n"/>
    </row>
    <row r="57">
      <c r="A57" s="123" t="n"/>
      <c r="B57" s="131" t="n"/>
      <c r="C57" s="127" t="n"/>
      <c r="D57" s="126" t="n"/>
      <c r="E57" s="118" t="n"/>
      <c r="F57" s="118" t="n"/>
      <c r="G57" s="118" t="n"/>
      <c r="H57" s="118" t="n"/>
      <c r="I57" s="118" t="n"/>
    </row>
    <row r="58">
      <c r="A58" s="123" t="n"/>
      <c r="B58" s="131" t="n"/>
      <c r="C58" s="127" t="n"/>
      <c r="D58" s="126" t="n"/>
      <c r="E58" s="118" t="n"/>
      <c r="F58" s="118" t="n"/>
      <c r="G58" s="118" t="n"/>
      <c r="H58" s="118" t="n"/>
      <c r="I58" s="118" t="n"/>
    </row>
    <row r="59">
      <c r="A59" s="123" t="n"/>
      <c r="B59" s="131" t="n"/>
      <c r="C59" s="127" t="n"/>
      <c r="D59" s="126" t="n"/>
      <c r="E59" s="118" t="n"/>
      <c r="F59" s="118" t="n"/>
      <c r="G59" s="118" t="n"/>
      <c r="H59" s="118" t="n"/>
      <c r="I59" s="118" t="n"/>
    </row>
    <row r="60">
      <c r="A60" s="123" t="n"/>
      <c r="B60" s="131" t="n"/>
      <c r="C60" s="127" t="n"/>
      <c r="D60" s="126" t="n"/>
      <c r="E60" s="118" t="n"/>
      <c r="F60" s="118" t="n"/>
      <c r="G60" s="118" t="n"/>
      <c r="H60" s="118" t="n"/>
      <c r="I60" s="118" t="n"/>
    </row>
    <row r="61">
      <c r="A61" s="123" t="n"/>
      <c r="B61" s="131" t="n"/>
      <c r="C61" s="127" t="n"/>
      <c r="D61" s="126" t="n"/>
      <c r="E61" s="118" t="n"/>
      <c r="F61" s="118" t="n"/>
      <c r="G61" s="118" t="n"/>
      <c r="H61" s="118" t="n"/>
      <c r="I61" s="118" t="n"/>
    </row>
    <row r="62">
      <c r="A62" s="123" t="n"/>
      <c r="B62" s="131" t="n"/>
      <c r="C62" s="127" t="n"/>
      <c r="D62" s="126" t="n"/>
      <c r="E62" s="118" t="n"/>
      <c r="F62" s="118" t="n"/>
      <c r="G62" s="118" t="n"/>
      <c r="H62" s="118" t="n"/>
      <c r="I62" s="118" t="n"/>
    </row>
    <row r="63">
      <c r="A63" s="123" t="n"/>
      <c r="B63" s="131" t="n"/>
      <c r="C63" s="127" t="n"/>
      <c r="D63" s="126" t="n"/>
      <c r="E63" s="118" t="n"/>
      <c r="F63" s="118" t="n"/>
      <c r="G63" s="118" t="n"/>
      <c r="H63" s="118" t="n"/>
      <c r="I63" s="118" t="n"/>
    </row>
    <row r="64">
      <c r="A64" s="123" t="n"/>
      <c r="B64" s="130" t="n"/>
      <c r="C64" s="118" t="n"/>
      <c r="D64" s="138" t="n"/>
      <c r="E64" s="118" t="n"/>
      <c r="F64" s="118" t="n"/>
      <c r="G64" s="118" t="n"/>
      <c r="H64" s="118" t="n"/>
      <c r="I64" s="118" t="n"/>
    </row>
    <row r="65">
      <c r="A65" s="123" t="n"/>
      <c r="B65" s="128" t="n"/>
      <c r="C65" s="120" t="n"/>
      <c r="D65" s="138" t="n"/>
      <c r="E65" s="118" t="n"/>
      <c r="F65" s="118" t="n"/>
      <c r="G65" s="118" t="n"/>
      <c r="H65" s="118" t="n"/>
      <c r="I65" s="118" t="n"/>
    </row>
    <row r="66">
      <c r="A66" s="123" t="n"/>
      <c r="B66" s="131" t="n"/>
      <c r="C66" s="127" t="n"/>
      <c r="D66" s="126" t="n"/>
      <c r="E66" s="118" t="n"/>
      <c r="F66" s="118" t="n"/>
      <c r="G66" s="118" t="n"/>
      <c r="H66" s="118" t="n"/>
      <c r="I66" s="118" t="n"/>
    </row>
    <row r="67">
      <c r="A67" s="123" t="n"/>
      <c r="B67" s="131" t="n"/>
      <c r="C67" s="127" t="n"/>
      <c r="D67" s="126" t="n"/>
      <c r="E67" s="118" t="n"/>
      <c r="F67" s="118" t="n"/>
      <c r="G67" s="118" t="n"/>
      <c r="H67" s="118" t="n"/>
      <c r="I67" s="118" t="n"/>
    </row>
    <row r="68">
      <c r="A68" s="123" t="n"/>
      <c r="B68" s="131" t="n"/>
      <c r="C68" s="127" t="n"/>
      <c r="D68" s="126" t="n"/>
      <c r="E68" s="118" t="n"/>
      <c r="F68" s="118" t="n"/>
      <c r="G68" s="118" t="n"/>
      <c r="H68" s="118" t="n"/>
      <c r="I68" s="118" t="n"/>
    </row>
    <row r="69">
      <c r="A69" s="123" t="n"/>
      <c r="B69" s="131" t="n"/>
      <c r="C69" s="127" t="n"/>
      <c r="D69" s="126" t="n"/>
      <c r="E69" s="118" t="n"/>
      <c r="F69" s="118" t="n"/>
      <c r="G69" s="118" t="n"/>
      <c r="H69" s="118" t="n"/>
      <c r="I69" s="118" t="n"/>
    </row>
    <row r="70">
      <c r="A70" s="123" t="n"/>
      <c r="B70" s="130" t="n"/>
      <c r="C70" s="120" t="n"/>
      <c r="D70" s="138" t="n"/>
      <c r="E70" s="118" t="n"/>
      <c r="F70" s="118" t="n"/>
      <c r="G70" s="118" t="n"/>
      <c r="H70" s="118" t="n"/>
      <c r="I70" s="118" t="n"/>
    </row>
    <row r="71">
      <c r="A71" s="123" t="n"/>
      <c r="B71" s="130" t="n"/>
      <c r="C71" s="120" t="n"/>
      <c r="D71" s="138" t="n"/>
      <c r="E71" s="118" t="n"/>
      <c r="F71" s="118" t="n"/>
      <c r="G71" s="118" t="n"/>
      <c r="H71" s="118" t="n"/>
      <c r="I71" s="118" t="n"/>
    </row>
    <row r="72">
      <c r="A72" s="123" t="n"/>
      <c r="B72" s="130" t="n"/>
      <c r="C72" s="120" t="n"/>
      <c r="D72" s="138" t="n"/>
      <c r="E72" s="118" t="n"/>
      <c r="F72" s="118" t="n"/>
      <c r="G72" s="118" t="n"/>
      <c r="H72" s="118" t="n"/>
      <c r="I72" s="118" t="n"/>
    </row>
    <row r="73">
      <c r="A73" s="123" t="n"/>
      <c r="B73" s="131" t="n"/>
      <c r="C73" s="127" t="n"/>
      <c r="D73" s="138" t="n"/>
      <c r="E73" s="118" t="n"/>
      <c r="F73" s="118" t="n"/>
      <c r="G73" s="118" t="n"/>
      <c r="H73" s="118" t="n"/>
      <c r="I73" s="118" t="n"/>
    </row>
    <row r="74">
      <c r="A74" s="123" t="n"/>
      <c r="B74" s="131" t="n"/>
      <c r="C74" s="118" t="n"/>
      <c r="D74" s="132" t="n"/>
      <c r="E74" s="118" t="n"/>
      <c r="F74" s="118" t="n"/>
      <c r="G74" s="118" t="n"/>
      <c r="H74" s="118" t="n"/>
      <c r="I74" s="118" t="n"/>
    </row>
    <row r="75">
      <c r="A75" s="123" t="n"/>
      <c r="B75" s="131" t="n"/>
      <c r="C75" s="118" t="n"/>
      <c r="D75" s="127" t="n"/>
      <c r="E75" s="118" t="n"/>
      <c r="F75" s="118" t="n"/>
      <c r="G75" s="118" t="n"/>
      <c r="H75" s="118" t="n"/>
      <c r="I75" s="118" t="n"/>
    </row>
    <row r="76">
      <c r="A76" s="131" t="n"/>
      <c r="B76" s="131" t="n"/>
      <c r="C76" s="131" t="n"/>
      <c r="D76" s="138" t="n"/>
      <c r="E76" s="118" t="n"/>
      <c r="F76" s="118" t="n"/>
      <c r="G76" s="118" t="n"/>
      <c r="H76" s="118" t="n"/>
      <c r="I76" s="118" t="n"/>
    </row>
    <row r="77">
      <c r="A77" s="131" t="n"/>
      <c r="B77" s="131" t="n"/>
      <c r="C77" s="131" t="n"/>
      <c r="D77" s="126" t="n"/>
      <c r="E77" s="118" t="n"/>
      <c r="F77" s="118" t="n"/>
      <c r="G77" s="118" t="n"/>
      <c r="H77" s="118" t="n"/>
      <c r="I77" s="118" t="n"/>
    </row>
    <row r="78">
      <c r="A78" s="131" t="n"/>
      <c r="B78" s="131" t="n"/>
      <c r="C78" s="131" t="n"/>
      <c r="D78" s="126" t="n"/>
      <c r="E78" s="118" t="n"/>
      <c r="F78" s="118" t="n"/>
      <c r="G78" s="118" t="n"/>
      <c r="H78" s="118" t="n"/>
      <c r="I78" s="118" t="n"/>
    </row>
    <row r="79">
      <c r="A79" s="131" t="n"/>
      <c r="B79" s="131" t="n"/>
      <c r="C79" s="131" t="n"/>
      <c r="D79" s="131" t="n"/>
      <c r="E79" s="118" t="n"/>
      <c r="F79" s="118" t="n"/>
      <c r="G79" s="118" t="n"/>
      <c r="H79" s="118" t="n"/>
      <c r="I79" s="118" t="n"/>
    </row>
    <row r="80">
      <c r="A80" s="118" t="n"/>
      <c r="B80" s="118" t="n"/>
      <c r="C80" s="118" t="n"/>
      <c r="D80" s="118" t="n"/>
      <c r="E80" s="118" t="n"/>
      <c r="F80" s="118" t="n"/>
      <c r="G80" s="118" t="n"/>
      <c r="H80" s="118" t="n"/>
      <c r="I80" s="118" t="n"/>
    </row>
    <row r="81">
      <c r="A81" s="118" t="n"/>
      <c r="B81" s="118" t="n"/>
      <c r="C81" s="118" t="n"/>
      <c r="D81" s="118" t="n"/>
      <c r="E81" s="118" t="n"/>
      <c r="F81" s="118" t="n"/>
      <c r="G81" s="118" t="n"/>
      <c r="H81" s="118" t="n"/>
      <c r="I81" s="118" t="n"/>
    </row>
    <row r="82">
      <c r="A82" s="118" t="n"/>
      <c r="B82" s="118" t="n"/>
      <c r="C82" s="118" t="n"/>
      <c r="D82" s="118" t="n"/>
      <c r="E82" s="118" t="n"/>
      <c r="F82" s="118" t="n"/>
      <c r="G82" s="118" t="n"/>
      <c r="H82" s="118" t="n"/>
      <c r="I82" s="118" t="n"/>
    </row>
  </sheetData>
  <sheetProtection autoFilter="1" deleteColumns="1" deleteRows="1" formatCells="1" formatColumns="1" formatRows="1" insertColumns="1" insertHyperlinks="1" insertRows="1" objects="0" password="9675" pivotTables="1" scenarios="0" selectLockedCells="0" selectUnlockedCells="0" sheet="1" sort="1"/>
  <mergeCells count="10">
    <mergeCell ref="A8:A9"/>
    <mergeCell ref="B8:B9"/>
    <mergeCell ref="C8:C9"/>
    <mergeCell ref="D8:D9"/>
    <mergeCell ref="A7:D7"/>
    <mergeCell ref="A1:D1"/>
    <mergeCell ref="A2:D2"/>
    <mergeCell ref="A3:D3"/>
    <mergeCell ref="A5:D5"/>
    <mergeCell ref="A6:D6"/>
  </mergeCells>
  <pageMargins bottom="0.75" footer="0.3" header="0.3" left="0.98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79"/>
  <sheetViews>
    <sheetView topLeftCell="A25" workbookViewId="0">
      <selection activeCell="A32" sqref="A32:H53"/>
    </sheetView>
  </sheetViews>
  <sheetFormatPr baseColWidth="10" defaultColWidth="8.83203125" defaultRowHeight="15"/>
  <cols>
    <col customWidth="1" max="1" min="1" style="118" width="5.33203125"/>
    <col customWidth="1" max="2" min="2" style="118" width="27.5"/>
    <col customWidth="1" max="3" min="3" style="118" width="24.83203125"/>
    <col customWidth="1" max="4" min="4" style="118" width="13.83203125"/>
    <col customWidth="1" max="5" min="5" style="118" width="12.83203125"/>
    <col customWidth="1" max="6" min="6" style="118" width="16.5"/>
    <col customWidth="1" max="8" min="7" style="118" width="8.83203125"/>
    <col bestFit="1" customWidth="1" max="9" min="9" style="118" width="10"/>
    <col customWidth="1" max="10" min="10" style="118" width="11.6640625"/>
    <col customWidth="1" max="11" min="11" style="118" width="8.83203125"/>
    <col customWidth="1" max="16384" min="12" style="118" width="8.83203125"/>
  </cols>
  <sheetData>
    <row hidden="1" r="1" s="16">
      <c r="A1" s="95" t="inlineStr">
        <is>
          <t xml:space="preserve">Lampiran Memo Nomor : 398/M/SDM/YKP-bjb/VI/2019 </t>
        </is>
      </c>
    </row>
    <row hidden="1" r="2" s="16">
      <c r="A2" s="95" t="inlineStr">
        <is>
          <t>Tanggal : 24 Juni 2019</t>
        </is>
      </c>
    </row>
    <row hidden="1" r="3" s="16">
      <c r="A3" s="95" t="inlineStr">
        <is>
          <t>Perihal : Pembayaran Gaji Pegawai YKP bank bjb Bulan Juni 2019</t>
        </is>
      </c>
    </row>
    <row r="4">
      <c r="A4" s="120" t="n"/>
      <c r="B4" s="120" t="n"/>
      <c r="C4" s="120" t="n"/>
      <c r="D4" s="120" t="n"/>
      <c r="E4" s="120" t="n"/>
      <c r="F4" s="120" t="n"/>
    </row>
    <row r="5">
      <c r="A5" s="103" t="inlineStr">
        <is>
          <t>DAFTAR PEMBAYARAN KOPERASI ZIEBAR BANK BJB</t>
        </is>
      </c>
    </row>
    <row r="6">
      <c r="A6" s="103" t="inlineStr">
        <is>
          <t>BULAN Desember 2019 PEGAWAI YKP bank bjb</t>
        </is>
      </c>
    </row>
    <row r="7">
      <c r="A7" s="103" t="n"/>
    </row>
    <row customHeight="1" ht="15.75" r="8" s="16">
      <c r="A8" s="97" t="inlineStr">
        <is>
          <t>NO</t>
        </is>
      </c>
      <c r="B8" s="97" t="inlineStr">
        <is>
          <t>N A M A</t>
        </is>
      </c>
      <c r="C8" s="107" t="inlineStr">
        <is>
          <t>GRADE</t>
        </is>
      </c>
      <c r="D8" s="97" t="inlineStr">
        <is>
          <t>IURAN WAJIB</t>
        </is>
      </c>
      <c r="E8" s="97" t="inlineStr">
        <is>
          <t>ANGSURAN</t>
        </is>
      </c>
      <c r="F8" s="97" t="inlineStr">
        <is>
          <t>TOTAL PEMBAYARAN</t>
        </is>
      </c>
    </row>
    <row r="9">
      <c r="A9" s="110" t="n"/>
      <c r="B9" s="110" t="n"/>
      <c r="C9" s="110" t="n"/>
      <c r="D9" s="110" t="n"/>
      <c r="E9" s="110" t="n"/>
      <c r="F9" s="110" t="n"/>
    </row>
    <row r="10">
      <c r="A10" s="139" t="n">
        <v>1</v>
      </c>
      <c r="B10" s="139" t="inlineStr">
        <is>
          <t>Adek Imam Afrianto</t>
        </is>
      </c>
      <c r="C10" s="139" t="inlineStr">
        <is>
          <t>G-4/5 (SENIOR STAFF)</t>
        </is>
      </c>
      <c r="D10" s="140" t="n">
        <v>100000</v>
      </c>
      <c r="E10" s="140" t="n">
        <v>525001</v>
      </c>
      <c r="F10" s="140" t="n">
        <v>625001</v>
      </c>
    </row>
    <row r="11">
      <c r="A11" s="139" t="n">
        <v>2</v>
      </c>
      <c r="B11" s="139" t="inlineStr">
        <is>
          <t>Agam Nasrullah</t>
        </is>
      </c>
      <c r="C11" s="139" t="inlineStr">
        <is>
          <t>G-3/5 (STAFF)</t>
        </is>
      </c>
      <c r="D11" s="140" t="n">
        <v>0</v>
      </c>
      <c r="E11" s="140" t="n">
        <v>0</v>
      </c>
      <c r="F11" s="140" t="n">
        <v>0</v>
      </c>
    </row>
    <row r="12">
      <c r="A12" s="139" t="n">
        <v>3</v>
      </c>
      <c r="B12" s="139" t="inlineStr">
        <is>
          <t>Ahmad Saprudin</t>
        </is>
      </c>
      <c r="C12" s="139" t="inlineStr">
        <is>
          <t>G-7/1 (KEPALA SEKSI)</t>
        </is>
      </c>
      <c r="D12" s="140" t="n">
        <v>100000</v>
      </c>
      <c r="E12" s="140" t="n">
        <v>0</v>
      </c>
      <c r="F12" s="140" t="n">
        <v>100000</v>
      </c>
    </row>
    <row r="13">
      <c r="A13" s="139" t="n">
        <v>4</v>
      </c>
      <c r="B13" s="139" t="inlineStr">
        <is>
          <t>Ari Aldian</t>
        </is>
      </c>
      <c r="C13" s="139" t="inlineStr">
        <is>
          <t>KONTRAK</t>
        </is>
      </c>
      <c r="D13" s="140" t="n">
        <v>0</v>
      </c>
      <c r="E13" s="140" t="n">
        <v>0</v>
      </c>
      <c r="F13" s="140" t="n">
        <v>0</v>
      </c>
    </row>
    <row r="14">
      <c r="A14" s="139" t="n">
        <v>5</v>
      </c>
      <c r="B14" s="139" t="inlineStr">
        <is>
          <t>Christina Apriliyani</t>
        </is>
      </c>
      <c r="C14" s="139" t="inlineStr">
        <is>
          <t>G-7/1 (KEPALA SEKSI)</t>
        </is>
      </c>
      <c r="D14" s="140" t="n">
        <v>100000</v>
      </c>
      <c r="E14" s="140" t="n">
        <v>772222</v>
      </c>
      <c r="F14" s="140" t="n">
        <v>872222</v>
      </c>
    </row>
    <row r="15">
      <c r="A15" s="139" t="n">
        <v>6</v>
      </c>
      <c r="B15" s="139" t="inlineStr">
        <is>
          <t>Dede Muhammad Syifauddin</t>
        </is>
      </c>
      <c r="C15" s="139" t="inlineStr">
        <is>
          <t>G-1/3 (STAFF)</t>
        </is>
      </c>
      <c r="D15" s="140" t="n">
        <v>0</v>
      </c>
      <c r="E15" s="140" t="n">
        <v>0</v>
      </c>
      <c r="F15" s="140" t="n">
        <v>0</v>
      </c>
    </row>
    <row r="16">
      <c r="A16" s="139" t="n">
        <v>7</v>
      </c>
      <c r="B16" s="139" t="inlineStr">
        <is>
          <t>Deden Abdi Wijaya</t>
        </is>
      </c>
      <c r="C16" s="139" t="inlineStr">
        <is>
          <t>G-5/4 (SENIOR STAFF)</t>
        </is>
      </c>
      <c r="D16" s="140" t="n">
        <v>100000</v>
      </c>
      <c r="E16" s="140" t="n">
        <v>772222</v>
      </c>
      <c r="F16" s="140" t="n">
        <v>872222</v>
      </c>
    </row>
    <row r="17">
      <c r="A17" s="139" t="n">
        <v>8</v>
      </c>
      <c r="B17" s="139" t="inlineStr">
        <is>
          <t>Dinan Sufendi Rae</t>
        </is>
      </c>
      <c r="C17" s="139" t="inlineStr">
        <is>
          <t>KONTRAK PARTNERSHIP</t>
        </is>
      </c>
      <c r="D17" s="140" t="n">
        <v>0</v>
      </c>
      <c r="E17" s="140" t="n">
        <v>0</v>
      </c>
      <c r="F17" s="140" t="n">
        <v>0</v>
      </c>
    </row>
    <row r="18">
      <c r="A18" s="139" t="n">
        <v>9</v>
      </c>
      <c r="B18" s="139" t="inlineStr">
        <is>
          <t>Dindin Achmad S</t>
        </is>
      </c>
      <c r="C18" s="139" t="inlineStr">
        <is>
          <t>G-9/4 (KEPALA SEKSI)</t>
        </is>
      </c>
      <c r="D18" s="140" t="n">
        <v>100000</v>
      </c>
      <c r="E18" s="140" t="n">
        <v>0</v>
      </c>
      <c r="F18" s="140" t="n">
        <v>100000</v>
      </c>
    </row>
    <row r="19">
      <c r="A19" s="139" t="n">
        <v>10</v>
      </c>
      <c r="B19" s="139" t="inlineStr">
        <is>
          <t>Dudi Nursamsi</t>
        </is>
      </c>
      <c r="C19" s="139" t="inlineStr">
        <is>
          <t>G-7/2 (KEPALA SEKSI)</t>
        </is>
      </c>
      <c r="D19" s="140" t="n">
        <v>100000</v>
      </c>
      <c r="E19" s="140" t="n">
        <v>0</v>
      </c>
      <c r="F19" s="140" t="n">
        <v>100000</v>
      </c>
    </row>
    <row r="20">
      <c r="A20" s="139" t="n">
        <v>11</v>
      </c>
      <c r="B20" s="139" t="inlineStr">
        <is>
          <t>Dwi Permana</t>
        </is>
      </c>
      <c r="C20" s="139" t="inlineStr">
        <is>
          <t>G-1/3 (STAFF)</t>
        </is>
      </c>
      <c r="D20" s="140" t="n">
        <v>0</v>
      </c>
      <c r="E20" s="140" t="n">
        <v>0</v>
      </c>
      <c r="F20" s="140" t="n">
        <v>0</v>
      </c>
    </row>
    <row r="21">
      <c r="A21" s="139" t="n">
        <v>12</v>
      </c>
      <c r="B21" s="139" t="inlineStr">
        <is>
          <t>Dwi Teguh Purbo</t>
        </is>
      </c>
      <c r="C21" s="139" t="inlineStr">
        <is>
          <t>G-1/3 (STAFF)</t>
        </is>
      </c>
      <c r="D21" s="140" t="n">
        <v>0</v>
      </c>
      <c r="E21" s="140" t="n">
        <v>0</v>
      </c>
      <c r="F21" s="140" t="n">
        <v>0</v>
      </c>
    </row>
    <row r="22">
      <c r="A22" s="139" t="n">
        <v>13</v>
      </c>
      <c r="B22" s="139" t="inlineStr">
        <is>
          <t>Fajar Anugrah</t>
        </is>
      </c>
      <c r="C22" s="139" t="inlineStr">
        <is>
          <t>G-5/2 (SENIOR STAFF)</t>
        </is>
      </c>
      <c r="D22" s="140" t="n">
        <v>100000</v>
      </c>
      <c r="E22" s="140" t="n">
        <v>0</v>
      </c>
      <c r="F22" s="140" t="n">
        <v>100000</v>
      </c>
    </row>
    <row r="23">
      <c r="A23" s="139" t="n">
        <v>14</v>
      </c>
      <c r="B23" s="139" t="inlineStr">
        <is>
          <t>Hangga Supratama</t>
        </is>
      </c>
      <c r="C23" s="139" t="inlineStr">
        <is>
          <t>G-4/1 (SENIOR STAFF)</t>
        </is>
      </c>
      <c r="D23" s="140" t="n">
        <v>100000</v>
      </c>
      <c r="E23" s="140" t="n">
        <v>1050001</v>
      </c>
      <c r="F23" s="140" t="n">
        <v>1150001</v>
      </c>
    </row>
    <row r="24">
      <c r="A24" s="139" t="n">
        <v>15</v>
      </c>
      <c r="B24" s="139" t="inlineStr">
        <is>
          <t>Hendra Bakti Utama</t>
        </is>
      </c>
      <c r="C24" s="139" t="inlineStr">
        <is>
          <t>G-4/1 (SENIOR STAFF)</t>
        </is>
      </c>
      <c r="D24" s="140" t="n">
        <v>100000</v>
      </c>
      <c r="E24" s="140" t="n">
        <v>772223</v>
      </c>
      <c r="F24" s="140" t="n">
        <v>872223</v>
      </c>
    </row>
    <row r="25">
      <c r="A25" s="139" t="n">
        <v>16</v>
      </c>
      <c r="B25" s="139" t="inlineStr">
        <is>
          <t>Herry Herdiana</t>
        </is>
      </c>
      <c r="C25" s="139" t="inlineStr">
        <is>
          <t>G-7/3 (KEPALA SEKSI)</t>
        </is>
      </c>
      <c r="D25" s="140" t="n">
        <v>100000</v>
      </c>
      <c r="E25" s="140" t="n">
        <v>772223</v>
      </c>
      <c r="F25" s="140" t="n">
        <v>872223</v>
      </c>
    </row>
    <row r="26">
      <c r="A26" s="139" t="n">
        <v>17</v>
      </c>
      <c r="B26" s="139" t="inlineStr">
        <is>
          <t>Ivansyah Wahyu</t>
        </is>
      </c>
      <c r="C26" s="139" t="inlineStr">
        <is>
          <t>G-7/3 (SENIOR STAFF)</t>
        </is>
      </c>
      <c r="D26" s="140" t="n">
        <v>100000</v>
      </c>
      <c r="E26" s="140" t="n">
        <v>386112</v>
      </c>
      <c r="F26" s="140" t="n">
        <v>486112</v>
      </c>
    </row>
    <row r="27">
      <c r="A27" s="139" t="n">
        <v>18</v>
      </c>
      <c r="B27" s="139" t="inlineStr">
        <is>
          <t>Madaniah</t>
        </is>
      </c>
      <c r="C27" s="139" t="inlineStr">
        <is>
          <t>G-4/2 (SENIOR STAFF)</t>
        </is>
      </c>
      <c r="D27" s="140" t="n">
        <v>100000</v>
      </c>
      <c r="E27" s="140" t="n">
        <v>0</v>
      </c>
      <c r="F27" s="140" t="n">
        <v>100000</v>
      </c>
    </row>
    <row r="28">
      <c r="A28" s="139" t="n">
        <v>19</v>
      </c>
      <c r="B28" s="139" t="inlineStr">
        <is>
          <t>Moch Dudih Sugiarto</t>
        </is>
      </c>
      <c r="C28" s="139" t="inlineStr">
        <is>
          <t>KONTRAK PARTNERSHIP</t>
        </is>
      </c>
      <c r="D28" s="140" t="n">
        <v>0</v>
      </c>
      <c r="E28" s="140" t="n">
        <v>0</v>
      </c>
      <c r="F28" s="140" t="n">
        <v>0</v>
      </c>
    </row>
    <row r="29">
      <c r="A29" s="139" t="n">
        <v>20</v>
      </c>
      <c r="B29" s="139" t="inlineStr">
        <is>
          <t>Nandang Yogaswara</t>
        </is>
      </c>
      <c r="C29" s="139" t="inlineStr">
        <is>
          <t>G-8/1 (KEPALA SEKSI)</t>
        </is>
      </c>
      <c r="D29" s="140" t="n">
        <v>100000</v>
      </c>
      <c r="E29" s="140" t="n">
        <v>1050001</v>
      </c>
      <c r="F29" s="140" t="n">
        <v>1150001</v>
      </c>
    </row>
    <row r="30">
      <c r="A30" s="139" t="n">
        <v>21</v>
      </c>
      <c r="B30" s="139" t="inlineStr">
        <is>
          <t>Nur Ayu Rina I</t>
        </is>
      </c>
      <c r="C30" s="139" t="inlineStr">
        <is>
          <t>G-6/4 (SENIOR STAFF)</t>
        </is>
      </c>
      <c r="D30" s="140" t="n">
        <v>100000</v>
      </c>
      <c r="E30" s="140" t="n">
        <v>579167</v>
      </c>
      <c r="F30" s="140" t="n">
        <v>679167</v>
      </c>
    </row>
    <row r="31">
      <c r="A31" s="139" t="n">
        <v>22</v>
      </c>
      <c r="B31" s="139" t="inlineStr">
        <is>
          <t>Veina Nuraida Wulandari</t>
        </is>
      </c>
      <c r="C31" s="139" t="inlineStr">
        <is>
          <t>G-1/3 (STAFF NON BPJ KES )</t>
        </is>
      </c>
      <c r="D31" s="140" t="n">
        <v>0</v>
      </c>
      <c r="E31" s="140" t="n">
        <v>0</v>
      </c>
      <c r="F31" s="140" t="n">
        <v>0</v>
      </c>
    </row>
    <row r="32">
      <c r="A32" s="139" t="n">
        <v>23</v>
      </c>
      <c r="B32" s="139" t="inlineStr">
        <is>
          <t>Yanti</t>
        </is>
      </c>
      <c r="C32" s="139" t="inlineStr">
        <is>
          <t>G-6/4 (SENIOR STAFF)</t>
        </is>
      </c>
      <c r="D32" s="140" t="n">
        <v>100000</v>
      </c>
      <c r="E32" s="140" t="n">
        <v>1351390</v>
      </c>
      <c r="F32" s="140" t="n">
        <v>1451390</v>
      </c>
    </row>
    <row r="33">
      <c r="A33" s="139" t="n">
        <v>24</v>
      </c>
      <c r="B33" s="139" t="inlineStr">
        <is>
          <t>Yosep Rahayu</t>
        </is>
      </c>
      <c r="C33" s="139" t="inlineStr">
        <is>
          <t>G-6/2 (SENIOR STAFF)</t>
        </is>
      </c>
      <c r="D33" s="140" t="n">
        <v>0</v>
      </c>
      <c r="E33" s="140" t="n">
        <v>0</v>
      </c>
      <c r="F33" s="140" t="n">
        <v>0</v>
      </c>
    </row>
    <row r="34">
      <c r="A34" s="139" t="n">
        <v>25</v>
      </c>
      <c r="B34" s="139" t="inlineStr">
        <is>
          <t>dr. Lanny Krisna Dewi</t>
        </is>
      </c>
      <c r="C34" s="139" t="inlineStr">
        <is>
          <t>KONTRAK PARTNERSHIP</t>
        </is>
      </c>
      <c r="D34" s="140" t="n">
        <v>0</v>
      </c>
      <c r="E34" s="140" t="n">
        <v>0</v>
      </c>
      <c r="F34" s="140" t="n">
        <v>0</v>
      </c>
    </row>
    <row r="35">
      <c r="A35" s="139" t="n">
        <v>26</v>
      </c>
      <c r="B35" s="139" t="inlineStr">
        <is>
          <t>dr. Santoso</t>
        </is>
      </c>
      <c r="C35" s="139" t="inlineStr">
        <is>
          <t>KONTRAK PARTNERSHIP</t>
        </is>
      </c>
      <c r="D35" s="140" t="n">
        <v>100000</v>
      </c>
      <c r="E35" s="140" t="n">
        <v>0</v>
      </c>
      <c r="F35" s="140" t="n">
        <v>100000</v>
      </c>
    </row>
    <row r="36">
      <c r="A36" s="80" t="inlineStr">
        <is>
          <t>TOTAL</t>
        </is>
      </c>
      <c r="B36" s="80" t="n"/>
      <c r="C36" s="80" t="n"/>
      <c r="D36" s="11">
        <f>SUM(D10:D35)</f>
        <v/>
      </c>
      <c r="E36" s="11">
        <f>SUM(E10:E35)</f>
        <v/>
      </c>
      <c r="F36" s="11">
        <f>SUM(F10:F35)</f>
        <v/>
      </c>
    </row>
    <row r="37">
      <c r="A37" s="116" t="n"/>
      <c r="B37" s="116" t="n"/>
      <c r="C37" s="116" t="n"/>
      <c r="D37" s="4" t="n"/>
      <c r="E37" s="4" t="n"/>
      <c r="F37" s="113" t="n"/>
    </row>
    <row r="38">
      <c r="A38" s="116" t="n"/>
      <c r="B38" s="116" t="inlineStr">
        <is>
          <t>* Perhitungan ini dicetak melalui sistem dan tidak memerlukan tanda tangan</t>
        </is>
      </c>
      <c r="C38" s="116" t="n"/>
      <c r="D38" s="116" t="n"/>
      <c r="E38" s="118" t="n"/>
      <c r="F38" s="118" t="n"/>
    </row>
    <row r="39">
      <c r="A39" s="113" t="n"/>
      <c r="B39" s="113" t="n"/>
      <c r="C39" s="113" t="n"/>
      <c r="D39" s="114" t="n"/>
      <c r="E39" s="113" t="n"/>
      <c r="F39" s="113" t="n"/>
    </row>
    <row r="40">
      <c r="A40" s="113" t="n"/>
      <c r="B40" s="113" t="n"/>
      <c r="C40" s="113" t="n"/>
      <c r="D40" s="114" t="n"/>
      <c r="E40" s="113" t="n"/>
      <c r="F40" s="113" t="n"/>
    </row>
    <row r="41">
      <c r="A41" s="113" t="n"/>
      <c r="B41" s="113" t="n"/>
      <c r="C41" s="113" t="n"/>
      <c r="D41" s="116" t="n"/>
      <c r="E41" s="113" t="n"/>
      <c r="F41" s="113" t="n"/>
    </row>
    <row r="42">
      <c r="A42" s="113" t="n"/>
      <c r="B42" s="113" t="n"/>
      <c r="C42" s="113" t="n"/>
      <c r="D42" s="136" t="n"/>
      <c r="E42" s="118" t="n"/>
      <c r="F42" s="118" t="n"/>
    </row>
    <row r="43">
      <c r="A43" s="113" t="n"/>
      <c r="C43" s="113" t="n"/>
      <c r="D43" s="113" t="n"/>
      <c r="E43" s="113" t="n"/>
      <c r="F43" s="113" t="n"/>
    </row>
    <row r="44">
      <c r="A44" s="113" t="n"/>
      <c r="C44" s="113" t="n"/>
      <c r="D44" s="113" t="n"/>
      <c r="E44" s="113" t="n"/>
      <c r="F44" s="113" t="n"/>
    </row>
    <row r="45">
      <c r="A45" s="113" t="n"/>
      <c r="C45" s="113" t="n"/>
      <c r="D45" s="113" t="n"/>
      <c r="E45" s="113" t="n"/>
      <c r="F45" s="113" t="n"/>
    </row>
    <row r="46"/>
    <row r="47">
      <c r="A47" s="130" t="n"/>
      <c r="B47" s="118" t="n"/>
      <c r="C47" s="118" t="n"/>
      <c r="D47" s="118" t="n"/>
      <c r="E47" s="120" t="n"/>
    </row>
    <row r="48">
      <c r="A48" s="130" t="n"/>
      <c r="B48" s="118" t="n"/>
      <c r="C48" s="118" t="n"/>
      <c r="D48" s="118" t="n"/>
      <c r="E48" s="120" t="n"/>
    </row>
    <row r="49">
      <c r="A49" s="121" t="n"/>
      <c r="B49" s="121" t="n"/>
      <c r="C49" s="121" t="n"/>
      <c r="D49" s="122" t="n"/>
      <c r="E49" s="122" t="n"/>
    </row>
    <row r="50">
      <c r="A50" s="118" t="n"/>
      <c r="B50" s="118" t="n"/>
      <c r="C50" s="118" t="n"/>
      <c r="D50" s="122" t="n"/>
      <c r="E50" s="122" t="n"/>
    </row>
    <row r="51">
      <c r="A51" s="118" t="n"/>
      <c r="B51" s="118" t="n"/>
      <c r="C51" s="118" t="n"/>
      <c r="D51" s="122" t="n"/>
      <c r="E51" s="122" t="n"/>
    </row>
    <row r="52">
      <c r="A52" s="123" t="n"/>
      <c r="B52" s="131" t="n"/>
      <c r="C52" s="125" t="n"/>
      <c r="D52" s="126" t="n"/>
      <c r="E52" s="126" t="n"/>
    </row>
    <row r="53">
      <c r="A53" s="123" t="n"/>
      <c r="B53" s="131" t="n"/>
      <c r="C53" s="127" t="n"/>
      <c r="D53" s="126" t="n"/>
      <c r="E53" s="126" t="n"/>
    </row>
    <row r="54">
      <c r="A54" s="123" t="n"/>
      <c r="B54" s="131" t="n"/>
      <c r="C54" s="127" t="n"/>
      <c r="D54" s="126" t="n"/>
      <c r="E54" s="126" t="n"/>
    </row>
    <row r="55">
      <c r="A55" s="123" t="n"/>
      <c r="B55" s="131" t="n"/>
      <c r="C55" s="127" t="n"/>
      <c r="D55" s="126" t="n"/>
      <c r="E55" s="126" t="n"/>
    </row>
    <row r="56">
      <c r="A56" s="123" t="n"/>
      <c r="B56" s="128" t="n"/>
      <c r="C56" s="120" t="n"/>
      <c r="D56" s="138" t="n"/>
      <c r="E56" s="138" t="n"/>
    </row>
    <row r="57">
      <c r="A57" s="123" t="n"/>
      <c r="B57" s="131" t="n"/>
      <c r="C57" s="127" t="n"/>
      <c r="D57" s="126" t="n"/>
      <c r="E57" s="126" t="n"/>
    </row>
    <row r="58">
      <c r="A58" s="123" t="n"/>
      <c r="B58" s="131" t="n"/>
      <c r="C58" s="127" t="n"/>
      <c r="D58" s="126" t="n"/>
      <c r="E58" s="126" t="n"/>
      <c r="F58" s="118" t="n"/>
      <c r="G58" s="118" t="n"/>
      <c r="H58" s="118" t="n"/>
    </row>
    <row r="59">
      <c r="A59" s="123" t="n"/>
      <c r="B59" s="131" t="n"/>
      <c r="C59" s="127" t="n"/>
      <c r="D59" s="126" t="n"/>
      <c r="E59" s="126" t="n"/>
      <c r="F59" s="118" t="n"/>
      <c r="G59" s="118" t="n"/>
      <c r="H59" s="118" t="n"/>
    </row>
    <row r="60">
      <c r="A60" s="123" t="n"/>
      <c r="B60" s="131" t="n"/>
      <c r="C60" s="127" t="n"/>
      <c r="D60" s="126" t="n"/>
      <c r="E60" s="126" t="n"/>
      <c r="F60" s="118" t="n"/>
      <c r="G60" s="118" t="n"/>
      <c r="H60" s="118" t="n"/>
    </row>
    <row r="61">
      <c r="A61" s="123" t="n"/>
      <c r="B61" s="131" t="n"/>
      <c r="C61" s="127" t="n"/>
      <c r="D61" s="126" t="n"/>
      <c r="E61" s="126" t="n"/>
      <c r="F61" s="118" t="n"/>
      <c r="G61" s="118" t="n"/>
      <c r="H61" s="118" t="n"/>
    </row>
    <row r="62">
      <c r="A62" s="123" t="n"/>
      <c r="B62" s="131" t="n"/>
      <c r="C62" s="127" t="n"/>
      <c r="D62" s="126" t="n"/>
      <c r="E62" s="126" t="n"/>
      <c r="F62" s="118" t="n"/>
      <c r="G62" s="118" t="n"/>
      <c r="H62" s="118" t="n"/>
    </row>
    <row r="63">
      <c r="A63" s="123" t="n"/>
      <c r="B63" s="131" t="n"/>
      <c r="C63" s="127" t="n"/>
      <c r="D63" s="126" t="n"/>
      <c r="E63" s="126" t="n"/>
      <c r="F63" s="118" t="n"/>
      <c r="G63" s="118" t="n"/>
      <c r="H63" s="118" t="n"/>
    </row>
    <row r="64">
      <c r="A64" s="123" t="n"/>
      <c r="B64" s="130" t="n"/>
      <c r="C64" s="118" t="n"/>
      <c r="D64" s="138" t="n"/>
      <c r="E64" s="138" t="n"/>
      <c r="F64" s="118" t="n"/>
      <c r="G64" s="118" t="n"/>
      <c r="H64" s="118" t="n"/>
    </row>
    <row r="65">
      <c r="A65" s="123" t="n"/>
      <c r="B65" s="128" t="n"/>
      <c r="C65" s="120" t="n"/>
      <c r="D65" s="138" t="n"/>
      <c r="E65" s="138" t="n"/>
      <c r="F65" s="118" t="n"/>
      <c r="G65" s="118" t="n"/>
      <c r="H65" s="118" t="n"/>
    </row>
    <row r="66">
      <c r="A66" s="123" t="n"/>
      <c r="B66" s="131" t="n"/>
      <c r="C66" s="127" t="n"/>
      <c r="D66" s="126" t="n"/>
      <c r="E66" s="126" t="n"/>
      <c r="F66" s="118" t="n"/>
      <c r="G66" s="118" t="n"/>
      <c r="H66" s="118" t="n"/>
    </row>
    <row r="67">
      <c r="A67" s="123" t="n"/>
      <c r="B67" s="131" t="n"/>
      <c r="C67" s="127" t="n"/>
      <c r="D67" s="126" t="n"/>
      <c r="E67" s="126" t="n"/>
      <c r="F67" s="118" t="n"/>
      <c r="G67" s="118" t="n"/>
      <c r="H67" s="118" t="n"/>
    </row>
    <row r="68">
      <c r="A68" s="123" t="n"/>
      <c r="B68" s="131" t="n"/>
      <c r="C68" s="127" t="n"/>
      <c r="D68" s="126" t="n"/>
      <c r="E68" s="126" t="n"/>
      <c r="F68" s="118" t="n"/>
      <c r="G68" s="118" t="n"/>
      <c r="H68" s="118" t="n"/>
    </row>
    <row r="69">
      <c r="A69" s="123" t="n"/>
      <c r="B69" s="131" t="n"/>
      <c r="C69" s="127" t="n"/>
      <c r="D69" s="126" t="n"/>
      <c r="E69" s="126" t="n"/>
      <c r="F69" s="118" t="n"/>
      <c r="G69" s="118" t="n"/>
      <c r="H69" s="118" t="n"/>
    </row>
    <row r="70">
      <c r="A70" s="123" t="n"/>
      <c r="B70" s="130" t="n"/>
      <c r="C70" s="120" t="n"/>
      <c r="D70" s="138" t="n"/>
      <c r="E70" s="138" t="n"/>
      <c r="F70" s="118" t="n"/>
      <c r="G70" s="118" t="n"/>
      <c r="H70" s="118" t="n"/>
    </row>
    <row r="71">
      <c r="A71" s="123" t="n"/>
      <c r="B71" s="130" t="n"/>
      <c r="C71" s="120" t="n"/>
      <c r="D71" s="138" t="n"/>
      <c r="E71" s="138" t="n"/>
      <c r="F71" s="118" t="n"/>
      <c r="G71" s="118" t="n"/>
      <c r="H71" s="118" t="n"/>
    </row>
    <row r="72">
      <c r="A72" s="123" t="n"/>
      <c r="B72" s="130" t="n"/>
      <c r="C72" s="120" t="n"/>
      <c r="D72" s="138" t="n"/>
      <c r="E72" s="138" t="n"/>
      <c r="F72" s="118" t="n"/>
      <c r="G72" s="118" t="n"/>
      <c r="H72" s="118" t="n"/>
    </row>
    <row r="73">
      <c r="A73" s="123" t="n"/>
      <c r="B73" s="131" t="n"/>
      <c r="C73" s="127" t="n"/>
      <c r="D73" s="138" t="n"/>
      <c r="E73" s="138" t="n"/>
      <c r="F73" s="118" t="n"/>
      <c r="G73" s="118" t="n"/>
      <c r="H73" s="118" t="n"/>
    </row>
    <row r="74">
      <c r="A74" s="123" t="n"/>
      <c r="B74" s="131" t="n"/>
      <c r="C74" s="118" t="n"/>
      <c r="D74" s="132" t="n"/>
      <c r="E74" s="132" t="n"/>
      <c r="F74" s="118" t="n"/>
      <c r="G74" s="118" t="n"/>
      <c r="H74" s="118" t="n"/>
    </row>
    <row r="75">
      <c r="A75" s="123" t="n"/>
      <c r="B75" s="131" t="n"/>
      <c r="C75" s="118" t="n"/>
      <c r="D75" s="127" t="n"/>
      <c r="E75" s="127" t="n"/>
      <c r="F75" s="118" t="n"/>
      <c r="G75" s="118" t="n"/>
      <c r="H75" s="118" t="n"/>
    </row>
    <row r="76">
      <c r="A76" s="131" t="n"/>
      <c r="B76" s="131" t="n"/>
      <c r="C76" s="131" t="n"/>
      <c r="D76" s="130" t="n"/>
      <c r="E76" s="138" t="n"/>
      <c r="F76" s="118" t="n"/>
      <c r="G76" s="118" t="n"/>
      <c r="H76" s="118" t="n"/>
    </row>
    <row r="77">
      <c r="A77" s="131" t="n"/>
      <c r="B77" s="131" t="n"/>
      <c r="C77" s="131" t="n"/>
      <c r="D77" s="131" t="n"/>
      <c r="E77" s="126" t="n"/>
      <c r="F77" s="118" t="n"/>
      <c r="G77" s="118" t="n"/>
      <c r="H77" s="118" t="n"/>
    </row>
    <row r="78">
      <c r="A78" s="131" t="n"/>
      <c r="B78" s="131" t="n"/>
      <c r="C78" s="131" t="n"/>
      <c r="D78" s="131" t="n"/>
      <c r="E78" s="126" t="n"/>
      <c r="F78" s="118" t="n"/>
      <c r="G78" s="118" t="n"/>
      <c r="H78" s="118" t="n"/>
    </row>
    <row r="79">
      <c r="A79" s="131" t="n"/>
      <c r="B79" s="131" t="n"/>
      <c r="C79" s="131" t="n"/>
      <c r="D79" s="131" t="n"/>
      <c r="E79" s="131" t="n"/>
      <c r="F79" s="118" t="n"/>
      <c r="G79" s="118" t="n"/>
      <c r="H79" s="118" t="n"/>
    </row>
  </sheetData>
  <sheetProtection autoFilter="1" deleteColumns="1" deleteRows="1" formatCells="1" formatColumns="1" formatRows="1" insertColumns="1" insertHyperlinks="1" insertRows="1" objects="0" password="9675" pivotTables="1" scenarios="0" selectLockedCells="0" selectUnlockedCells="0" sheet="1" sort="1"/>
  <mergeCells count="12">
    <mergeCell ref="F8:F9"/>
    <mergeCell ref="A1:F1"/>
    <mergeCell ref="A2:F2"/>
    <mergeCell ref="A3:F3"/>
    <mergeCell ref="A5:F5"/>
    <mergeCell ref="A6:F6"/>
    <mergeCell ref="A7:F7"/>
    <mergeCell ref="A8:A9"/>
    <mergeCell ref="B8:B9"/>
    <mergeCell ref="C8:C9"/>
    <mergeCell ref="D8:D9"/>
    <mergeCell ref="E8:E9"/>
  </mergeCells>
  <pageMargins bottom="0.75" footer="0.3" header="0.3" left="0.98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80"/>
  <sheetViews>
    <sheetView topLeftCell="A4" workbookViewId="0">
      <selection activeCell="A17" sqref="A17:G54"/>
    </sheetView>
  </sheetViews>
  <sheetFormatPr baseColWidth="10" defaultColWidth="8.83203125" defaultRowHeight="15"/>
  <cols>
    <col customWidth="1" max="1" min="1" style="118" width="5.33203125"/>
    <col customWidth="1" max="2" min="2" style="118" width="27.33203125"/>
    <col customWidth="1" max="3" min="3" style="118" width="23"/>
    <col customWidth="1" max="4" min="4" style="118" width="12.83203125"/>
    <col customWidth="1" max="5" min="5" style="118" width="12"/>
    <col customWidth="1" max="6" min="6" style="118" width="14.1640625"/>
    <col customWidth="1" max="8" min="7" style="118" width="8.83203125"/>
    <col bestFit="1" customWidth="1" max="9" min="9" style="118" width="10"/>
    <col customWidth="1" max="10" min="10" style="118" width="11.6640625"/>
    <col customWidth="1" max="11" min="11" style="118" width="8.83203125"/>
    <col customWidth="1" max="16384" min="12" style="118" width="8.83203125"/>
  </cols>
  <sheetData>
    <row hidden="1" r="1" s="16">
      <c r="A1" s="95" t="inlineStr">
        <is>
          <t xml:space="preserve">Lampiran Memo Nomor :  398/M/SDM/YKP-bjb/VI/2019 </t>
        </is>
      </c>
    </row>
    <row hidden="1" r="2" s="16">
      <c r="A2" s="95" t="inlineStr">
        <is>
          <t>Tanggal : 24 Juni 2019</t>
        </is>
      </c>
    </row>
    <row hidden="1" r="3" s="16">
      <c r="A3" s="95" t="inlineStr">
        <is>
          <t>Perihal : Pembayaran Gaji Pegawai YKP bank bjb Bulan Juni 2019</t>
        </is>
      </c>
    </row>
    <row r="4">
      <c r="A4" s="120" t="n"/>
      <c r="B4" s="120" t="n"/>
      <c r="C4" s="120" t="n"/>
      <c r="D4" s="120" t="n"/>
      <c r="E4" s="120" t="n"/>
      <c r="F4" s="120" t="n"/>
    </row>
    <row r="5">
      <c r="A5" s="103" t="inlineStr">
        <is>
          <t>DAFTAR PEMBAYARAN KOPERASI PENSIUNAN BANK BJB</t>
        </is>
      </c>
    </row>
    <row r="6">
      <c r="A6" s="103" t="inlineStr">
        <is>
          <t>BULAN Desember 2019 PEGAWAI YKP bank bjb</t>
        </is>
      </c>
    </row>
    <row r="7">
      <c r="A7" s="103" t="n"/>
    </row>
    <row customHeight="1" ht="15.75" r="8" s="16">
      <c r="A8" s="97" t="inlineStr">
        <is>
          <t>NO</t>
        </is>
      </c>
      <c r="B8" s="97" t="inlineStr">
        <is>
          <t>N A M A</t>
        </is>
      </c>
      <c r="C8" s="107" t="inlineStr">
        <is>
          <t>GRADE</t>
        </is>
      </c>
      <c r="D8" s="97" t="inlineStr">
        <is>
          <t>IURAN WAJIB</t>
        </is>
      </c>
      <c r="E8" s="97" t="inlineStr">
        <is>
          <t>ANGSURAN</t>
        </is>
      </c>
      <c r="F8" s="97" t="inlineStr">
        <is>
          <t>TOTAL PEMBAYARAN</t>
        </is>
      </c>
    </row>
    <row r="9">
      <c r="A9" s="110" t="n"/>
      <c r="B9" s="110" t="n"/>
      <c r="C9" s="110" t="n"/>
      <c r="D9" s="110" t="n"/>
      <c r="E9" s="110" t="n"/>
      <c r="F9" s="110" t="n"/>
    </row>
    <row r="10">
      <c r="A10" s="139" t="n">
        <v>1</v>
      </c>
      <c r="B10" s="139" t="inlineStr">
        <is>
          <t>Adek Imam Afrianto</t>
        </is>
      </c>
      <c r="C10" s="139" t="inlineStr">
        <is>
          <t>G-4/5 (SENIOR STAFF)</t>
        </is>
      </c>
      <c r="D10" s="140" t="n">
        <v>100000</v>
      </c>
      <c r="E10" s="140" t="n">
        <v>0</v>
      </c>
      <c r="F10" s="140" t="n">
        <v>100000</v>
      </c>
    </row>
    <row r="11">
      <c r="A11" s="139" t="n">
        <v>2</v>
      </c>
      <c r="B11" s="139" t="inlineStr">
        <is>
          <t>Agam Nasrullah</t>
        </is>
      </c>
      <c r="C11" s="139" t="inlineStr">
        <is>
          <t>G-3/5 (STAFF)</t>
        </is>
      </c>
      <c r="D11" s="140" t="n">
        <v>0</v>
      </c>
      <c r="E11" s="140" t="n">
        <v>0</v>
      </c>
      <c r="F11" s="140" t="n">
        <v>0</v>
      </c>
    </row>
    <row r="12">
      <c r="A12" s="139" t="n">
        <v>3</v>
      </c>
      <c r="B12" s="139" t="inlineStr">
        <is>
          <t>Ahmad Saprudin</t>
        </is>
      </c>
      <c r="C12" s="139" t="inlineStr">
        <is>
          <t>G-7/1 (KEPALA SEKSI)</t>
        </is>
      </c>
      <c r="D12" s="140" t="n">
        <v>150000</v>
      </c>
      <c r="E12" s="140" t="n">
        <v>0</v>
      </c>
      <c r="F12" s="140" t="n">
        <v>150000</v>
      </c>
    </row>
    <row r="13">
      <c r="A13" s="139" t="n">
        <v>4</v>
      </c>
      <c r="B13" s="139" t="inlineStr">
        <is>
          <t>Ari Aldian</t>
        </is>
      </c>
      <c r="C13" s="139" t="inlineStr">
        <is>
          <t>KONTRAK</t>
        </is>
      </c>
      <c r="D13" s="140" t="n">
        <v>0</v>
      </c>
      <c r="E13" s="140" t="n">
        <v>0</v>
      </c>
      <c r="F13" s="140" t="n">
        <v>0</v>
      </c>
    </row>
    <row r="14">
      <c r="A14" s="139" t="n">
        <v>5</v>
      </c>
      <c r="B14" s="139" t="inlineStr">
        <is>
          <t>Christina Apriliyani</t>
        </is>
      </c>
      <c r="C14" s="139" t="inlineStr">
        <is>
          <t>G-7/1 (KEPALA SEKSI)</t>
        </is>
      </c>
      <c r="D14" s="140" t="n">
        <v>100000</v>
      </c>
      <c r="E14" s="140" t="n">
        <v>0</v>
      </c>
      <c r="F14" s="140" t="n">
        <v>100000</v>
      </c>
    </row>
    <row r="15">
      <c r="A15" s="139" t="n">
        <v>6</v>
      </c>
      <c r="B15" s="139" t="inlineStr">
        <is>
          <t>Dede Muhammad Syifauddin</t>
        </is>
      </c>
      <c r="C15" s="139" t="inlineStr">
        <is>
          <t>G-1/3 (STAFF)</t>
        </is>
      </c>
      <c r="D15" s="140" t="n">
        <v>0</v>
      </c>
      <c r="E15" s="140" t="n">
        <v>0</v>
      </c>
      <c r="F15" s="140" t="n">
        <v>0</v>
      </c>
    </row>
    <row r="16">
      <c r="A16" s="139" t="n">
        <v>7</v>
      </c>
      <c r="B16" s="139" t="inlineStr">
        <is>
          <t>Deden Abdi Wijaya</t>
        </is>
      </c>
      <c r="C16" s="139" t="inlineStr">
        <is>
          <t>G-5/4 (SENIOR STAFF)</t>
        </is>
      </c>
      <c r="D16" s="140" t="n">
        <v>150000</v>
      </c>
      <c r="E16" s="140" t="n">
        <v>0</v>
      </c>
      <c r="F16" s="140" t="n">
        <v>150000</v>
      </c>
    </row>
    <row r="17">
      <c r="A17" s="139" t="n">
        <v>8</v>
      </c>
      <c r="B17" s="139" t="inlineStr">
        <is>
          <t>Dinan Sufendi Rae</t>
        </is>
      </c>
      <c r="C17" s="139" t="inlineStr">
        <is>
          <t>KONTRAK PARTNERSHIP</t>
        </is>
      </c>
      <c r="D17" s="140" t="n">
        <v>0</v>
      </c>
      <c r="E17" s="140" t="n">
        <v>0</v>
      </c>
      <c r="F17" s="140" t="n">
        <v>0</v>
      </c>
    </row>
    <row r="18">
      <c r="A18" s="139" t="n">
        <v>9</v>
      </c>
      <c r="B18" s="139" t="inlineStr">
        <is>
          <t>Dindin Achmad S</t>
        </is>
      </c>
      <c r="C18" s="139" t="inlineStr">
        <is>
          <t>G-9/4 (KEPALA SEKSI)</t>
        </is>
      </c>
      <c r="D18" s="140" t="n">
        <v>120000</v>
      </c>
      <c r="E18" s="140" t="n">
        <v>0</v>
      </c>
      <c r="F18" s="140" t="n">
        <v>120000</v>
      </c>
    </row>
    <row r="19">
      <c r="A19" s="139" t="n">
        <v>10</v>
      </c>
      <c r="B19" s="139" t="inlineStr">
        <is>
          <t>Dudi Nursamsi</t>
        </is>
      </c>
      <c r="C19" s="139" t="inlineStr">
        <is>
          <t>G-7/2 (KEPALA SEKSI)</t>
        </is>
      </c>
      <c r="D19" s="140" t="n">
        <v>100000</v>
      </c>
      <c r="E19" s="140" t="n">
        <v>0</v>
      </c>
      <c r="F19" s="140" t="n">
        <v>100000</v>
      </c>
    </row>
    <row r="20">
      <c r="A20" s="139" t="n">
        <v>11</v>
      </c>
      <c r="B20" s="139" t="inlineStr">
        <is>
          <t>Dwi Permana</t>
        </is>
      </c>
      <c r="C20" s="139" t="inlineStr">
        <is>
          <t>G-1/3 (STAFF)</t>
        </is>
      </c>
      <c r="D20" s="140" t="n">
        <v>0</v>
      </c>
      <c r="E20" s="140" t="n">
        <v>0</v>
      </c>
      <c r="F20" s="140" t="n">
        <v>0</v>
      </c>
    </row>
    <row r="21">
      <c r="A21" s="139" t="n">
        <v>12</v>
      </c>
      <c r="B21" s="139" t="inlineStr">
        <is>
          <t>Dwi Teguh Purbo</t>
        </is>
      </c>
      <c r="C21" s="139" t="inlineStr">
        <is>
          <t>G-1/3 (STAFF)</t>
        </is>
      </c>
      <c r="D21" s="140" t="n">
        <v>0</v>
      </c>
      <c r="E21" s="140" t="n">
        <v>0</v>
      </c>
      <c r="F21" s="140" t="n">
        <v>0</v>
      </c>
    </row>
    <row r="22">
      <c r="A22" s="139" t="n">
        <v>13</v>
      </c>
      <c r="B22" s="139" t="inlineStr">
        <is>
          <t>Fajar Anugrah</t>
        </is>
      </c>
      <c r="C22" s="139" t="inlineStr">
        <is>
          <t>G-5/2 (SENIOR STAFF)</t>
        </is>
      </c>
      <c r="D22" s="140" t="n">
        <v>0</v>
      </c>
      <c r="E22" s="140" t="n">
        <v>0</v>
      </c>
      <c r="F22" s="140" t="n">
        <v>0</v>
      </c>
    </row>
    <row r="23">
      <c r="A23" s="139" t="n">
        <v>14</v>
      </c>
      <c r="B23" s="139" t="inlineStr">
        <is>
          <t>Hangga Supratama</t>
        </is>
      </c>
      <c r="C23" s="139" t="inlineStr">
        <is>
          <t>G-4/1 (SENIOR STAFF)</t>
        </is>
      </c>
      <c r="D23" s="140" t="n">
        <v>0</v>
      </c>
      <c r="E23" s="140" t="n">
        <v>0</v>
      </c>
      <c r="F23" s="140" t="n">
        <v>0</v>
      </c>
    </row>
    <row r="24">
      <c r="A24" s="139" t="n">
        <v>15</v>
      </c>
      <c r="B24" s="139" t="inlineStr">
        <is>
          <t>Hendra Bakti Utama</t>
        </is>
      </c>
      <c r="C24" s="139" t="inlineStr">
        <is>
          <t>G-4/1 (SENIOR STAFF)</t>
        </is>
      </c>
      <c r="D24" s="140" t="n">
        <v>100000</v>
      </c>
      <c r="E24" s="140" t="n">
        <v>0</v>
      </c>
      <c r="F24" s="140" t="n">
        <v>100000</v>
      </c>
    </row>
    <row r="25">
      <c r="A25" s="139" t="n">
        <v>16</v>
      </c>
      <c r="B25" s="139" t="inlineStr">
        <is>
          <t>Herry Herdiana</t>
        </is>
      </c>
      <c r="C25" s="139" t="inlineStr">
        <is>
          <t>G-7/3 (KEPALA SEKSI)</t>
        </is>
      </c>
      <c r="D25" s="140" t="n">
        <v>150000</v>
      </c>
      <c r="E25" s="140" t="n">
        <v>820000</v>
      </c>
      <c r="F25" s="140" t="n">
        <v>970000</v>
      </c>
    </row>
    <row r="26">
      <c r="A26" s="139" t="n">
        <v>17</v>
      </c>
      <c r="B26" s="139" t="inlineStr">
        <is>
          <t>Ivansyah Wahyu</t>
        </is>
      </c>
      <c r="C26" s="139" t="inlineStr">
        <is>
          <t>G-7/3 (SENIOR STAFF)</t>
        </is>
      </c>
      <c r="D26" s="140" t="n">
        <v>0</v>
      </c>
      <c r="E26" s="140" t="n">
        <v>0</v>
      </c>
      <c r="F26" s="140" t="n">
        <v>0</v>
      </c>
    </row>
    <row r="27">
      <c r="A27" s="139" t="n">
        <v>18</v>
      </c>
      <c r="B27" s="139" t="inlineStr">
        <is>
          <t>Madaniah</t>
        </is>
      </c>
      <c r="C27" s="139" t="inlineStr">
        <is>
          <t>G-4/2 (SENIOR STAFF)</t>
        </is>
      </c>
      <c r="D27" s="140" t="n">
        <v>0</v>
      </c>
      <c r="E27" s="140" t="n">
        <v>0</v>
      </c>
      <c r="F27" s="140" t="n">
        <v>0</v>
      </c>
    </row>
    <row r="28">
      <c r="A28" s="139" t="n">
        <v>19</v>
      </c>
      <c r="B28" s="139" t="inlineStr">
        <is>
          <t>Moch Dudih Sugiarto</t>
        </is>
      </c>
      <c r="C28" s="139" t="inlineStr">
        <is>
          <t>KONTRAK PARTNERSHIP</t>
        </is>
      </c>
      <c r="D28" s="140" t="n">
        <v>0</v>
      </c>
      <c r="E28" s="140" t="n">
        <v>0</v>
      </c>
      <c r="F28" s="140" t="n">
        <v>0</v>
      </c>
    </row>
    <row r="29">
      <c r="A29" s="139" t="n">
        <v>20</v>
      </c>
      <c r="B29" s="139" t="inlineStr">
        <is>
          <t>Nandang Yogaswara</t>
        </is>
      </c>
      <c r="C29" s="139" t="inlineStr">
        <is>
          <t>G-8/1 (KEPALA SEKSI)</t>
        </is>
      </c>
      <c r="D29" s="140" t="n">
        <v>100000</v>
      </c>
      <c r="E29" s="140" t="n">
        <v>0</v>
      </c>
      <c r="F29" s="140" t="n">
        <v>100000</v>
      </c>
    </row>
    <row r="30">
      <c r="A30" s="139" t="n">
        <v>21</v>
      </c>
      <c r="B30" s="139" t="inlineStr">
        <is>
          <t>Nur Ayu Rina I</t>
        </is>
      </c>
      <c r="C30" s="139" t="inlineStr">
        <is>
          <t>G-6/4 (SENIOR STAFF)</t>
        </is>
      </c>
      <c r="D30" s="140" t="n">
        <v>150000</v>
      </c>
      <c r="E30" s="140" t="n">
        <v>1020000</v>
      </c>
      <c r="F30" s="140" t="n">
        <v>1170000</v>
      </c>
    </row>
    <row r="31">
      <c r="A31" s="139" t="n">
        <v>22</v>
      </c>
      <c r="B31" s="139" t="inlineStr">
        <is>
          <t>Veina Nuraida Wulandari</t>
        </is>
      </c>
      <c r="C31" s="139" t="inlineStr">
        <is>
          <t>G-1/3 (STAFF NON BPJ KES )</t>
        </is>
      </c>
      <c r="D31" s="140" t="n">
        <v>100000</v>
      </c>
      <c r="E31" s="140" t="n">
        <v>289000</v>
      </c>
      <c r="F31" s="140" t="n">
        <v>389000</v>
      </c>
    </row>
    <row r="32">
      <c r="A32" s="139" t="n">
        <v>23</v>
      </c>
      <c r="B32" s="139" t="inlineStr">
        <is>
          <t>Yanti</t>
        </is>
      </c>
      <c r="C32" s="139" t="inlineStr">
        <is>
          <t>G-6/4 (SENIOR STAFF)</t>
        </is>
      </c>
      <c r="D32" s="140" t="n">
        <v>100000</v>
      </c>
      <c r="E32" s="140" t="n">
        <v>615000</v>
      </c>
      <c r="F32" s="140" t="n">
        <v>715000</v>
      </c>
    </row>
    <row r="33">
      <c r="A33" s="139" t="n">
        <v>24</v>
      </c>
      <c r="B33" s="139" t="inlineStr">
        <is>
          <t>Yosep Rahayu</t>
        </is>
      </c>
      <c r="C33" s="139" t="inlineStr">
        <is>
          <t>G-6/2 (SENIOR STAFF)</t>
        </is>
      </c>
      <c r="D33" s="140" t="n">
        <v>70000</v>
      </c>
      <c r="E33" s="140" t="n">
        <v>820000</v>
      </c>
      <c r="F33" s="140" t="n">
        <v>890000</v>
      </c>
    </row>
    <row r="34">
      <c r="A34" s="139" t="n">
        <v>25</v>
      </c>
      <c r="B34" s="139" t="inlineStr">
        <is>
          <t>dr. Lanny Krisna Dewi</t>
        </is>
      </c>
      <c r="C34" s="139" t="inlineStr">
        <is>
          <t>KONTRAK PARTNERSHIP</t>
        </is>
      </c>
      <c r="D34" s="140" t="n">
        <v>0</v>
      </c>
      <c r="E34" s="140" t="n">
        <v>0</v>
      </c>
      <c r="F34" s="140" t="n">
        <v>0</v>
      </c>
    </row>
    <row r="35">
      <c r="A35" s="139" t="n">
        <v>26</v>
      </c>
      <c r="B35" s="139" t="inlineStr">
        <is>
          <t>dr. Santoso</t>
        </is>
      </c>
      <c r="C35" s="139" t="inlineStr">
        <is>
          <t>KONTRAK PARTNERSHIP</t>
        </is>
      </c>
      <c r="D35" s="140" t="n">
        <v>300000</v>
      </c>
      <c r="E35" s="140" t="n">
        <v>469500</v>
      </c>
      <c r="F35" s="140" t="n">
        <v>769500</v>
      </c>
    </row>
    <row r="36">
      <c r="A36" s="80" t="inlineStr">
        <is>
          <t>TOTAL</t>
        </is>
      </c>
      <c r="B36" s="80" t="n"/>
      <c r="C36" s="80" t="n"/>
      <c r="D36" s="11">
        <f>SUM(D10:D35)</f>
        <v/>
      </c>
      <c r="E36" s="11">
        <f>SUM(E10:E35)</f>
        <v/>
      </c>
      <c r="F36" s="11">
        <f>SUM(F10:F35)</f>
        <v/>
      </c>
    </row>
    <row r="37">
      <c r="A37" s="116" t="n"/>
      <c r="B37" s="116" t="n"/>
      <c r="C37" s="116" t="n"/>
      <c r="D37" s="4" t="n"/>
      <c r="E37" s="4" t="n"/>
      <c r="F37" s="113" t="n"/>
    </row>
    <row r="38">
      <c r="A38" s="116" t="n"/>
      <c r="B38" s="116" t="inlineStr">
        <is>
          <t>* Perhitungan ini dicetak melalui sistem dan tidak memerlukan tanda tangan</t>
        </is>
      </c>
      <c r="C38" s="116" t="n"/>
      <c r="D38" s="116" t="n"/>
      <c r="E38" s="118" t="n"/>
      <c r="F38" s="118" t="n"/>
    </row>
    <row r="39">
      <c r="A39" s="113" t="n"/>
      <c r="B39" s="113" t="n"/>
      <c r="C39" s="113" t="n"/>
      <c r="D39" s="114" t="n"/>
      <c r="E39" s="113" t="n"/>
      <c r="F39" s="113" t="n"/>
    </row>
    <row r="40">
      <c r="A40" s="113" t="n"/>
      <c r="B40" s="113" t="n"/>
      <c r="C40" s="113" t="n"/>
      <c r="D40" s="114" t="n"/>
      <c r="E40" s="113" t="n"/>
      <c r="F40" s="113" t="n"/>
    </row>
    <row r="41">
      <c r="A41" s="113" t="n"/>
      <c r="B41" s="113" t="n"/>
      <c r="C41" s="113" t="n"/>
      <c r="D41" s="116" t="n"/>
      <c r="E41" s="113" t="n"/>
      <c r="F41" s="113" t="n"/>
    </row>
    <row r="42">
      <c r="A42" s="113" t="n"/>
      <c r="B42" s="113" t="n"/>
      <c r="C42" s="113" t="n"/>
      <c r="D42" s="136" t="n"/>
      <c r="E42" s="118" t="n"/>
      <c r="F42" s="118" t="n"/>
    </row>
    <row r="43">
      <c r="A43" s="113" t="n"/>
      <c r="B43" s="118" t="n"/>
      <c r="C43" s="113" t="n"/>
      <c r="D43" s="113" t="n"/>
      <c r="E43" s="113" t="n"/>
      <c r="F43" s="113" t="n"/>
      <c r="G43" s="118" t="n"/>
    </row>
    <row r="44">
      <c r="A44" s="113" t="n"/>
      <c r="B44" s="118" t="n"/>
      <c r="C44" s="113" t="n"/>
      <c r="D44" s="113" t="n"/>
      <c r="E44" s="113" t="n"/>
      <c r="F44" s="113" t="n"/>
      <c r="G44" s="118" t="n"/>
    </row>
    <row r="45">
      <c r="A45" s="113" t="n"/>
      <c r="B45" s="118" t="n"/>
      <c r="C45" s="113" t="n"/>
      <c r="D45" s="113" t="n"/>
      <c r="E45" s="113" t="n"/>
      <c r="F45" s="113" t="n"/>
      <c r="G45" s="118" t="n"/>
    </row>
    <row r="46">
      <c r="A46" s="118" t="n"/>
      <c r="B46" s="118" t="n"/>
      <c r="C46" s="118" t="n"/>
      <c r="D46" s="118" t="n"/>
      <c r="E46" s="118" t="n"/>
      <c r="F46" s="118" t="n"/>
      <c r="G46" s="118" t="n"/>
    </row>
    <row r="47">
      <c r="A47" s="130" t="n"/>
      <c r="B47" s="118" t="n"/>
      <c r="C47" s="118" t="n"/>
      <c r="D47" s="118" t="n"/>
      <c r="E47" s="120" t="n"/>
      <c r="F47" s="118" t="n"/>
      <c r="G47" s="118" t="n"/>
    </row>
    <row r="48">
      <c r="A48" s="130" t="n"/>
      <c r="B48" s="118" t="n"/>
      <c r="C48" s="118" t="n"/>
      <c r="D48" s="118" t="n"/>
      <c r="E48" s="120" t="n"/>
      <c r="F48" s="118" t="n"/>
      <c r="G48" s="118" t="n"/>
    </row>
    <row r="49">
      <c r="A49" s="121" t="n"/>
      <c r="B49" s="121" t="n"/>
      <c r="C49" s="121" t="n"/>
      <c r="D49" s="122" t="n"/>
      <c r="E49" s="122" t="n"/>
      <c r="F49" s="118" t="n"/>
      <c r="G49" s="118" t="n"/>
    </row>
    <row r="50">
      <c r="A50" s="118" t="n"/>
      <c r="B50" s="118" t="n"/>
      <c r="C50" s="118" t="n"/>
      <c r="D50" s="122" t="n"/>
      <c r="E50" s="122" t="n"/>
      <c r="F50" s="118" t="n"/>
      <c r="G50" s="118" t="n"/>
    </row>
    <row r="51">
      <c r="A51" s="118" t="n"/>
      <c r="B51" s="118" t="n"/>
      <c r="C51" s="118" t="n"/>
      <c r="D51" s="122" t="n"/>
      <c r="E51" s="122" t="n"/>
      <c r="F51" s="118" t="n"/>
      <c r="G51" s="118" t="n"/>
    </row>
    <row r="52">
      <c r="A52" s="123" t="n"/>
      <c r="B52" s="131" t="n"/>
      <c r="C52" s="125" t="n"/>
      <c r="D52" s="126" t="n"/>
      <c r="E52" s="126" t="n"/>
      <c r="F52" s="118" t="n"/>
      <c r="G52" s="118" t="n"/>
    </row>
    <row r="53">
      <c r="A53" s="123" t="n"/>
      <c r="B53" s="131" t="n"/>
      <c r="C53" s="127" t="n"/>
      <c r="D53" s="126" t="n"/>
      <c r="E53" s="126" t="n"/>
      <c r="F53" s="118" t="n"/>
      <c r="G53" s="118" t="n"/>
    </row>
    <row r="54">
      <c r="A54" s="123" t="n"/>
      <c r="B54" s="131" t="n"/>
      <c r="C54" s="127" t="n"/>
      <c r="D54" s="126" t="n"/>
      <c r="E54" s="126" t="n"/>
      <c r="F54" s="118" t="n"/>
      <c r="G54" s="118" t="n"/>
    </row>
    <row r="55">
      <c r="A55" s="123" t="n"/>
      <c r="B55" s="131" t="n"/>
      <c r="C55" s="127" t="n"/>
      <c r="D55" s="126" t="n"/>
      <c r="E55" s="126" t="n"/>
      <c r="F55" s="118" t="n"/>
      <c r="G55" s="118" t="n"/>
    </row>
    <row r="56">
      <c r="A56" s="123" t="n"/>
      <c r="B56" s="128" t="n"/>
      <c r="C56" s="120" t="n"/>
      <c r="D56" s="138" t="n"/>
      <c r="E56" s="138" t="n"/>
      <c r="F56" s="118" t="n"/>
      <c r="G56" s="118" t="n"/>
    </row>
    <row r="57">
      <c r="A57" s="123" t="n"/>
      <c r="B57" s="131" t="n"/>
      <c r="C57" s="127" t="n"/>
      <c r="D57" s="126" t="n"/>
      <c r="E57" s="126" t="n"/>
      <c r="F57" s="118" t="n"/>
      <c r="G57" s="118" t="n"/>
    </row>
    <row r="58">
      <c r="A58" s="123" t="n"/>
      <c r="B58" s="131" t="n"/>
      <c r="C58" s="127" t="n"/>
      <c r="D58" s="126" t="n"/>
      <c r="E58" s="126" t="n"/>
      <c r="F58" s="118" t="n"/>
      <c r="G58" s="118" t="n"/>
    </row>
    <row r="59">
      <c r="A59" s="123" t="n"/>
      <c r="B59" s="131" t="n"/>
      <c r="C59" s="127" t="n"/>
      <c r="D59" s="126" t="n"/>
      <c r="E59" s="126" t="n"/>
      <c r="F59" s="118" t="n"/>
      <c r="G59" s="118" t="n"/>
    </row>
    <row r="60">
      <c r="A60" s="123" t="n"/>
      <c r="B60" s="131" t="n"/>
      <c r="C60" s="127" t="n"/>
      <c r="D60" s="126" t="n"/>
      <c r="E60" s="126" t="n"/>
      <c r="F60" s="118" t="n"/>
      <c r="G60" s="118" t="n"/>
    </row>
    <row r="61">
      <c r="A61" s="123" t="n"/>
      <c r="B61" s="131" t="n"/>
      <c r="C61" s="127" t="n"/>
      <c r="D61" s="126" t="n"/>
      <c r="E61" s="126" t="n"/>
      <c r="F61" s="118" t="n"/>
      <c r="G61" s="118" t="n"/>
    </row>
    <row r="62">
      <c r="A62" s="123" t="n"/>
      <c r="B62" s="131" t="n"/>
      <c r="C62" s="127" t="n"/>
      <c r="D62" s="126" t="n"/>
      <c r="E62" s="126" t="n"/>
      <c r="F62" s="118" t="n"/>
      <c r="G62" s="118" t="n"/>
    </row>
    <row r="63">
      <c r="A63" s="123" t="n"/>
      <c r="B63" s="131" t="n"/>
      <c r="C63" s="127" t="n"/>
      <c r="D63" s="126" t="n"/>
      <c r="E63" s="126" t="n"/>
      <c r="F63" s="118" t="n"/>
      <c r="G63" s="118" t="n"/>
    </row>
    <row r="64">
      <c r="A64" s="123" t="n"/>
      <c r="B64" s="130" t="n"/>
      <c r="C64" s="118" t="n"/>
      <c r="D64" s="138" t="n"/>
      <c r="E64" s="138" t="n"/>
      <c r="F64" s="118" t="n"/>
      <c r="G64" s="118" t="n"/>
    </row>
    <row r="65">
      <c r="A65" s="123" t="n"/>
      <c r="B65" s="128" t="n"/>
      <c r="C65" s="120" t="n"/>
      <c r="D65" s="138" t="n"/>
      <c r="E65" s="138" t="n"/>
      <c r="F65" s="118" t="n"/>
      <c r="G65" s="118" t="n"/>
    </row>
    <row r="66">
      <c r="A66" s="123" t="n"/>
      <c r="B66" s="131" t="n"/>
      <c r="C66" s="127" t="n"/>
      <c r="D66" s="126" t="n"/>
      <c r="E66" s="126" t="n"/>
      <c r="F66" s="118" t="n"/>
      <c r="G66" s="118" t="n"/>
    </row>
    <row r="67">
      <c r="A67" s="123" t="n"/>
      <c r="B67" s="131" t="n"/>
      <c r="C67" s="127" t="n"/>
      <c r="D67" s="126" t="n"/>
      <c r="E67" s="126" t="n"/>
      <c r="F67" s="118" t="n"/>
      <c r="G67" s="118" t="n"/>
    </row>
    <row r="68">
      <c r="A68" s="123" t="n"/>
      <c r="B68" s="131" t="n"/>
      <c r="C68" s="127" t="n"/>
      <c r="D68" s="126" t="n"/>
      <c r="E68" s="126" t="n"/>
      <c r="F68" s="118" t="n"/>
      <c r="G68" s="118" t="n"/>
    </row>
    <row r="69">
      <c r="A69" s="123" t="n"/>
      <c r="B69" s="131" t="n"/>
      <c r="C69" s="127" t="n"/>
      <c r="D69" s="126" t="n"/>
      <c r="E69" s="126" t="n"/>
      <c r="F69" s="118" t="n"/>
      <c r="G69" s="118" t="n"/>
    </row>
    <row r="70">
      <c r="A70" s="123" t="n"/>
      <c r="B70" s="130" t="n"/>
      <c r="C70" s="120" t="n"/>
      <c r="D70" s="138" t="n"/>
      <c r="E70" s="138" t="n"/>
      <c r="F70" s="118" t="n"/>
      <c r="G70" s="118" t="n"/>
    </row>
    <row r="71">
      <c r="A71" s="123" t="n"/>
      <c r="B71" s="130" t="n"/>
      <c r="C71" s="120" t="n"/>
      <c r="D71" s="138" t="n"/>
      <c r="E71" s="138" t="n"/>
      <c r="F71" s="118" t="n"/>
      <c r="G71" s="118" t="n"/>
    </row>
    <row r="72">
      <c r="A72" s="123" t="n"/>
      <c r="B72" s="130" t="n"/>
      <c r="C72" s="120" t="n"/>
      <c r="D72" s="138" t="n"/>
      <c r="E72" s="138" t="n"/>
      <c r="F72" s="118" t="n"/>
      <c r="G72" s="118" t="n"/>
    </row>
    <row r="73">
      <c r="A73" s="123" t="n"/>
      <c r="B73" s="131" t="n"/>
      <c r="C73" s="127" t="n"/>
      <c r="D73" s="138" t="n"/>
      <c r="E73" s="138" t="n"/>
      <c r="F73" s="118" t="n"/>
      <c r="G73" s="118" t="n"/>
    </row>
    <row r="74">
      <c r="A74" s="123" t="n"/>
      <c r="B74" s="131" t="n"/>
      <c r="C74" s="118" t="n"/>
      <c r="D74" s="132" t="n"/>
      <c r="E74" s="132" t="n"/>
      <c r="F74" s="118" t="n"/>
      <c r="G74" s="118" t="n"/>
    </row>
    <row r="75">
      <c r="A75" s="123" t="n"/>
      <c r="B75" s="131" t="n"/>
      <c r="C75" s="118" t="n"/>
      <c r="D75" s="127" t="n"/>
      <c r="E75" s="127" t="n"/>
      <c r="F75" s="118" t="n"/>
      <c r="G75" s="118" t="n"/>
    </row>
    <row r="76">
      <c r="A76" s="131" t="n"/>
      <c r="B76" s="131" t="n"/>
      <c r="C76" s="131" t="n"/>
      <c r="D76" s="130" t="n"/>
      <c r="E76" s="138" t="n"/>
      <c r="F76" s="118" t="n"/>
      <c r="G76" s="118" t="n"/>
    </row>
    <row r="77">
      <c r="A77" s="131" t="n"/>
      <c r="B77" s="131" t="n"/>
      <c r="C77" s="131" t="n"/>
      <c r="D77" s="131" t="n"/>
      <c r="E77" s="126" t="n"/>
      <c r="F77" s="118" t="n"/>
      <c r="G77" s="118" t="n"/>
    </row>
    <row r="78">
      <c r="A78" s="131" t="n"/>
      <c r="B78" s="131" t="n"/>
      <c r="C78" s="131" t="n"/>
      <c r="D78" s="131" t="n"/>
      <c r="E78" s="126" t="n"/>
      <c r="F78" s="118" t="n"/>
      <c r="G78" s="118" t="n"/>
    </row>
    <row r="79">
      <c r="A79" s="131" t="n"/>
      <c r="B79" s="131" t="n"/>
      <c r="C79" s="131" t="n"/>
      <c r="D79" s="131" t="n"/>
      <c r="E79" s="131" t="n"/>
      <c r="F79" s="118" t="n"/>
      <c r="G79" s="118" t="n"/>
    </row>
    <row r="80">
      <c r="A80" s="118" t="n"/>
      <c r="B80" s="118" t="n"/>
      <c r="C80" s="118" t="n"/>
      <c r="D80" s="118" t="n"/>
      <c r="E80" s="118" t="n"/>
      <c r="F80" s="118" t="n"/>
      <c r="G80" s="118" t="n"/>
    </row>
  </sheetData>
  <sheetProtection autoFilter="1" deleteColumns="1" deleteRows="1" formatCells="1" formatColumns="1" formatRows="1" insertColumns="1" insertHyperlinks="1" insertRows="1" objects="0" password="9675" pivotTables="1" scenarios="0" selectLockedCells="0" selectUnlockedCells="0" sheet="1" sort="1"/>
  <mergeCells count="12">
    <mergeCell ref="F8:F9"/>
    <mergeCell ref="E8:E9"/>
    <mergeCell ref="A1:F1"/>
    <mergeCell ref="A2:F2"/>
    <mergeCell ref="A3:F3"/>
    <mergeCell ref="A5:F5"/>
    <mergeCell ref="A6:F6"/>
    <mergeCell ref="A8:A9"/>
    <mergeCell ref="B8:B9"/>
    <mergeCell ref="C8:C9"/>
    <mergeCell ref="D8:D9"/>
    <mergeCell ref="A7:F7"/>
  </mergeCells>
  <pageMargins bottom="0.75" footer="0.3" header="0.3" left="0.98" right="0.7" top="0.75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43"/>
  <sheetViews>
    <sheetView topLeftCell="A13" workbookViewId="0">
      <selection activeCell="B13" sqref="B13"/>
    </sheetView>
  </sheetViews>
  <sheetFormatPr baseColWidth="10" defaultColWidth="8.83203125" defaultRowHeight="15"/>
  <cols>
    <col customWidth="1" max="1" min="1" style="118" width="6"/>
    <col customWidth="1" max="2" min="2" style="118" width="29.83203125"/>
    <col customWidth="1" max="3" min="3" style="118" width="9.83203125"/>
    <col customWidth="1" max="4" min="4" style="118" width="29.5"/>
    <col customWidth="1" max="5" min="5" style="118" width="9"/>
    <col customWidth="1" max="6" min="6" style="118" width="20.5"/>
    <col customWidth="1" max="7" min="7" style="118" width="12.5"/>
    <col customWidth="1" max="8" min="8" style="118" width="38.83203125"/>
    <col customWidth="1" max="9" min="9" style="118" width="15"/>
    <col customWidth="1" max="10" min="10" style="118" width="8.83203125"/>
    <col customWidth="1" max="16384" min="11" style="118" width="8.83203125"/>
  </cols>
  <sheetData>
    <row hidden="1" r="1" s="16">
      <c r="A1" s="95" t="inlineStr">
        <is>
          <t xml:space="preserve">Lampiran Memo Nomor : 398/M/SDM/YKP-bjb/VI/2019 </t>
        </is>
      </c>
    </row>
    <row hidden="1" r="2" s="16">
      <c r="A2" s="95" t="inlineStr">
        <is>
          <t>Tanggal :  24 Juni 2019</t>
        </is>
      </c>
    </row>
    <row hidden="1" r="3" s="16">
      <c r="A3" s="95" t="inlineStr">
        <is>
          <t>Perihal : Pembayaran Gaji Pegawai YKP bank bjb Bulan Juni 2019</t>
        </is>
      </c>
    </row>
    <row r="4">
      <c r="A4" s="120" t="n"/>
      <c r="B4" s="120" t="n"/>
      <c r="C4" s="120" t="n"/>
      <c r="D4" s="120" t="n"/>
      <c r="E4" s="120" t="n"/>
      <c r="F4" s="120" t="n"/>
      <c r="G4" s="120" t="n"/>
    </row>
    <row r="5">
      <c r="A5" s="103" t="inlineStr">
        <is>
          <t>DAFTAR FAKTOR PENGURANG ABSEN</t>
        </is>
      </c>
    </row>
    <row r="6">
      <c r="A6" s="103" t="inlineStr">
        <is>
          <t>BULAN Desember 2019 PEGAWAI YKP bank bjb</t>
        </is>
      </c>
    </row>
    <row customHeight="1" ht="8.25" r="7" s="16"/>
    <row customHeight="1" ht="15" r="8" s="16">
      <c r="A8" s="97" t="inlineStr">
        <is>
          <t>NO</t>
        </is>
      </c>
      <c r="B8" s="97" t="inlineStr">
        <is>
          <t>N A M A</t>
        </is>
      </c>
      <c r="C8" s="97" t="inlineStr">
        <is>
          <t>FAKTOR PENGURANG KEHADIRAN</t>
        </is>
      </c>
      <c r="D8" s="112" t="n"/>
      <c r="E8" s="112" t="n"/>
      <c r="F8" s="112" t="n"/>
      <c r="G8" s="112" t="n"/>
      <c r="H8" s="111" t="n"/>
      <c r="I8" s="109" t="inlineStr">
        <is>
          <t>TOTAL FAKTOR PENGURANG ABSEN</t>
        </is>
      </c>
    </row>
    <row customHeight="1" ht="15" r="9" s="16">
      <c r="A9" s="141" t="n"/>
      <c r="B9" s="141" t="n"/>
      <c r="C9" s="97" t="inlineStr">
        <is>
          <t>Terlambat ≥ 15 menit s.d ≤ 2 jam (20.000/Hari)</t>
        </is>
      </c>
      <c r="D9" s="111" t="n"/>
      <c r="E9" s="97" t="inlineStr">
        <is>
          <t>Terlambat &gt; 2 jam (40.000/Hari)</t>
        </is>
      </c>
      <c r="F9" s="111" t="n"/>
      <c r="G9" s="97" t="inlineStr">
        <is>
          <t>Akumulasi Terlambat ≥ 15 menit per minggu (50.000/Minggu)</t>
        </is>
      </c>
      <c r="H9" s="111" t="n"/>
      <c r="I9" s="141" t="n"/>
    </row>
    <row customHeight="1" ht="17.25" r="10" s="16">
      <c r="A10" s="110" t="n"/>
      <c r="B10" s="110" t="n"/>
      <c r="C10" s="97" t="inlineStr">
        <is>
          <t>JML HARI</t>
        </is>
      </c>
      <c r="D10" s="97" t="inlineStr">
        <is>
          <t>Rp</t>
        </is>
      </c>
      <c r="E10" s="97" t="inlineStr">
        <is>
          <t>JML HARI</t>
        </is>
      </c>
      <c r="F10" s="97" t="inlineStr">
        <is>
          <t>Rp</t>
        </is>
      </c>
      <c r="G10" s="97" t="inlineStr">
        <is>
          <t>JML MINGGU</t>
        </is>
      </c>
      <c r="H10" s="97" t="inlineStr">
        <is>
          <t>Rp</t>
        </is>
      </c>
      <c r="I10" s="110" t="n"/>
    </row>
    <row r="11">
      <c r="A11" s="139" t="n">
        <v>1</v>
      </c>
      <c r="B11" s="139" t="inlineStr">
        <is>
          <t>Adek Imam Afrianto</t>
        </is>
      </c>
      <c r="C11" s="139" t="n">
        <v>0</v>
      </c>
      <c r="D11" s="140">
        <f>C11*20000</f>
        <v/>
      </c>
      <c r="E11" s="139" t="n">
        <v>0</v>
      </c>
      <c r="F11" s="140">
        <f>E11*40000</f>
        <v/>
      </c>
      <c r="G11" s="139" t="n">
        <v>0</v>
      </c>
      <c r="H11" s="140">
        <f>G11*50000</f>
        <v/>
      </c>
      <c r="I11" s="140">
        <f>D11+F11+H11</f>
        <v/>
      </c>
    </row>
    <row r="12">
      <c r="A12" s="139" t="n">
        <v>2</v>
      </c>
      <c r="B12" s="139" t="inlineStr">
        <is>
          <t>Agam Nasrullah</t>
        </is>
      </c>
      <c r="C12" s="139" t="n">
        <v>0</v>
      </c>
      <c r="D12" s="140">
        <f>C12*20000</f>
        <v/>
      </c>
      <c r="E12" s="139" t="n">
        <v>0</v>
      </c>
      <c r="F12" s="140">
        <f>E12*40000</f>
        <v/>
      </c>
      <c r="G12" s="139" t="n">
        <v>0</v>
      </c>
      <c r="H12" s="140">
        <f>G12*50000</f>
        <v/>
      </c>
      <c r="I12" s="140">
        <f>D12+F12+H12</f>
        <v/>
      </c>
    </row>
    <row r="13">
      <c r="A13" s="139" t="n">
        <v>3</v>
      </c>
      <c r="B13" s="139" t="inlineStr">
        <is>
          <t>Ahmad Saprudin</t>
        </is>
      </c>
      <c r="C13" s="139" t="n">
        <v>0</v>
      </c>
      <c r="D13" s="140">
        <f>C13*20000</f>
        <v/>
      </c>
      <c r="E13" s="139" t="n">
        <v>0</v>
      </c>
      <c r="F13" s="140">
        <f>E13*40000</f>
        <v/>
      </c>
      <c r="G13" s="139" t="n">
        <v>0</v>
      </c>
      <c r="H13" s="140">
        <f>G13*50000</f>
        <v/>
      </c>
      <c r="I13" s="140">
        <f>D13+F13+H13</f>
        <v/>
      </c>
    </row>
    <row r="14">
      <c r="A14" s="139" t="n">
        <v>4</v>
      </c>
      <c r="B14" s="139" t="inlineStr">
        <is>
          <t>Ari Aldian</t>
        </is>
      </c>
      <c r="C14" s="139" t="n">
        <v>0</v>
      </c>
      <c r="D14" s="140">
        <f>C14*20000</f>
        <v/>
      </c>
      <c r="E14" s="139" t="n">
        <v>0</v>
      </c>
      <c r="F14" s="140">
        <f>E14*40000</f>
        <v/>
      </c>
      <c r="G14" s="139" t="n">
        <v>0</v>
      </c>
      <c r="H14" s="140">
        <f>G14*50000</f>
        <v/>
      </c>
      <c r="I14" s="140">
        <f>D14+F14+H14</f>
        <v/>
      </c>
    </row>
    <row r="15">
      <c r="A15" s="139" t="n">
        <v>5</v>
      </c>
      <c r="B15" s="139" t="inlineStr">
        <is>
          <t>Christina Apriliyani</t>
        </is>
      </c>
      <c r="C15" s="139" t="n">
        <v>0</v>
      </c>
      <c r="D15" s="140">
        <f>C15*20000</f>
        <v/>
      </c>
      <c r="E15" s="139" t="n">
        <v>0</v>
      </c>
      <c r="F15" s="140">
        <f>E15*40000</f>
        <v/>
      </c>
      <c r="G15" s="139" t="n">
        <v>0</v>
      </c>
      <c r="H15" s="140">
        <f>G15*50000</f>
        <v/>
      </c>
      <c r="I15" s="140">
        <f>D15+F15+H15</f>
        <v/>
      </c>
    </row>
    <row r="16">
      <c r="A16" s="139" t="n">
        <v>6</v>
      </c>
      <c r="B16" s="139" t="inlineStr">
        <is>
          <t>Dede Muhammad Syifauddin</t>
        </is>
      </c>
      <c r="C16" s="139" t="n">
        <v>0</v>
      </c>
      <c r="D16" s="140">
        <f>C16*20000</f>
        <v/>
      </c>
      <c r="E16" s="139" t="n">
        <v>0</v>
      </c>
      <c r="F16" s="140">
        <f>E16*40000</f>
        <v/>
      </c>
      <c r="G16" s="139" t="n">
        <v>0</v>
      </c>
      <c r="H16" s="140">
        <f>G16*50000</f>
        <v/>
      </c>
      <c r="I16" s="140">
        <f>D16+F16+H16</f>
        <v/>
      </c>
    </row>
    <row r="17">
      <c r="A17" s="139" t="n">
        <v>7</v>
      </c>
      <c r="B17" s="139" t="inlineStr">
        <is>
          <t>Deden Abdi Wijaya</t>
        </is>
      </c>
      <c r="C17" s="139" t="n">
        <v>0</v>
      </c>
      <c r="D17" s="140">
        <f>C17*20000</f>
        <v/>
      </c>
      <c r="E17" s="139" t="n">
        <v>0</v>
      </c>
      <c r="F17" s="140">
        <f>E17*40000</f>
        <v/>
      </c>
      <c r="G17" s="139" t="n">
        <v>0</v>
      </c>
      <c r="H17" s="140">
        <f>G17*50000</f>
        <v/>
      </c>
      <c r="I17" s="140">
        <f>D17+F17+H17</f>
        <v/>
      </c>
    </row>
    <row r="18">
      <c r="A18" s="139" t="n">
        <v>8</v>
      </c>
      <c r="B18" s="139" t="inlineStr">
        <is>
          <t>Dinan Sufendi Rae</t>
        </is>
      </c>
      <c r="C18" s="139" t="n">
        <v>0</v>
      </c>
      <c r="D18" s="140">
        <f>C18*20000</f>
        <v/>
      </c>
      <c r="E18" s="139" t="n">
        <v>0</v>
      </c>
      <c r="F18" s="140">
        <f>E18*40000</f>
        <v/>
      </c>
      <c r="G18" s="139" t="n">
        <v>0</v>
      </c>
      <c r="H18" s="140">
        <f>G18*50000</f>
        <v/>
      </c>
      <c r="I18" s="140">
        <f>D18+F18+H18</f>
        <v/>
      </c>
    </row>
    <row r="19">
      <c r="A19" s="139" t="n">
        <v>9</v>
      </c>
      <c r="B19" s="139" t="inlineStr">
        <is>
          <t>Dindin Achmad S</t>
        </is>
      </c>
      <c r="C19" s="139" t="n">
        <v>0</v>
      </c>
      <c r="D19" s="140">
        <f>C19*20000</f>
        <v/>
      </c>
      <c r="E19" s="139" t="n">
        <v>0</v>
      </c>
      <c r="F19" s="140">
        <f>E19*40000</f>
        <v/>
      </c>
      <c r="G19" s="139" t="n">
        <v>0</v>
      </c>
      <c r="H19" s="140">
        <f>G19*50000</f>
        <v/>
      </c>
      <c r="I19" s="140">
        <f>D19+F19+H19</f>
        <v/>
      </c>
    </row>
    <row r="20">
      <c r="A20" s="139" t="n">
        <v>10</v>
      </c>
      <c r="B20" s="139" t="inlineStr">
        <is>
          <t>Dudi Nursamsi</t>
        </is>
      </c>
      <c r="C20" s="139" t="n">
        <v>0</v>
      </c>
      <c r="D20" s="140">
        <f>C20*20000</f>
        <v/>
      </c>
      <c r="E20" s="139" t="n">
        <v>0</v>
      </c>
      <c r="F20" s="140">
        <f>E20*40000</f>
        <v/>
      </c>
      <c r="G20" s="139" t="n">
        <v>0</v>
      </c>
      <c r="H20" s="140">
        <f>G20*50000</f>
        <v/>
      </c>
      <c r="I20" s="140">
        <f>D20+F20+H20</f>
        <v/>
      </c>
    </row>
    <row r="21">
      <c r="A21" s="139" t="n">
        <v>11</v>
      </c>
      <c r="B21" s="139" t="inlineStr">
        <is>
          <t>Dwi Permana</t>
        </is>
      </c>
      <c r="C21" s="139" t="n">
        <v>0</v>
      </c>
      <c r="D21" s="140">
        <f>C21*20000</f>
        <v/>
      </c>
      <c r="E21" s="139" t="n">
        <v>0</v>
      </c>
      <c r="F21" s="140">
        <f>E21*40000</f>
        <v/>
      </c>
      <c r="G21" s="139" t="n">
        <v>0</v>
      </c>
      <c r="H21" s="140">
        <f>G21*50000</f>
        <v/>
      </c>
      <c r="I21" s="140">
        <f>D21+F21+H21</f>
        <v/>
      </c>
    </row>
    <row r="22">
      <c r="A22" s="139" t="n">
        <v>12</v>
      </c>
      <c r="B22" s="139" t="inlineStr">
        <is>
          <t>Dwi Teguh Purbo</t>
        </is>
      </c>
      <c r="C22" s="139" t="n">
        <v>0</v>
      </c>
      <c r="D22" s="140">
        <f>C22*20000</f>
        <v/>
      </c>
      <c r="E22" s="139" t="n">
        <v>0</v>
      </c>
      <c r="F22" s="140">
        <f>E22*40000</f>
        <v/>
      </c>
      <c r="G22" s="139" t="n">
        <v>0</v>
      </c>
      <c r="H22" s="140">
        <f>G22*50000</f>
        <v/>
      </c>
      <c r="I22" s="140">
        <f>D22+F22+H22</f>
        <v/>
      </c>
    </row>
    <row r="23">
      <c r="A23" s="139" t="n">
        <v>13</v>
      </c>
      <c r="B23" s="139" t="inlineStr">
        <is>
          <t>Fajar Anugrah</t>
        </is>
      </c>
      <c r="C23" s="139" t="n">
        <v>0</v>
      </c>
      <c r="D23" s="140">
        <f>C23*20000</f>
        <v/>
      </c>
      <c r="E23" s="139" t="n">
        <v>0</v>
      </c>
      <c r="F23" s="140">
        <f>E23*40000</f>
        <v/>
      </c>
      <c r="G23" s="139" t="n">
        <v>0</v>
      </c>
      <c r="H23" s="140">
        <f>G23*50000</f>
        <v/>
      </c>
      <c r="I23" s="140">
        <f>D23+F23+H23</f>
        <v/>
      </c>
    </row>
    <row r="24">
      <c r="A24" s="139" t="n">
        <v>14</v>
      </c>
      <c r="B24" s="139" t="inlineStr">
        <is>
          <t>Hangga Supratama</t>
        </is>
      </c>
      <c r="C24" s="139" t="n">
        <v>0</v>
      </c>
      <c r="D24" s="140">
        <f>C24*20000</f>
        <v/>
      </c>
      <c r="E24" s="139" t="n">
        <v>0</v>
      </c>
      <c r="F24" s="140">
        <f>E24*40000</f>
        <v/>
      </c>
      <c r="G24" s="139" t="n">
        <v>0</v>
      </c>
      <c r="H24" s="140">
        <f>G24*50000</f>
        <v/>
      </c>
      <c r="I24" s="140">
        <f>D24+F24+H24</f>
        <v/>
      </c>
    </row>
    <row r="25">
      <c r="A25" s="139" t="n">
        <v>15</v>
      </c>
      <c r="B25" s="139" t="inlineStr">
        <is>
          <t>Hendra Bakti Utama</t>
        </is>
      </c>
      <c r="C25" s="139" t="n">
        <v>0</v>
      </c>
      <c r="D25" s="140">
        <f>C25*20000</f>
        <v/>
      </c>
      <c r="E25" s="139" t="n">
        <v>0</v>
      </c>
      <c r="F25" s="140">
        <f>E25*40000</f>
        <v/>
      </c>
      <c r="G25" s="139" t="n">
        <v>0</v>
      </c>
      <c r="H25" s="140">
        <f>G25*50000</f>
        <v/>
      </c>
      <c r="I25" s="140">
        <f>D25+F25+H25</f>
        <v/>
      </c>
    </row>
    <row r="26">
      <c r="A26" s="139" t="n">
        <v>16</v>
      </c>
      <c r="B26" s="139" t="inlineStr">
        <is>
          <t>Herry Herdiana</t>
        </is>
      </c>
      <c r="C26" s="139" t="n">
        <v>0</v>
      </c>
      <c r="D26" s="140">
        <f>C26*20000</f>
        <v/>
      </c>
      <c r="E26" s="139" t="n">
        <v>0</v>
      </c>
      <c r="F26" s="140">
        <f>E26*40000</f>
        <v/>
      </c>
      <c r="G26" s="139" t="n">
        <v>0</v>
      </c>
      <c r="H26" s="140">
        <f>G26*50000</f>
        <v/>
      </c>
      <c r="I26" s="140">
        <f>D26+F26+H26</f>
        <v/>
      </c>
    </row>
    <row r="27">
      <c r="A27" s="139" t="n">
        <v>17</v>
      </c>
      <c r="B27" s="139" t="inlineStr">
        <is>
          <t>Ivansyah Wahyu</t>
        </is>
      </c>
      <c r="C27" s="139" t="n">
        <v>0</v>
      </c>
      <c r="D27" s="140">
        <f>C27*20000</f>
        <v/>
      </c>
      <c r="E27" s="139" t="n">
        <v>0</v>
      </c>
      <c r="F27" s="140">
        <f>E27*40000</f>
        <v/>
      </c>
      <c r="G27" s="139" t="n">
        <v>0</v>
      </c>
      <c r="H27" s="140">
        <f>G27*50000</f>
        <v/>
      </c>
      <c r="I27" s="140">
        <f>D27+F27+H27</f>
        <v/>
      </c>
    </row>
    <row r="28">
      <c r="A28" s="139" t="n">
        <v>18</v>
      </c>
      <c r="B28" s="139" t="inlineStr">
        <is>
          <t>Madaniah</t>
        </is>
      </c>
      <c r="C28" s="139" t="n">
        <v>0</v>
      </c>
      <c r="D28" s="140">
        <f>C28*20000</f>
        <v/>
      </c>
      <c r="E28" s="139" t="n">
        <v>0</v>
      </c>
      <c r="F28" s="140">
        <f>E28*40000</f>
        <v/>
      </c>
      <c r="G28" s="139" t="n">
        <v>0</v>
      </c>
      <c r="H28" s="140">
        <f>G28*50000</f>
        <v/>
      </c>
      <c r="I28" s="140">
        <f>D28+F28+H28</f>
        <v/>
      </c>
    </row>
    <row r="29">
      <c r="A29" s="139" t="n">
        <v>19</v>
      </c>
      <c r="B29" s="139" t="inlineStr">
        <is>
          <t>Moch Dudih Sugiarto</t>
        </is>
      </c>
      <c r="C29" s="139" t="n">
        <v>0</v>
      </c>
      <c r="D29" s="140">
        <f>C29*20000</f>
        <v/>
      </c>
      <c r="E29" s="139" t="n">
        <v>0</v>
      </c>
      <c r="F29" s="140">
        <f>E29*40000</f>
        <v/>
      </c>
      <c r="G29" s="139" t="n">
        <v>0</v>
      </c>
      <c r="H29" s="140">
        <f>G29*50000</f>
        <v/>
      </c>
      <c r="I29" s="140">
        <f>D29+F29+H29</f>
        <v/>
      </c>
    </row>
    <row r="30">
      <c r="A30" s="139" t="n">
        <v>20</v>
      </c>
      <c r="B30" s="139" t="inlineStr">
        <is>
          <t>Nandang Yogaswara</t>
        </is>
      </c>
      <c r="C30" s="139" t="n">
        <v>0</v>
      </c>
      <c r="D30" s="140">
        <f>C30*20000</f>
        <v/>
      </c>
      <c r="E30" s="139" t="n">
        <v>0</v>
      </c>
      <c r="F30" s="140">
        <f>E30*40000</f>
        <v/>
      </c>
      <c r="G30" s="139" t="n">
        <v>0</v>
      </c>
      <c r="H30" s="140">
        <f>G30*50000</f>
        <v/>
      </c>
      <c r="I30" s="140">
        <f>D30+F30+H30</f>
        <v/>
      </c>
    </row>
    <row r="31">
      <c r="A31" s="139" t="n">
        <v>21</v>
      </c>
      <c r="B31" s="139" t="inlineStr">
        <is>
          <t>Nur Ayu Rina I</t>
        </is>
      </c>
      <c r="C31" s="139" t="n">
        <v>0</v>
      </c>
      <c r="D31" s="140">
        <f>C31*20000</f>
        <v/>
      </c>
      <c r="E31" s="139" t="n">
        <v>0</v>
      </c>
      <c r="F31" s="140">
        <f>E31*40000</f>
        <v/>
      </c>
      <c r="G31" s="139" t="n">
        <v>0</v>
      </c>
      <c r="H31" s="140">
        <f>G31*50000</f>
        <v/>
      </c>
      <c r="I31" s="140">
        <f>D31+F31+H31</f>
        <v/>
      </c>
    </row>
    <row r="32">
      <c r="A32" s="139" t="n">
        <v>22</v>
      </c>
      <c r="B32" s="139" t="inlineStr">
        <is>
          <t>Veina Nuraida Wulandari</t>
        </is>
      </c>
      <c r="C32" s="139" t="n">
        <v>0</v>
      </c>
      <c r="D32" s="140">
        <f>C32*20000</f>
        <v/>
      </c>
      <c r="E32" s="139" t="n">
        <v>0</v>
      </c>
      <c r="F32" s="140">
        <f>E32*40000</f>
        <v/>
      </c>
      <c r="G32" s="139" t="n">
        <v>0</v>
      </c>
      <c r="H32" s="140">
        <f>G32*50000</f>
        <v/>
      </c>
      <c r="I32" s="140">
        <f>D32+F32+H32</f>
        <v/>
      </c>
    </row>
    <row r="33">
      <c r="A33" s="139" t="n">
        <v>23</v>
      </c>
      <c r="B33" s="139" t="inlineStr">
        <is>
          <t>Yanti</t>
        </is>
      </c>
      <c r="C33" s="139" t="n">
        <v>0</v>
      </c>
      <c r="D33" s="140">
        <f>C33*20000</f>
        <v/>
      </c>
      <c r="E33" s="139" t="n">
        <v>0</v>
      </c>
      <c r="F33" s="140">
        <f>E33*40000</f>
        <v/>
      </c>
      <c r="G33" s="139" t="n">
        <v>0</v>
      </c>
      <c r="H33" s="140">
        <f>G33*50000</f>
        <v/>
      </c>
      <c r="I33" s="140">
        <f>D33+F33+H33</f>
        <v/>
      </c>
    </row>
    <row r="34">
      <c r="A34" s="139" t="n">
        <v>24</v>
      </c>
      <c r="B34" s="139" t="inlineStr">
        <is>
          <t>Yosep Rahayu</t>
        </is>
      </c>
      <c r="C34" s="139" t="n">
        <v>0</v>
      </c>
      <c r="D34" s="140">
        <f>C34*20000</f>
        <v/>
      </c>
      <c r="E34" s="139" t="n">
        <v>0</v>
      </c>
      <c r="F34" s="140">
        <f>E34*40000</f>
        <v/>
      </c>
      <c r="G34" s="139" t="n">
        <v>0</v>
      </c>
      <c r="H34" s="140">
        <f>G34*50000</f>
        <v/>
      </c>
      <c r="I34" s="140">
        <f>D34+F34+H34</f>
        <v/>
      </c>
    </row>
    <row r="35">
      <c r="A35" s="139" t="n">
        <v>25</v>
      </c>
      <c r="B35" s="139" t="inlineStr">
        <is>
          <t>dr. Lanny Krisna Dewi</t>
        </is>
      </c>
      <c r="C35" s="139" t="n">
        <v>0</v>
      </c>
      <c r="D35" s="140">
        <f>C35*20000</f>
        <v/>
      </c>
      <c r="E35" s="139" t="n">
        <v>0</v>
      </c>
      <c r="F35" s="140">
        <f>E35*40000</f>
        <v/>
      </c>
      <c r="G35" s="139" t="n">
        <v>0</v>
      </c>
      <c r="H35" s="140">
        <f>G35*50000</f>
        <v/>
      </c>
      <c r="I35" s="140">
        <f>D35+F35+H35</f>
        <v/>
      </c>
    </row>
    <row r="36">
      <c r="A36" s="139" t="n">
        <v>26</v>
      </c>
      <c r="B36" s="139" t="inlineStr">
        <is>
          <t>dr. Santoso</t>
        </is>
      </c>
      <c r="C36" s="139" t="n">
        <v>0</v>
      </c>
      <c r="D36" s="140">
        <f>C36*20000</f>
        <v/>
      </c>
      <c r="E36" s="139" t="n">
        <v>0</v>
      </c>
      <c r="F36" s="140">
        <f>E36*40000</f>
        <v/>
      </c>
      <c r="G36" s="139" t="n">
        <v>0</v>
      </c>
      <c r="H36" s="140">
        <f>G36*50000</f>
        <v/>
      </c>
      <c r="I36" s="140">
        <f>D36+F36+H36</f>
        <v/>
      </c>
    </row>
    <row r="37">
      <c r="A37" s="80" t="inlineStr">
        <is>
          <t>TOTAL</t>
        </is>
      </c>
      <c r="B37" s="98" t="n"/>
      <c r="C37" s="23">
        <f>SUM(C11:C36)</f>
        <v/>
      </c>
      <c r="D37" s="11">
        <f>SUM(D11:D36)</f>
        <v/>
      </c>
      <c r="E37" s="11">
        <f>SUM(E11:E36)</f>
        <v/>
      </c>
      <c r="F37" s="11">
        <f>SUM(F11:F36)</f>
        <v/>
      </c>
      <c r="G37" s="11">
        <f>SUM(G11:G36)</f>
        <v/>
      </c>
      <c r="H37" s="11">
        <f>SUM(H11:H36)</f>
        <v/>
      </c>
      <c r="I37" s="13">
        <f>SUM(I11:I36)</f>
        <v/>
      </c>
    </row>
    <row r="38"/>
    <row r="39">
      <c r="B39" s="116" t="inlineStr">
        <is>
          <t>* Perhitungan ini dicetak melalui sistem dan tidak memerlukan tanda tangan</t>
        </is>
      </c>
      <c r="H39" s="116" t="n"/>
      <c r="I39" s="118" t="n"/>
      <c r="J39" s="116" t="n"/>
    </row>
    <row r="40">
      <c r="H40" s="114" t="n"/>
      <c r="I40" s="113" t="n"/>
      <c r="J40" s="113" t="n"/>
    </row>
    <row r="41">
      <c r="H41" s="114" t="n"/>
      <c r="I41" s="113" t="n"/>
      <c r="J41" s="113" t="n"/>
    </row>
    <row r="42">
      <c r="H42" s="116" t="n"/>
      <c r="I42" s="113" t="n"/>
      <c r="J42" s="113" t="n"/>
    </row>
    <row r="43">
      <c r="H43" s="137" t="n"/>
      <c r="I43" s="118" t="n"/>
      <c r="J43" s="118" t="n"/>
    </row>
  </sheetData>
  <sheetProtection autoFilter="1" deleteColumns="1" deleteRows="1" formatCells="1" formatColumns="1" formatRows="1" insertColumns="1" insertHyperlinks="1" insertRows="1" objects="0" password="9675" pivotTables="1" scenarios="0" selectLockedCells="0" selectUnlockedCells="0" sheet="1" sort="1"/>
  <mergeCells count="12">
    <mergeCell ref="I8:I10"/>
    <mergeCell ref="C9:D9"/>
    <mergeCell ref="E9:F9"/>
    <mergeCell ref="G9:H9"/>
    <mergeCell ref="A8:A10"/>
    <mergeCell ref="B8:B10"/>
    <mergeCell ref="C8:H8"/>
    <mergeCell ref="A1:G1"/>
    <mergeCell ref="A2:G2"/>
    <mergeCell ref="A3:G3"/>
    <mergeCell ref="A5:H5"/>
    <mergeCell ref="A6:H6"/>
  </mergeCells>
  <pageMargins bottom="0.12" footer="0.3" header="0.37" left="0.37" right="0.15" top="0.33"/>
  <pageSetup orientation="landscape" paperSize="9" scale="8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43"/>
  <sheetViews>
    <sheetView topLeftCell="A4" workbookViewId="0">
      <selection activeCell="B13" sqref="B13"/>
    </sheetView>
  </sheetViews>
  <sheetFormatPr baseColWidth="10" defaultColWidth="8.83203125" defaultRowHeight="15"/>
  <cols>
    <col customWidth="1" max="1" min="1" style="118" width="6"/>
    <col customWidth="1" max="2" min="2" style="118" width="28.83203125"/>
    <col customWidth="1" max="3" min="3" style="118" width="9"/>
    <col customWidth="1" max="4" min="4" style="118" width="12.5"/>
    <col customWidth="1" max="5" min="5" style="118" width="9.5"/>
    <col customWidth="1" max="6" min="6" style="118" width="16.5"/>
    <col customWidth="1" max="7" min="7" style="118" width="13.6640625"/>
    <col customWidth="1" max="8" min="8" style="118" width="8.83203125"/>
    <col customWidth="1" max="16384" min="9" style="118" width="8.83203125"/>
  </cols>
  <sheetData>
    <row hidden="1" r="1" s="16">
      <c r="A1" s="95" t="inlineStr">
        <is>
          <t xml:space="preserve">Lampiran Memo Nomor : 398/M/SDM/YKP-bjb/VI/2019 </t>
        </is>
      </c>
    </row>
    <row hidden="1" r="2" s="16">
      <c r="A2" s="95" t="inlineStr">
        <is>
          <t>Tanggal : 24 Juni 2019</t>
        </is>
      </c>
    </row>
    <row hidden="1" r="3" s="16">
      <c r="A3" s="116" t="inlineStr">
        <is>
          <t>Perihal : Pembayaran Gaji Pegawai YKP bank bjb Bulan Junii 2019</t>
        </is>
      </c>
      <c r="B3" s="116" t="n"/>
      <c r="C3" s="116" t="n"/>
      <c r="D3" s="116" t="n"/>
    </row>
    <row r="4">
      <c r="A4" s="120" t="n"/>
      <c r="B4" s="120" t="n"/>
      <c r="C4" s="120" t="n"/>
      <c r="D4" s="120" t="n"/>
    </row>
    <row r="5">
      <c r="A5" s="103" t="inlineStr">
        <is>
          <t>DAFTAR FAKTOR PENGURANG KEHADIRAN</t>
        </is>
      </c>
    </row>
    <row r="6">
      <c r="A6" s="103" t="inlineStr">
        <is>
          <t>BULAN Desember 2019 PEGAWAI YKP bank bjb</t>
        </is>
      </c>
    </row>
    <row customHeight="1" ht="11.25" r="7" s="16"/>
    <row customHeight="1" ht="15" r="8" s="16">
      <c r="A8" s="97" t="inlineStr">
        <is>
          <t>NO</t>
        </is>
      </c>
      <c r="B8" s="97" t="inlineStr">
        <is>
          <t>N A M A</t>
        </is>
      </c>
      <c r="C8" s="97" t="inlineStr">
        <is>
          <t>FAKTOR PENGURANG KEHADIRAN</t>
        </is>
      </c>
      <c r="D8" s="112" t="n"/>
      <c r="E8" s="112" t="n"/>
      <c r="F8" s="111" t="n"/>
      <c r="G8" s="109" t="inlineStr">
        <is>
          <t>TOTAL FAKTOR PENGURANG KEHADIRAN</t>
        </is>
      </c>
    </row>
    <row customHeight="1" ht="15" r="9" s="16">
      <c r="A9" s="141" t="n"/>
      <c r="B9" s="141" t="n"/>
      <c r="C9" s="97" t="inlineStr">
        <is>
          <t>SAKIT (65.000/HARI)</t>
        </is>
      </c>
      <c r="D9" s="111" t="n"/>
      <c r="E9" s="97" t="inlineStr">
        <is>
          <t>DINAS/DIKLAT (40.000/HARI)</t>
        </is>
      </c>
      <c r="F9" s="111" t="n"/>
      <c r="G9" s="141" t="n"/>
    </row>
    <row r="10">
      <c r="A10" s="110" t="n"/>
      <c r="B10" s="110" t="n"/>
      <c r="C10" s="97" t="inlineStr">
        <is>
          <t>JML HARI</t>
        </is>
      </c>
      <c r="D10" s="97" t="inlineStr">
        <is>
          <t>Rp</t>
        </is>
      </c>
      <c r="E10" s="97" t="inlineStr">
        <is>
          <t>JML HARI</t>
        </is>
      </c>
      <c r="F10" s="97" t="inlineStr">
        <is>
          <t>Rp</t>
        </is>
      </c>
      <c r="G10" s="110" t="n"/>
    </row>
    <row r="11">
      <c r="A11" s="139" t="n">
        <v>1</v>
      </c>
      <c r="B11" s="139" t="inlineStr">
        <is>
          <t>Adek Imam Afrianto</t>
        </is>
      </c>
      <c r="C11" s="139" t="n">
        <v>0</v>
      </c>
      <c r="D11" s="140">
        <f>C11*65000</f>
        <v/>
      </c>
      <c r="E11" s="139" t="n">
        <v>0</v>
      </c>
      <c r="F11" s="140">
        <f>E11*40000</f>
        <v/>
      </c>
      <c r="G11" s="140">
        <f>D11+F11</f>
        <v/>
      </c>
    </row>
    <row r="12">
      <c r="A12" s="139" t="n">
        <v>2</v>
      </c>
      <c r="B12" s="139" t="inlineStr">
        <is>
          <t>Agam Nasrullah</t>
        </is>
      </c>
      <c r="C12" s="139" t="n">
        <v>0</v>
      </c>
      <c r="D12" s="140">
        <f>C12*65000</f>
        <v/>
      </c>
      <c r="E12" s="139" t="n">
        <v>0</v>
      </c>
      <c r="F12" s="140">
        <f>E12*40000</f>
        <v/>
      </c>
      <c r="G12" s="140">
        <f>D12+F12</f>
        <v/>
      </c>
    </row>
    <row r="13">
      <c r="A13" s="139" t="n">
        <v>3</v>
      </c>
      <c r="B13" s="139" t="inlineStr">
        <is>
          <t>Ahmad Saprudin</t>
        </is>
      </c>
      <c r="C13" s="139" t="n">
        <v>0</v>
      </c>
      <c r="D13" s="140">
        <f>C13*65000</f>
        <v/>
      </c>
      <c r="E13" s="139" t="n">
        <v>1</v>
      </c>
      <c r="F13" s="140">
        <f>E13*40000</f>
        <v/>
      </c>
      <c r="G13" s="140">
        <f>D13+F13</f>
        <v/>
      </c>
    </row>
    <row r="14">
      <c r="A14" s="139" t="n">
        <v>4</v>
      </c>
      <c r="B14" s="139" t="inlineStr">
        <is>
          <t>Ari Aldian</t>
        </is>
      </c>
      <c r="C14" s="139" t="n">
        <v>0</v>
      </c>
      <c r="D14" s="140">
        <f>C14*65000</f>
        <v/>
      </c>
      <c r="E14" s="139" t="n">
        <v>0</v>
      </c>
      <c r="F14" s="140">
        <f>E14*40000</f>
        <v/>
      </c>
      <c r="G14" s="140">
        <f>D14+F14</f>
        <v/>
      </c>
    </row>
    <row r="15">
      <c r="A15" s="139" t="n">
        <v>5</v>
      </c>
      <c r="B15" s="139" t="inlineStr">
        <is>
          <t>Christina Apriliyani</t>
        </is>
      </c>
      <c r="C15" s="139" t="n">
        <v>0</v>
      </c>
      <c r="D15" s="140">
        <f>C15*65000</f>
        <v/>
      </c>
      <c r="E15" s="139" t="n">
        <v>0</v>
      </c>
      <c r="F15" s="140">
        <f>E15*40000</f>
        <v/>
      </c>
      <c r="G15" s="140">
        <f>D15+F15</f>
        <v/>
      </c>
    </row>
    <row r="16">
      <c r="A16" s="139" t="n">
        <v>6</v>
      </c>
      <c r="B16" s="139" t="inlineStr">
        <is>
          <t>Dede Muhammad Syifauddin</t>
        </is>
      </c>
      <c r="C16" s="139" t="n">
        <v>0</v>
      </c>
      <c r="D16" s="140">
        <f>C16*65000</f>
        <v/>
      </c>
      <c r="E16" s="139" t="n">
        <v>0</v>
      </c>
      <c r="F16" s="140">
        <f>E16*40000</f>
        <v/>
      </c>
      <c r="G16" s="140">
        <f>D16+F16</f>
        <v/>
      </c>
    </row>
    <row r="17">
      <c r="A17" s="139" t="n">
        <v>7</v>
      </c>
      <c r="B17" s="139" t="inlineStr">
        <is>
          <t>Deden Abdi Wijaya</t>
        </is>
      </c>
      <c r="C17" s="139" t="n">
        <v>0</v>
      </c>
      <c r="D17" s="140">
        <f>C17*65000</f>
        <v/>
      </c>
      <c r="E17" s="139" t="n">
        <v>0</v>
      </c>
      <c r="F17" s="140">
        <f>E17*40000</f>
        <v/>
      </c>
      <c r="G17" s="140">
        <f>D17+F17</f>
        <v/>
      </c>
    </row>
    <row r="18">
      <c r="A18" s="139" t="n">
        <v>8</v>
      </c>
      <c r="B18" s="139" t="inlineStr">
        <is>
          <t>Dinan Sufendi Rae</t>
        </is>
      </c>
      <c r="C18" s="139" t="n">
        <v>0</v>
      </c>
      <c r="D18" s="140">
        <f>C18*65000</f>
        <v/>
      </c>
      <c r="E18" s="139" t="n">
        <v>0</v>
      </c>
      <c r="F18" s="140">
        <f>E18*40000</f>
        <v/>
      </c>
      <c r="G18" s="140">
        <f>D18+F18</f>
        <v/>
      </c>
    </row>
    <row r="19">
      <c r="A19" s="139" t="n">
        <v>9</v>
      </c>
      <c r="B19" s="139" t="inlineStr">
        <is>
          <t>Dindin Achmad S</t>
        </is>
      </c>
      <c r="C19" s="139" t="n">
        <v>0</v>
      </c>
      <c r="D19" s="140">
        <f>C19*65000</f>
        <v/>
      </c>
      <c r="E19" s="139" t="n">
        <v>3</v>
      </c>
      <c r="F19" s="140">
        <f>E19*40000</f>
        <v/>
      </c>
      <c r="G19" s="140">
        <f>D19+F19</f>
        <v/>
      </c>
    </row>
    <row r="20">
      <c r="A20" s="139" t="n">
        <v>10</v>
      </c>
      <c r="B20" s="139" t="inlineStr">
        <is>
          <t>Dudi Nursamsi</t>
        </is>
      </c>
      <c r="C20" s="139" t="n">
        <v>0</v>
      </c>
      <c r="D20" s="140">
        <f>C20*65000</f>
        <v/>
      </c>
      <c r="E20" s="139" t="n">
        <v>0</v>
      </c>
      <c r="F20" s="140">
        <f>E20*40000</f>
        <v/>
      </c>
      <c r="G20" s="140">
        <f>D20+F20</f>
        <v/>
      </c>
    </row>
    <row r="21">
      <c r="A21" s="139" t="n">
        <v>11</v>
      </c>
      <c r="B21" s="139" t="inlineStr">
        <is>
          <t>Dwi Permana</t>
        </is>
      </c>
      <c r="C21" s="139" t="n">
        <v>0</v>
      </c>
      <c r="D21" s="140">
        <f>C21*65000</f>
        <v/>
      </c>
      <c r="E21" s="139" t="n">
        <v>5</v>
      </c>
      <c r="F21" s="140">
        <f>E21*40000</f>
        <v/>
      </c>
      <c r="G21" s="140">
        <f>D21+F21</f>
        <v/>
      </c>
    </row>
    <row r="22">
      <c r="A22" s="139" t="n">
        <v>12</v>
      </c>
      <c r="B22" s="139" t="inlineStr">
        <is>
          <t>Dwi Teguh Purbo</t>
        </is>
      </c>
      <c r="C22" s="139" t="n">
        <v>0</v>
      </c>
      <c r="D22" s="140">
        <f>C22*65000</f>
        <v/>
      </c>
      <c r="E22" s="139" t="n">
        <v>0</v>
      </c>
      <c r="F22" s="140">
        <f>E22*40000</f>
        <v/>
      </c>
      <c r="G22" s="140">
        <f>D22+F22</f>
        <v/>
      </c>
    </row>
    <row r="23">
      <c r="A23" s="139" t="n">
        <v>13</v>
      </c>
      <c r="B23" s="139" t="inlineStr">
        <is>
          <t>Fajar Anugrah</t>
        </is>
      </c>
      <c r="C23" s="139" t="n">
        <v>2</v>
      </c>
      <c r="D23" s="140">
        <f>C23*65000</f>
        <v/>
      </c>
      <c r="E23" s="139" t="n">
        <v>0</v>
      </c>
      <c r="F23" s="140">
        <f>E23*40000</f>
        <v/>
      </c>
      <c r="G23" s="140">
        <f>D23+F23</f>
        <v/>
      </c>
    </row>
    <row r="24">
      <c r="A24" s="139" t="n">
        <v>14</v>
      </c>
      <c r="B24" s="139" t="inlineStr">
        <is>
          <t>Hangga Supratama</t>
        </is>
      </c>
      <c r="C24" s="139" t="n">
        <v>1</v>
      </c>
      <c r="D24" s="140">
        <f>C24*65000</f>
        <v/>
      </c>
      <c r="E24" s="139" t="n">
        <v>0</v>
      </c>
      <c r="F24" s="140">
        <f>E24*40000</f>
        <v/>
      </c>
      <c r="G24" s="140">
        <f>D24+F24</f>
        <v/>
      </c>
    </row>
    <row r="25">
      <c r="A25" s="139" t="n">
        <v>15</v>
      </c>
      <c r="B25" s="139" t="inlineStr">
        <is>
          <t>Hendra Bakti Utama</t>
        </is>
      </c>
      <c r="C25" s="139" t="n">
        <v>0</v>
      </c>
      <c r="D25" s="140">
        <f>C25*65000</f>
        <v/>
      </c>
      <c r="E25" s="139" t="n">
        <v>3</v>
      </c>
      <c r="F25" s="140">
        <f>E25*40000</f>
        <v/>
      </c>
      <c r="G25" s="140">
        <f>D25+F25</f>
        <v/>
      </c>
    </row>
    <row r="26">
      <c r="A26" s="139" t="n">
        <v>16</v>
      </c>
      <c r="B26" s="139" t="inlineStr">
        <is>
          <t>Herry Herdiana</t>
        </is>
      </c>
      <c r="C26" s="139" t="n">
        <v>0</v>
      </c>
      <c r="D26" s="140">
        <f>C26*65000</f>
        <v/>
      </c>
      <c r="E26" s="139" t="n">
        <v>2</v>
      </c>
      <c r="F26" s="140">
        <f>E26*40000</f>
        <v/>
      </c>
      <c r="G26" s="140">
        <f>D26+F26</f>
        <v/>
      </c>
    </row>
    <row r="27">
      <c r="A27" s="139" t="n">
        <v>17</v>
      </c>
      <c r="B27" s="139" t="inlineStr">
        <is>
          <t>Ivansyah Wahyu</t>
        </is>
      </c>
      <c r="C27" s="139" t="n">
        <v>0</v>
      </c>
      <c r="D27" s="140">
        <f>C27*65000</f>
        <v/>
      </c>
      <c r="E27" s="139" t="n">
        <v>0</v>
      </c>
      <c r="F27" s="140">
        <f>E27*40000</f>
        <v/>
      </c>
      <c r="G27" s="140">
        <f>D27+F27</f>
        <v/>
      </c>
    </row>
    <row r="28">
      <c r="A28" s="139" t="n">
        <v>18</v>
      </c>
      <c r="B28" s="139" t="inlineStr">
        <is>
          <t>Madaniah</t>
        </is>
      </c>
      <c r="C28" s="139" t="n">
        <v>1</v>
      </c>
      <c r="D28" s="140">
        <f>C28*65000</f>
        <v/>
      </c>
      <c r="E28" s="139" t="n">
        <v>0</v>
      </c>
      <c r="F28" s="140">
        <f>E28*40000</f>
        <v/>
      </c>
      <c r="G28" s="140">
        <f>D28+F28</f>
        <v/>
      </c>
    </row>
    <row r="29">
      <c r="A29" s="139" t="n">
        <v>19</v>
      </c>
      <c r="B29" s="139" t="inlineStr">
        <is>
          <t>Moch Dudih Sugiarto</t>
        </is>
      </c>
      <c r="C29" s="139" t="n">
        <v>0</v>
      </c>
      <c r="D29" s="140">
        <f>C29*65000</f>
        <v/>
      </c>
      <c r="E29" s="139" t="n">
        <v>0</v>
      </c>
      <c r="F29" s="140">
        <f>E29*40000</f>
        <v/>
      </c>
      <c r="G29" s="140">
        <f>D29+F29</f>
        <v/>
      </c>
    </row>
    <row r="30">
      <c r="A30" s="139" t="n">
        <v>20</v>
      </c>
      <c r="B30" s="139" t="inlineStr">
        <is>
          <t>Nandang Yogaswara</t>
        </is>
      </c>
      <c r="C30" s="139" t="n">
        <v>0</v>
      </c>
      <c r="D30" s="140">
        <f>C30*65000</f>
        <v/>
      </c>
      <c r="E30" s="139" t="n">
        <v>3</v>
      </c>
      <c r="F30" s="140">
        <f>E30*40000</f>
        <v/>
      </c>
      <c r="G30" s="140">
        <f>D30+F30</f>
        <v/>
      </c>
    </row>
    <row r="31">
      <c r="A31" s="139" t="n">
        <v>21</v>
      </c>
      <c r="B31" s="139" t="inlineStr">
        <is>
          <t>Nur Ayu Rina I</t>
        </is>
      </c>
      <c r="C31" s="139" t="n">
        <v>0</v>
      </c>
      <c r="D31" s="140">
        <f>C31*65000</f>
        <v/>
      </c>
      <c r="E31" s="139" t="n">
        <v>6</v>
      </c>
      <c r="F31" s="140">
        <f>E31*40000</f>
        <v/>
      </c>
      <c r="G31" s="140">
        <f>D31+F31</f>
        <v/>
      </c>
    </row>
    <row r="32">
      <c r="A32" s="139" t="n">
        <v>22</v>
      </c>
      <c r="B32" s="139" t="inlineStr">
        <is>
          <t>Veina Nuraida Wulandari</t>
        </is>
      </c>
      <c r="C32" s="139" t="n">
        <v>0</v>
      </c>
      <c r="D32" s="140">
        <f>C32*65000</f>
        <v/>
      </c>
      <c r="E32" s="139" t="n">
        <v>0</v>
      </c>
      <c r="F32" s="140">
        <f>E32*40000</f>
        <v/>
      </c>
      <c r="G32" s="140">
        <f>D32+F32</f>
        <v/>
      </c>
    </row>
    <row r="33">
      <c r="A33" s="139" t="n">
        <v>23</v>
      </c>
      <c r="B33" s="139" t="inlineStr">
        <is>
          <t>Yanti</t>
        </is>
      </c>
      <c r="C33" s="139" t="n">
        <v>0</v>
      </c>
      <c r="D33" s="140">
        <f>C33*65000</f>
        <v/>
      </c>
      <c r="E33" s="139" t="n">
        <v>0</v>
      </c>
      <c r="F33" s="140">
        <f>E33*40000</f>
        <v/>
      </c>
      <c r="G33" s="140">
        <f>D33+F33</f>
        <v/>
      </c>
    </row>
    <row r="34">
      <c r="A34" s="139" t="n">
        <v>24</v>
      </c>
      <c r="B34" s="139" t="inlineStr">
        <is>
          <t>Yosep Rahayu</t>
        </is>
      </c>
      <c r="C34" s="139" t="n">
        <v>1</v>
      </c>
      <c r="D34" s="140">
        <f>C34*65000</f>
        <v/>
      </c>
      <c r="E34" s="139" t="n">
        <v>1</v>
      </c>
      <c r="F34" s="140">
        <f>E34*40000</f>
        <v/>
      </c>
      <c r="G34" s="140">
        <f>D34+F34</f>
        <v/>
      </c>
    </row>
    <row r="35">
      <c r="A35" s="139" t="n">
        <v>25</v>
      </c>
      <c r="B35" s="139" t="inlineStr">
        <is>
          <t>dr. Lanny Krisna Dewi</t>
        </is>
      </c>
      <c r="C35" s="139" t="n">
        <v>0</v>
      </c>
      <c r="D35" s="140">
        <f>C35*65000</f>
        <v/>
      </c>
      <c r="E35" s="139" t="n">
        <v>0</v>
      </c>
      <c r="F35" s="140">
        <f>E35*40000</f>
        <v/>
      </c>
      <c r="G35" s="140">
        <f>D35+F35</f>
        <v/>
      </c>
    </row>
    <row r="36">
      <c r="A36" s="139" t="n">
        <v>26</v>
      </c>
      <c r="B36" s="139" t="inlineStr">
        <is>
          <t>dr. Santoso</t>
        </is>
      </c>
      <c r="C36" s="139" t="n">
        <v>0</v>
      </c>
      <c r="D36" s="140">
        <f>C36*65000</f>
        <v/>
      </c>
      <c r="E36" s="139" t="n">
        <v>0</v>
      </c>
      <c r="F36" s="140">
        <f>E36*40000</f>
        <v/>
      </c>
      <c r="G36" s="140">
        <f>D36+F36</f>
        <v/>
      </c>
    </row>
    <row r="37">
      <c r="A37" s="80" t="inlineStr">
        <is>
          <t>TOTAL</t>
        </is>
      </c>
      <c r="B37" s="98" t="n"/>
      <c r="C37" s="11">
        <f>SUM(C11:C36)</f>
        <v/>
      </c>
      <c r="D37" s="11">
        <f>SUM(D11:D36)</f>
        <v/>
      </c>
      <c r="E37" s="11">
        <f>SUM(E11:E36)</f>
        <v/>
      </c>
      <c r="F37" s="11">
        <f>SUM(F11:F36)</f>
        <v/>
      </c>
      <c r="G37" s="53">
        <f>SUM(G11:G36)</f>
        <v/>
      </c>
    </row>
    <row r="38"/>
    <row r="39">
      <c r="B39" s="116" t="inlineStr">
        <is>
          <t>* Perhitungan ini dicetak melalui sistem dan tidak memerlukan tanda tangan</t>
        </is>
      </c>
      <c r="E39" s="116" t="n"/>
      <c r="F39" s="118" t="n"/>
      <c r="G39" s="118" t="n"/>
    </row>
    <row r="40">
      <c r="E40" s="114" t="n"/>
      <c r="F40" s="113" t="n"/>
      <c r="G40" s="113" t="n"/>
    </row>
    <row r="41">
      <c r="E41" s="114" t="n"/>
      <c r="F41" s="113" t="n"/>
      <c r="G41" s="113" t="n"/>
    </row>
    <row r="42">
      <c r="E42" s="116" t="n"/>
      <c r="F42" s="113" t="n"/>
      <c r="G42" s="113" t="n"/>
    </row>
    <row r="43">
      <c r="E43" s="137" t="n"/>
      <c r="F43" s="118" t="n"/>
      <c r="G43" s="118" t="n"/>
    </row>
  </sheetData>
  <sheetProtection autoFilter="1" deleteColumns="1" deleteRows="1" formatCells="1" formatColumns="1" formatRows="1" insertColumns="1" insertHyperlinks="1" insertRows="1" objects="0" password="9675" pivotTables="1" scenarios="0" selectLockedCells="0" selectUnlockedCells="0" sheet="1" sort="1"/>
  <mergeCells count="10">
    <mergeCell ref="A1:D1"/>
    <mergeCell ref="A2:D2"/>
    <mergeCell ref="G8:G10"/>
    <mergeCell ref="A5:G5"/>
    <mergeCell ref="A6:G6"/>
    <mergeCell ref="B8:B10"/>
    <mergeCell ref="A8:A10"/>
    <mergeCell ref="C9:D9"/>
    <mergeCell ref="E9:F9"/>
    <mergeCell ref="C8:F8"/>
  </mergeCells>
  <pageMargins bottom="0.28" footer="0.14" header="0.3" left="0.76" right="0.29" top="0.4"/>
  <pageSetup orientation="portrait" paperSize="9" scale="9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84"/>
  <sheetViews>
    <sheetView topLeftCell="A4" workbookViewId="0">
      <selection activeCell="A18" sqref="A18:H58"/>
    </sheetView>
  </sheetViews>
  <sheetFormatPr baseColWidth="10" defaultColWidth="8.83203125" defaultRowHeight="15"/>
  <cols>
    <col customWidth="1" max="1" min="1" style="118" width="5.33203125"/>
    <col customWidth="1" max="2" min="2" style="118" width="28"/>
    <col customWidth="1" max="3" min="3" style="118" width="25.5"/>
    <col customWidth="1" max="4" min="4" style="118" width="12.1640625"/>
    <col customWidth="1" max="5" min="5" style="118" width="11.1640625"/>
    <col customWidth="1" max="6" min="6" style="118" width="10.83203125"/>
    <col customWidth="1" max="7" min="7" style="118" width="12.33203125"/>
    <col customWidth="1" max="9" min="8" style="118" width="8.83203125"/>
    <col bestFit="1" customWidth="1" max="10" min="10" style="118" width="10"/>
    <col customWidth="1" max="11" min="11" style="118" width="11.6640625"/>
    <col customWidth="1" max="12" min="12" style="118" width="8.83203125"/>
    <col customWidth="1" max="16384" min="13" style="118" width="8.83203125"/>
  </cols>
  <sheetData>
    <row hidden="1" r="1" s="16">
      <c r="A1" s="95" t="inlineStr">
        <is>
          <t xml:space="preserve">Lampiran Memo Nomor :  398/M/SDM/YKP-bjb/VI/2019 </t>
        </is>
      </c>
    </row>
    <row hidden="1" r="2" s="16">
      <c r="A2" s="95" t="inlineStr">
        <is>
          <t>Tanggal : 24 Juni 2019</t>
        </is>
      </c>
    </row>
    <row hidden="1" r="3" s="16">
      <c r="A3" s="95" t="inlineStr">
        <is>
          <t>Perihal : Pembayaran Gaji Pegawai YKP bank bjb Bulan Juni 2019</t>
        </is>
      </c>
    </row>
    <row r="4">
      <c r="A4" s="120" t="n"/>
      <c r="B4" s="120" t="n"/>
      <c r="C4" s="120" t="n"/>
      <c r="D4" s="120" t="n"/>
      <c r="E4" s="120" t="n"/>
      <c r="F4" s="120" t="n"/>
      <c r="G4" s="120" t="n"/>
    </row>
    <row r="5">
      <c r="A5" s="103" t="inlineStr">
        <is>
          <t>DAFTAR PEMBAYARAN BPJS KESEHATAN</t>
        </is>
      </c>
    </row>
    <row r="6">
      <c r="A6" s="103" t="inlineStr">
        <is>
          <t>BULAN Desember 2019 PEGAWAI YKP bank bjb</t>
        </is>
      </c>
    </row>
    <row r="7">
      <c r="A7" s="103" t="n"/>
    </row>
    <row customHeight="1" ht="15.75" r="8" s="16">
      <c r="A8" s="97" t="inlineStr">
        <is>
          <t>NO</t>
        </is>
      </c>
      <c r="B8" s="97" t="inlineStr">
        <is>
          <t>N A M A</t>
        </is>
      </c>
      <c r="C8" s="107" t="inlineStr">
        <is>
          <t>GRADE</t>
        </is>
      </c>
      <c r="D8" s="107" t="inlineStr">
        <is>
          <t>SINGLE SALARY</t>
        </is>
      </c>
      <c r="E8" s="97" t="inlineStr">
        <is>
          <t xml:space="preserve"> TUNJANGAN BPJS KES</t>
        </is>
      </c>
      <c r="F8" s="97" t="inlineStr">
        <is>
          <t>PEGAWAI BPJS KES</t>
        </is>
      </c>
      <c r="G8" s="97" t="inlineStr">
        <is>
          <t>TOTAL BIAYA BPJS KES</t>
        </is>
      </c>
    </row>
    <row r="9">
      <c r="A9" s="110" t="n"/>
      <c r="B9" s="110" t="n"/>
      <c r="C9" s="110" t="n"/>
      <c r="D9" s="110" t="n"/>
      <c r="E9" s="110" t="n"/>
      <c r="F9" s="110" t="n"/>
      <c r="G9" s="110" t="n"/>
    </row>
    <row r="10">
      <c r="A10" s="139" t="n">
        <v>1</v>
      </c>
      <c r="B10" s="139" t="inlineStr">
        <is>
          <t>Adek Imam Afrianto</t>
        </is>
      </c>
      <c r="C10" s="139" t="inlineStr">
        <is>
          <t>G-4/5 (SENIOR STAFF)</t>
        </is>
      </c>
      <c r="D10" s="140" t="n">
        <v>5357451</v>
      </c>
      <c r="E10" s="140">
        <f>ROUND(D10*4.0%,0)</f>
        <v/>
      </c>
      <c r="F10" s="140">
        <f>ROUND(D10*1.0%,0)</f>
        <v/>
      </c>
      <c r="G10" s="140">
        <f>E10+F10</f>
        <v/>
      </c>
    </row>
    <row r="11">
      <c r="A11" s="139" t="n">
        <v>2</v>
      </c>
      <c r="B11" s="139" t="inlineStr">
        <is>
          <t>Agam Nasrullah</t>
        </is>
      </c>
      <c r="C11" s="139" t="inlineStr">
        <is>
          <t>G-3/5 (STAFF)</t>
        </is>
      </c>
      <c r="D11" s="140" t="n">
        <v>4772875</v>
      </c>
      <c r="E11" s="140">
        <f>ROUND(D11*4.0%,0)</f>
        <v/>
      </c>
      <c r="F11" s="140">
        <f>ROUND(D11*1.0%,0)</f>
        <v/>
      </c>
      <c r="G11" s="140">
        <f>E11+F11</f>
        <v/>
      </c>
    </row>
    <row r="12">
      <c r="A12" s="139" t="n">
        <v>3</v>
      </c>
      <c r="B12" s="139" t="inlineStr">
        <is>
          <t>Ahmad Saprudin</t>
        </is>
      </c>
      <c r="C12" s="139" t="inlineStr">
        <is>
          <t>G-7/1 (KEPALA SEKSI)</t>
        </is>
      </c>
      <c r="D12" s="140" t="n">
        <v>7750000</v>
      </c>
      <c r="E12" s="140">
        <f>ROUND(D12*4.0%,0)</f>
        <v/>
      </c>
      <c r="F12" s="140">
        <f>ROUND(D12*1.0%,0)</f>
        <v/>
      </c>
      <c r="G12" s="140">
        <f>E12+F12</f>
        <v/>
      </c>
    </row>
    <row r="13">
      <c r="A13" s="139" t="n">
        <v>4</v>
      </c>
      <c r="B13" s="139" t="inlineStr">
        <is>
          <t>Ari Aldian</t>
        </is>
      </c>
      <c r="C13" s="139" t="inlineStr">
        <is>
          <t>KONTRAK</t>
        </is>
      </c>
      <c r="D13" s="140" t="n">
        <v>2900000</v>
      </c>
      <c r="E13" s="140">
        <f>ROUND(133583.2,0)</f>
        <v/>
      </c>
      <c r="F13" s="140">
        <f>ROUND(33395.8,0)</f>
        <v/>
      </c>
      <c r="G13" s="140">
        <f>E13+F13</f>
        <v/>
      </c>
    </row>
    <row r="14">
      <c r="A14" s="139" t="n">
        <v>5</v>
      </c>
      <c r="B14" s="139" t="inlineStr">
        <is>
          <t>Christina Apriliyani</t>
        </is>
      </c>
      <c r="C14" s="139" t="inlineStr">
        <is>
          <t>G-7/1 (KEPALA SEKSI)</t>
        </is>
      </c>
      <c r="D14" s="140" t="n">
        <v>7750000</v>
      </c>
      <c r="E14" s="140">
        <f>ROUND(D14*4.0%,0)</f>
        <v/>
      </c>
      <c r="F14" s="140">
        <f>ROUND(D14*1.0%,0)</f>
        <v/>
      </c>
      <c r="G14" s="140">
        <f>E14+F14</f>
        <v/>
      </c>
    </row>
    <row r="15">
      <c r="A15" s="139" t="n">
        <v>6</v>
      </c>
      <c r="B15" s="139" t="inlineStr">
        <is>
          <t>Dede Muhammad Syifauddin</t>
        </is>
      </c>
      <c r="C15" s="139" t="inlineStr">
        <is>
          <t>G-1/3 (STAFF)</t>
        </is>
      </c>
      <c r="D15" s="140" t="n">
        <v>3578300</v>
      </c>
      <c r="E15" s="140">
        <f>ROUND(D15*4.0%,0)</f>
        <v/>
      </c>
      <c r="F15" s="140">
        <f>ROUND(D15*1.0%,0)</f>
        <v/>
      </c>
      <c r="G15" s="140">
        <f>E15+F15</f>
        <v/>
      </c>
    </row>
    <row r="16">
      <c r="A16" s="139" t="n">
        <v>7</v>
      </c>
      <c r="B16" s="139" t="inlineStr">
        <is>
          <t>Deden Abdi Wijaya</t>
        </is>
      </c>
      <c r="C16" s="139" t="inlineStr">
        <is>
          <t>G-5/4 (SENIOR STAFF)</t>
        </is>
      </c>
      <c r="D16" s="140" t="n">
        <v>5850000</v>
      </c>
      <c r="E16" s="140">
        <f>ROUND(D16*4.0%,0)</f>
        <v/>
      </c>
      <c r="F16" s="140">
        <f>ROUND(D16*1.0%,0)</f>
        <v/>
      </c>
      <c r="G16" s="140">
        <f>E16+F16</f>
        <v/>
      </c>
    </row>
    <row r="17">
      <c r="A17" s="139" t="n">
        <v>8</v>
      </c>
      <c r="B17" s="139" t="inlineStr">
        <is>
          <t>Dinan Sufendi Rae</t>
        </is>
      </c>
      <c r="C17" s="139" t="inlineStr">
        <is>
          <t>KONTRAK PARTNERSHIP</t>
        </is>
      </c>
      <c r="D17" s="140" t="n">
        <v>15000000</v>
      </c>
      <c r="E17" s="140" t="n"/>
      <c r="G17" s="140">
        <f>E17+F17</f>
        <v/>
      </c>
    </row>
    <row r="18">
      <c r="A18" s="139" t="n">
        <v>9</v>
      </c>
      <c r="B18" s="139" t="inlineStr">
        <is>
          <t>Dindin Achmad S</t>
        </is>
      </c>
      <c r="C18" s="139" t="inlineStr">
        <is>
          <t>G-9/4 (KEPALA SEKSI)</t>
        </is>
      </c>
      <c r="D18" s="140" t="n">
        <v>9250000</v>
      </c>
      <c r="E18" s="140">
        <f>ROUND(320000.0,0)</f>
        <v/>
      </c>
      <c r="F18" s="140">
        <f>ROUND(80000.0,0)</f>
        <v/>
      </c>
      <c r="G18" s="140">
        <f>E18+F18</f>
        <v/>
      </c>
    </row>
    <row r="19">
      <c r="A19" s="139" t="n">
        <v>10</v>
      </c>
      <c r="B19" s="139" t="inlineStr">
        <is>
          <t>Dudi Nursamsi</t>
        </is>
      </c>
      <c r="C19" s="139" t="inlineStr">
        <is>
          <t>G-7/2 (KEPALA SEKSI)</t>
        </is>
      </c>
      <c r="D19" s="140" t="n">
        <v>7850000</v>
      </c>
      <c r="E19" s="140">
        <f>ROUND(D19*4.0%,0)</f>
        <v/>
      </c>
      <c r="F19" s="140">
        <f>ROUND(D19*1.0%,0)</f>
        <v/>
      </c>
      <c r="G19" s="140">
        <f>E19+F19</f>
        <v/>
      </c>
    </row>
    <row r="20">
      <c r="A20" s="139" t="n">
        <v>11</v>
      </c>
      <c r="B20" s="139" t="inlineStr">
        <is>
          <t>Dwi Permana</t>
        </is>
      </c>
      <c r="C20" s="139" t="inlineStr">
        <is>
          <t>G-1/3 (STAFF)</t>
        </is>
      </c>
      <c r="D20" s="140" t="n">
        <v>3578300</v>
      </c>
      <c r="E20" s="140">
        <f>ROUND(D20*4.0%,0)</f>
        <v/>
      </c>
      <c r="F20" s="140">
        <f>ROUND(D20*1.0%,0)</f>
        <v/>
      </c>
      <c r="G20" s="140">
        <f>E20+F20</f>
        <v/>
      </c>
    </row>
    <row r="21">
      <c r="A21" s="139" t="n">
        <v>12</v>
      </c>
      <c r="B21" s="139" t="inlineStr">
        <is>
          <t>Dwi Teguh Purbo</t>
        </is>
      </c>
      <c r="C21" s="139" t="inlineStr">
        <is>
          <t>G-1/3 (STAFF)</t>
        </is>
      </c>
      <c r="D21" s="140" t="n">
        <v>3578300</v>
      </c>
      <c r="E21" s="140">
        <f>ROUND(D21*4.0%,0)</f>
        <v/>
      </c>
      <c r="F21" s="140">
        <f>ROUND(D21*1.0%,0)</f>
        <v/>
      </c>
      <c r="G21" s="140">
        <f>E21+F21</f>
        <v/>
      </c>
    </row>
    <row r="22">
      <c r="A22" s="139" t="n">
        <v>13</v>
      </c>
      <c r="B22" s="139" t="inlineStr">
        <is>
          <t>Fajar Anugrah</t>
        </is>
      </c>
      <c r="C22" s="139" t="inlineStr">
        <is>
          <t>G-5/2 (SENIOR STAFF)</t>
        </is>
      </c>
      <c r="D22" s="140" t="n">
        <v>5650000</v>
      </c>
      <c r="E22" s="140">
        <f>ROUND(D22*4.0%,0)</f>
        <v/>
      </c>
      <c r="F22" s="140">
        <f>ROUND(D22*1.0%,0)</f>
        <v/>
      </c>
      <c r="G22" s="140">
        <f>E22+F22</f>
        <v/>
      </c>
    </row>
    <row r="23">
      <c r="A23" s="139" t="n">
        <v>14</v>
      </c>
      <c r="B23" s="139" t="inlineStr">
        <is>
          <t>Hangga Supratama</t>
        </is>
      </c>
      <c r="C23" s="139" t="inlineStr">
        <is>
          <t>G-4/1 (SENIOR STAFF)</t>
        </is>
      </c>
      <c r="D23" s="140" t="n">
        <v>4950000</v>
      </c>
      <c r="E23" s="140">
        <f>ROUND(D23*4.0%,0)</f>
        <v/>
      </c>
      <c r="F23" s="140">
        <f>ROUND(D23*1.0%,0)</f>
        <v/>
      </c>
      <c r="G23" s="140">
        <f>E23+F23</f>
        <v/>
      </c>
    </row>
    <row r="24">
      <c r="A24" s="139" t="n">
        <v>15</v>
      </c>
      <c r="B24" s="139" t="inlineStr">
        <is>
          <t>Hendra Bakti Utama</t>
        </is>
      </c>
      <c r="C24" s="139" t="inlineStr">
        <is>
          <t>G-4/1 (SENIOR STAFF)</t>
        </is>
      </c>
      <c r="D24" s="140" t="n">
        <v>4950000</v>
      </c>
      <c r="E24" s="140">
        <f>ROUND(D24*4.0%,0)</f>
        <v/>
      </c>
      <c r="F24" s="140">
        <f>ROUND(D24*1.0%,0)</f>
        <v/>
      </c>
      <c r="G24" s="140">
        <f>E24+F24</f>
        <v/>
      </c>
    </row>
    <row r="25">
      <c r="A25" s="139" t="n">
        <v>16</v>
      </c>
      <c r="B25" s="139" t="inlineStr">
        <is>
          <t>Herry Herdiana</t>
        </is>
      </c>
      <c r="C25" s="139" t="inlineStr">
        <is>
          <t>G-7/3 (KEPALA SEKSI)</t>
        </is>
      </c>
      <c r="D25" s="140" t="n">
        <v>7950000</v>
      </c>
      <c r="E25" s="140">
        <f>ROUND(D25*4.0%,0)</f>
        <v/>
      </c>
      <c r="F25" s="140">
        <f>ROUND(D25*1.0%,0)</f>
        <v/>
      </c>
      <c r="G25" s="140">
        <f>E25+F25</f>
        <v/>
      </c>
    </row>
    <row r="26">
      <c r="A26" s="139" t="n">
        <v>17</v>
      </c>
      <c r="B26" s="139" t="inlineStr">
        <is>
          <t>Ivansyah Wahyu</t>
        </is>
      </c>
      <c r="C26" s="139" t="inlineStr">
        <is>
          <t>G-7/3 (SENIOR STAFF)</t>
        </is>
      </c>
      <c r="D26" s="140" t="n">
        <v>7678920</v>
      </c>
      <c r="E26" s="140">
        <f>ROUND(D26*4.0%,0)</f>
        <v/>
      </c>
      <c r="F26" s="140">
        <f>ROUND(D26*1.0%,0)</f>
        <v/>
      </c>
      <c r="G26" s="140">
        <f>E26+F26</f>
        <v/>
      </c>
    </row>
    <row r="27">
      <c r="A27" s="139" t="n">
        <v>18</v>
      </c>
      <c r="B27" s="139" t="inlineStr">
        <is>
          <t>Madaniah</t>
        </is>
      </c>
      <c r="C27" s="139" t="inlineStr">
        <is>
          <t>G-4/2 (SENIOR STAFF)</t>
        </is>
      </c>
      <c r="D27" s="140" t="n">
        <v>5065163</v>
      </c>
      <c r="E27" s="140">
        <f>ROUND(D27*4.0%,0)</f>
        <v/>
      </c>
      <c r="F27" s="140">
        <f>ROUND(D27*1.0%,0)</f>
        <v/>
      </c>
      <c r="G27" s="140">
        <f>E27+F27</f>
        <v/>
      </c>
    </row>
    <row r="28">
      <c r="A28" s="139" t="n">
        <v>19</v>
      </c>
      <c r="B28" s="139" t="inlineStr">
        <is>
          <t>Moch Dudih Sugiarto</t>
        </is>
      </c>
      <c r="C28" s="139" t="inlineStr">
        <is>
          <t>KONTRAK PARTNERSHIP</t>
        </is>
      </c>
      <c r="D28" s="140" t="n">
        <v>6800000</v>
      </c>
      <c r="E28" s="140" t="n"/>
      <c r="G28" s="140">
        <f>E28+F28</f>
        <v/>
      </c>
    </row>
    <row r="29">
      <c r="A29" s="139" t="n">
        <v>20</v>
      </c>
      <c r="B29" s="139" t="inlineStr">
        <is>
          <t>Nandang Yogaswara</t>
        </is>
      </c>
      <c r="C29" s="139" t="inlineStr">
        <is>
          <t>G-8/1 (KEPALA SEKSI)</t>
        </is>
      </c>
      <c r="D29" s="140" t="n">
        <v>8350000</v>
      </c>
      <c r="E29" s="140">
        <f>ROUND(320000.0,0)</f>
        <v/>
      </c>
      <c r="F29" s="140">
        <f>ROUND(80000.0,0)</f>
        <v/>
      </c>
      <c r="G29" s="140">
        <f>E29+F29</f>
        <v/>
      </c>
    </row>
    <row r="30">
      <c r="A30" s="139" t="n">
        <v>21</v>
      </c>
      <c r="B30" s="139" t="inlineStr">
        <is>
          <t>Nur Ayu Rina I</t>
        </is>
      </c>
      <c r="C30" s="139" t="inlineStr">
        <is>
          <t>G-6/4 (SENIOR STAFF)</t>
        </is>
      </c>
      <c r="D30" s="140" t="n">
        <v>6450000</v>
      </c>
      <c r="E30" s="140">
        <f>ROUND(D30*4.0%,0)</f>
        <v/>
      </c>
      <c r="F30" s="140">
        <f>ROUND(D30*1.0%,0)</f>
        <v/>
      </c>
      <c r="G30" s="140">
        <f>E30+F30</f>
        <v/>
      </c>
    </row>
    <row r="31">
      <c r="A31" s="139" t="n">
        <v>22</v>
      </c>
      <c r="B31" s="139" t="inlineStr">
        <is>
          <t>Veina Nuraida Wulandari</t>
        </is>
      </c>
      <c r="C31" s="139" t="inlineStr">
        <is>
          <t>G-1/3 (STAFF NON BPJ KES )</t>
        </is>
      </c>
      <c r="D31" s="140" t="n">
        <v>3578300</v>
      </c>
      <c r="E31" s="140">
        <f>ROUND(D31*0.0%,0)</f>
        <v/>
      </c>
      <c r="F31" s="140">
        <f>ROUND(D31*0.0%,0)</f>
        <v/>
      </c>
      <c r="G31" s="140">
        <f>E31+F31</f>
        <v/>
      </c>
    </row>
    <row r="32">
      <c r="A32" s="139" t="n">
        <v>23</v>
      </c>
      <c r="B32" s="139" t="inlineStr">
        <is>
          <t>Yanti</t>
        </is>
      </c>
      <c r="C32" s="139" t="inlineStr">
        <is>
          <t>G-6/4 (SENIOR STAFF)</t>
        </is>
      </c>
      <c r="D32" s="140" t="n">
        <v>6453690</v>
      </c>
      <c r="E32" s="140">
        <f>ROUND(D32*4.0%,0)</f>
        <v/>
      </c>
      <c r="F32" s="140">
        <f>ROUND(D32*1.0%,0)</f>
        <v/>
      </c>
      <c r="G32" s="140">
        <f>E32+F32</f>
        <v/>
      </c>
    </row>
    <row r="33">
      <c r="A33" s="139" t="n">
        <v>24</v>
      </c>
      <c r="B33" s="139" t="inlineStr">
        <is>
          <t>Yosep Rahayu</t>
        </is>
      </c>
      <c r="C33" s="139" t="inlineStr">
        <is>
          <t>G-6/2 (SENIOR STAFF)</t>
        </is>
      </c>
      <c r="D33" s="140" t="n">
        <v>6250000</v>
      </c>
      <c r="E33" s="140">
        <f>ROUND(D33*4.0%,0)</f>
        <v/>
      </c>
      <c r="F33" s="140">
        <f>ROUND(D33*1.0%,0)</f>
        <v/>
      </c>
      <c r="G33" s="140">
        <f>E33+F33</f>
        <v/>
      </c>
    </row>
    <row r="34">
      <c r="A34" s="139" t="n">
        <v>25</v>
      </c>
      <c r="B34" s="139" t="inlineStr">
        <is>
          <t>dr. Lanny Krisna Dewi</t>
        </is>
      </c>
      <c r="C34" s="139" t="inlineStr">
        <is>
          <t>KONTRAK PARTNERSHIP</t>
        </is>
      </c>
      <c r="D34" s="140" t="n">
        <v>5800000</v>
      </c>
      <c r="E34" s="140" t="n"/>
      <c r="G34" s="140">
        <f>E34+F34</f>
        <v/>
      </c>
    </row>
    <row r="35">
      <c r="A35" s="139" t="n">
        <v>26</v>
      </c>
      <c r="B35" s="139" t="inlineStr">
        <is>
          <t>dr. Santoso</t>
        </is>
      </c>
      <c r="C35" s="139" t="inlineStr">
        <is>
          <t>KONTRAK PARTNERSHIP</t>
        </is>
      </c>
      <c r="D35" s="140" t="n">
        <v>6800000</v>
      </c>
      <c r="E35" s="140" t="n"/>
      <c r="G35" s="140">
        <f>E35+F35</f>
        <v/>
      </c>
    </row>
    <row r="36">
      <c r="A36" s="80" t="inlineStr">
        <is>
          <t>TOTAL</t>
        </is>
      </c>
      <c r="B36" s="98" t="n"/>
      <c r="C36" s="98" t="n"/>
      <c r="D36" s="98" t="n"/>
      <c r="E36" s="11">
        <f>SUM(E10:E35)</f>
        <v/>
      </c>
      <c r="F36" s="11">
        <f>SUM(F10:F35)</f>
        <v/>
      </c>
      <c r="G36" s="11">
        <f>SUM(G10:G35)</f>
        <v/>
      </c>
    </row>
    <row r="37">
      <c r="A37" s="116" t="n"/>
      <c r="B37" s="116" t="n"/>
      <c r="C37" s="116" t="n"/>
      <c r="D37" s="41" t="n"/>
      <c r="E37" s="4" t="n"/>
      <c r="F37" s="4" t="n"/>
      <c r="G37" s="113" t="n"/>
    </row>
    <row r="38">
      <c r="A38" s="116" t="n"/>
      <c r="B38" s="116" t="inlineStr">
        <is>
          <t>* Perhitungan ini dicetak melalui sistem dan tidak memerlukan tanda tangan</t>
        </is>
      </c>
      <c r="C38" s="116" t="n"/>
      <c r="D38" s="5" t="n"/>
      <c r="E38" s="116" t="n"/>
      <c r="F38" s="118" t="n"/>
      <c r="G38" s="118" t="n"/>
    </row>
    <row r="39">
      <c r="A39" s="113" t="n"/>
      <c r="B39" s="113" t="n"/>
      <c r="C39" s="113" t="n"/>
      <c r="D39" s="103" t="n"/>
      <c r="E39" s="114" t="n"/>
      <c r="F39" s="113" t="n"/>
      <c r="G39" s="113" t="n"/>
    </row>
    <row r="40">
      <c r="A40" s="113" t="n"/>
      <c r="B40" s="113" t="n"/>
      <c r="C40" s="113" t="n"/>
      <c r="D40" s="113" t="n"/>
      <c r="E40" s="114" t="n"/>
      <c r="F40" s="113" t="n"/>
      <c r="G40" s="113" t="n"/>
    </row>
    <row r="41">
      <c r="A41" s="113" t="n"/>
      <c r="B41" s="113" t="n"/>
      <c r="C41" s="113" t="n"/>
      <c r="D41" s="113" t="n"/>
      <c r="E41" s="116" t="n"/>
      <c r="F41" s="113" t="n"/>
      <c r="G41" s="113" t="n"/>
    </row>
    <row r="42">
      <c r="A42" s="113" t="n"/>
      <c r="B42" s="113" t="n"/>
      <c r="C42" s="113" t="n"/>
      <c r="D42" s="113" t="n"/>
      <c r="E42" s="137" t="n"/>
      <c r="F42" s="118" t="n"/>
      <c r="G42" s="118" t="n"/>
    </row>
    <row r="43">
      <c r="A43" s="113" t="n"/>
      <c r="C43" s="113" t="n"/>
      <c r="D43" s="113" t="n"/>
      <c r="E43" s="113" t="n"/>
      <c r="F43" s="113" t="n"/>
      <c r="G43" s="113" t="n"/>
    </row>
    <row r="44">
      <c r="A44" s="113" t="n"/>
      <c r="B44" s="118" t="n"/>
      <c r="C44" s="113" t="n"/>
      <c r="D44" s="113" t="inlineStr">
        <is>
          <t xml:space="preserve"> </t>
        </is>
      </c>
      <c r="E44" s="113" t="n"/>
      <c r="F44" s="113" t="n"/>
      <c r="G44" s="113" t="n"/>
      <c r="H44" s="118" t="n"/>
    </row>
    <row r="45">
      <c r="A45" s="113" t="n"/>
      <c r="B45" s="118" t="n"/>
      <c r="C45" s="113" t="n"/>
      <c r="D45" s="113" t="n"/>
      <c r="E45" s="113" t="n"/>
      <c r="F45" s="113" t="n"/>
      <c r="G45" s="113" t="n"/>
      <c r="H45" s="118" t="n"/>
    </row>
    <row r="46">
      <c r="A46" s="118" t="n"/>
      <c r="B46" s="118" t="n"/>
      <c r="C46" s="118" t="n"/>
      <c r="D46" s="118" t="n"/>
      <c r="E46" s="118" t="n"/>
      <c r="F46" s="118" t="n"/>
      <c r="G46" s="118" t="n"/>
      <c r="H46" s="118" t="n"/>
    </row>
    <row r="47">
      <c r="A47" s="130" t="n"/>
      <c r="B47" s="118" t="n"/>
      <c r="C47" s="118" t="n"/>
      <c r="D47" s="118" t="n"/>
      <c r="E47" s="118" t="n"/>
      <c r="F47" s="120" t="n"/>
      <c r="G47" s="118" t="n"/>
      <c r="H47" s="118" t="n"/>
    </row>
    <row r="48">
      <c r="A48" s="130" t="n"/>
      <c r="B48" s="118" t="n"/>
      <c r="C48" s="118" t="n"/>
      <c r="D48" s="118" t="n"/>
      <c r="E48" s="118" t="n"/>
      <c r="F48" s="120" t="n"/>
      <c r="G48" s="118" t="n"/>
      <c r="H48" s="118" t="n"/>
    </row>
    <row r="49">
      <c r="A49" s="121" t="n"/>
      <c r="B49" s="121" t="n"/>
      <c r="C49" s="121" t="n"/>
      <c r="D49" s="121" t="n"/>
      <c r="E49" s="122" t="n"/>
      <c r="F49" s="122" t="n"/>
      <c r="G49" s="118" t="n"/>
      <c r="H49" s="118" t="n"/>
    </row>
    <row r="50">
      <c r="A50" s="118" t="n"/>
      <c r="B50" s="118" t="n"/>
      <c r="C50" s="118" t="n"/>
      <c r="D50" s="118" t="n"/>
      <c r="E50" s="122" t="n"/>
      <c r="F50" s="122" t="n"/>
      <c r="G50" s="118" t="n"/>
      <c r="H50" s="118" t="n"/>
    </row>
    <row customHeight="1" ht="16" r="51" s="16">
      <c r="A51" s="118" t="n"/>
      <c r="B51" s="118" t="n"/>
      <c r="C51" s="118" t="n"/>
      <c r="D51" s="118" t="n"/>
      <c r="E51" s="122" t="n"/>
      <c r="F51" s="122" t="n"/>
      <c r="G51" s="118" t="n"/>
      <c r="H51" s="118" t="n"/>
    </row>
    <row r="52">
      <c r="A52" s="123" t="n"/>
      <c r="B52" s="131" t="n"/>
      <c r="C52" s="125" t="n"/>
      <c r="D52" s="126" t="n"/>
      <c r="E52" s="126" t="n"/>
      <c r="F52" s="126" t="n"/>
      <c r="G52" s="118" t="n"/>
      <c r="H52" s="118" t="n"/>
    </row>
    <row r="53">
      <c r="A53" s="123" t="n"/>
      <c r="B53" s="131" t="n"/>
      <c r="C53" s="127" t="n"/>
      <c r="D53" s="126" t="n"/>
      <c r="E53" s="126" t="n"/>
      <c r="F53" s="126" t="n"/>
      <c r="G53" s="118" t="n"/>
      <c r="H53" s="118" t="n"/>
    </row>
    <row r="54">
      <c r="A54" s="123" t="n"/>
      <c r="B54" s="131" t="n"/>
      <c r="C54" s="127" t="n"/>
      <c r="D54" s="126" t="n"/>
      <c r="E54" s="126" t="n"/>
      <c r="F54" s="126" t="n"/>
      <c r="G54" s="118" t="n"/>
      <c r="H54" s="118" t="n"/>
    </row>
    <row customHeight="1" ht="16" r="55" s="16">
      <c r="A55" s="123" t="n"/>
      <c r="B55" s="131" t="n"/>
      <c r="C55" s="127" t="n"/>
      <c r="D55" s="126" t="n"/>
      <c r="E55" s="126" t="n"/>
      <c r="F55" s="126" t="n"/>
      <c r="G55" s="118" t="n"/>
      <c r="H55" s="118" t="n"/>
    </row>
    <row r="56">
      <c r="A56" s="123" t="n"/>
      <c r="B56" s="128" t="n"/>
      <c r="C56" s="120" t="n"/>
      <c r="D56" s="126" t="n"/>
      <c r="E56" s="138" t="n"/>
      <c r="F56" s="138" t="n"/>
      <c r="G56" s="118" t="n"/>
      <c r="H56" s="118" t="n"/>
    </row>
    <row r="57">
      <c r="A57" s="123" t="n"/>
      <c r="B57" s="131" t="n"/>
      <c r="C57" s="127" t="n"/>
      <c r="D57" s="126" t="n"/>
      <c r="E57" s="126" t="n"/>
      <c r="F57" s="126" t="n"/>
      <c r="G57" s="118" t="n"/>
      <c r="H57" s="118" t="n"/>
    </row>
    <row r="58">
      <c r="A58" s="123" t="n"/>
      <c r="B58" s="131" t="n"/>
      <c r="C58" s="127" t="n"/>
      <c r="D58" s="126" t="n"/>
      <c r="E58" s="126" t="n"/>
      <c r="F58" s="126" t="n"/>
      <c r="G58" s="118" t="n"/>
      <c r="H58" s="118" t="n"/>
    </row>
    <row r="59">
      <c r="A59" s="123" t="n"/>
      <c r="B59" s="131" t="n"/>
      <c r="C59" s="127" t="n"/>
      <c r="D59" s="126" t="n"/>
      <c r="E59" s="126" t="n"/>
      <c r="F59" s="126" t="n"/>
      <c r="G59" s="118" t="n"/>
      <c r="H59" s="118" t="n"/>
    </row>
    <row r="60">
      <c r="A60" s="123" t="n"/>
      <c r="B60" s="131" t="n"/>
      <c r="C60" s="127" t="n"/>
      <c r="D60" s="126" t="n"/>
      <c r="E60" s="126" t="n"/>
      <c r="F60" s="126" t="n"/>
      <c r="G60" s="118" t="n"/>
      <c r="H60" s="118" t="n"/>
    </row>
    <row r="61">
      <c r="A61" s="123" t="n"/>
      <c r="B61" s="131" t="n"/>
      <c r="C61" s="127" t="n"/>
      <c r="D61" s="126" t="n"/>
      <c r="E61" s="126" t="n"/>
      <c r="F61" s="126" t="n"/>
      <c r="G61" s="118" t="n"/>
      <c r="H61" s="118" t="n"/>
    </row>
    <row r="62">
      <c r="A62" s="123" t="n"/>
      <c r="B62" s="131" t="n"/>
      <c r="C62" s="127" t="n"/>
      <c r="D62" s="126" t="n"/>
      <c r="E62" s="126" t="n"/>
      <c r="F62" s="126" t="n"/>
      <c r="G62" s="118" t="n"/>
      <c r="H62" s="118" t="n"/>
    </row>
    <row r="63">
      <c r="A63" s="123" t="n"/>
      <c r="B63" s="131" t="n"/>
      <c r="C63" s="127" t="n"/>
      <c r="D63" s="126" t="n"/>
      <c r="E63" s="126" t="n"/>
      <c r="F63" s="126" t="n"/>
      <c r="G63" s="118" t="n"/>
      <c r="H63" s="118" t="n"/>
    </row>
    <row r="64">
      <c r="A64" s="123" t="n"/>
      <c r="B64" s="130" t="n"/>
      <c r="C64" s="118" t="n"/>
      <c r="D64" s="138" t="n"/>
      <c r="E64" s="138" t="n"/>
      <c r="F64" s="138" t="n"/>
      <c r="G64" s="118" t="n"/>
      <c r="H64" s="118" t="n"/>
    </row>
    <row r="65">
      <c r="A65" s="123" t="n"/>
      <c r="B65" s="128" t="n"/>
      <c r="C65" s="120" t="n"/>
      <c r="D65" s="126" t="n"/>
      <c r="E65" s="138" t="n"/>
      <c r="F65" s="138" t="n"/>
      <c r="G65" s="118" t="n"/>
      <c r="H65" s="118" t="n"/>
    </row>
    <row r="66">
      <c r="A66" s="123" t="n"/>
      <c r="B66" s="131" t="n"/>
      <c r="C66" s="127" t="n"/>
      <c r="D66" s="126" t="n"/>
      <c r="E66" s="126" t="n"/>
      <c r="F66" s="126" t="n"/>
      <c r="G66" s="118" t="n"/>
      <c r="H66" s="118" t="n"/>
    </row>
    <row r="67">
      <c r="A67" s="123" t="n"/>
      <c r="B67" s="131" t="n"/>
      <c r="C67" s="127" t="n"/>
      <c r="D67" s="126" t="n"/>
      <c r="E67" s="126" t="n"/>
      <c r="F67" s="126" t="n"/>
      <c r="G67" s="118" t="n"/>
      <c r="H67" s="118" t="n"/>
    </row>
    <row r="68">
      <c r="A68" s="123" t="n"/>
      <c r="B68" s="131" t="n"/>
      <c r="C68" s="127" t="n"/>
      <c r="D68" s="126" t="n"/>
      <c r="E68" s="126" t="n"/>
      <c r="F68" s="126" t="n"/>
      <c r="G68" s="118" t="n"/>
      <c r="H68" s="118" t="n"/>
    </row>
    <row r="69">
      <c r="A69" s="123" t="n"/>
      <c r="B69" s="131" t="n"/>
      <c r="C69" s="127" t="n"/>
      <c r="D69" s="126" t="n"/>
      <c r="E69" s="126" t="n"/>
      <c r="F69" s="126" t="n"/>
      <c r="G69" s="118" t="n"/>
      <c r="H69" s="118" t="n"/>
    </row>
    <row r="70">
      <c r="A70" s="123" t="n"/>
      <c r="B70" s="130" t="n"/>
      <c r="C70" s="120" t="n"/>
      <c r="D70" s="138" t="n"/>
      <c r="E70" s="138" t="n"/>
      <c r="F70" s="138" t="n"/>
      <c r="G70" s="118" t="n"/>
      <c r="H70" s="118" t="n"/>
    </row>
    <row r="71">
      <c r="A71" s="123" t="n"/>
      <c r="B71" s="130" t="n"/>
      <c r="C71" s="120" t="n"/>
      <c r="D71" s="138" t="n"/>
      <c r="E71" s="138" t="n"/>
      <c r="F71" s="138" t="n"/>
      <c r="G71" s="118" t="n"/>
      <c r="H71" s="118" t="n"/>
    </row>
    <row r="72">
      <c r="A72" s="123" t="n"/>
      <c r="B72" s="130" t="n"/>
      <c r="C72" s="120" t="n"/>
      <c r="D72" s="138" t="n"/>
      <c r="E72" s="138" t="n"/>
      <c r="F72" s="138" t="n"/>
      <c r="G72" s="118" t="n"/>
      <c r="H72" s="118" t="n"/>
    </row>
    <row r="73">
      <c r="A73" s="123" t="n"/>
      <c r="B73" s="131" t="n"/>
      <c r="C73" s="127" t="n"/>
      <c r="D73" s="138" t="n"/>
      <c r="E73" s="138" t="n"/>
      <c r="F73" s="138" t="n"/>
      <c r="G73" s="118" t="n"/>
      <c r="H73" s="118" t="n"/>
    </row>
    <row r="74">
      <c r="A74" s="123" t="n"/>
      <c r="B74" s="131" t="n"/>
      <c r="C74" s="118" t="n"/>
      <c r="D74" s="132" t="n"/>
      <c r="E74" s="132" t="n"/>
      <c r="F74" s="132" t="n"/>
      <c r="G74" s="118" t="n"/>
      <c r="H74" s="118" t="n"/>
    </row>
    <row r="75">
      <c r="A75" s="123" t="n"/>
      <c r="B75" s="131" t="n"/>
      <c r="C75" s="118" t="n"/>
      <c r="D75" s="138" t="n"/>
      <c r="E75" s="127" t="n"/>
      <c r="F75" s="127" t="n"/>
      <c r="G75" s="118" t="n"/>
      <c r="H75" s="118" t="n"/>
    </row>
    <row r="76">
      <c r="A76" s="131" t="n"/>
      <c r="B76" s="131" t="n"/>
      <c r="C76" s="131" t="n"/>
      <c r="D76" s="126" t="n"/>
      <c r="E76" s="130" t="n"/>
      <c r="F76" s="138" t="n"/>
      <c r="G76" s="118" t="n"/>
      <c r="H76" s="118" t="n"/>
    </row>
    <row r="77">
      <c r="A77" s="131" t="n"/>
      <c r="B77" s="131" t="n"/>
      <c r="C77" s="131" t="n"/>
      <c r="D77" s="133" t="n"/>
      <c r="E77" s="131" t="n"/>
      <c r="F77" s="126" t="n"/>
      <c r="G77" s="118" t="n"/>
      <c r="H77" s="118" t="n"/>
    </row>
    <row r="78">
      <c r="A78" s="131" t="n"/>
      <c r="B78" s="131" t="n"/>
      <c r="C78" s="131" t="n"/>
      <c r="D78" s="131" t="n"/>
      <c r="E78" s="131" t="n"/>
      <c r="F78" s="126" t="n"/>
      <c r="G78" s="118" t="n"/>
      <c r="H78" s="118" t="n"/>
    </row>
    <row r="79">
      <c r="A79" s="131" t="n"/>
      <c r="B79" s="131" t="n"/>
      <c r="C79" s="131" t="n"/>
      <c r="D79" s="134" t="n"/>
      <c r="E79" s="131" t="n"/>
      <c r="F79" s="131" t="n"/>
      <c r="G79" s="118" t="n"/>
      <c r="H79" s="118" t="n"/>
    </row>
    <row r="80">
      <c r="A80" s="118" t="n"/>
      <c r="B80" s="118" t="n"/>
      <c r="C80" s="118" t="n"/>
      <c r="D80" s="118" t="n"/>
      <c r="E80" s="118" t="n"/>
      <c r="F80" s="118" t="n"/>
      <c r="G80" s="118" t="n"/>
      <c r="H80" s="118" t="n"/>
    </row>
    <row r="81">
      <c r="A81" s="118" t="n"/>
      <c r="B81" s="118" t="n"/>
      <c r="C81" s="118" t="n"/>
      <c r="D81" s="135" t="n"/>
      <c r="E81" s="118" t="n"/>
      <c r="F81" s="118" t="n"/>
      <c r="G81" s="118" t="n"/>
      <c r="H81" s="118" t="n"/>
    </row>
    <row r="82">
      <c r="A82" s="118" t="n"/>
      <c r="B82" s="118" t="n"/>
      <c r="C82" s="118" t="n"/>
      <c r="D82" s="118" t="n"/>
      <c r="E82" s="118" t="n"/>
      <c r="F82" s="118" t="n"/>
      <c r="G82" s="118" t="n"/>
      <c r="H82" s="118" t="n"/>
    </row>
    <row r="83">
      <c r="A83" s="118" t="n"/>
      <c r="B83" s="118" t="n"/>
      <c r="C83" s="118" t="n"/>
      <c r="D83" s="118" t="n"/>
      <c r="E83" s="118" t="n"/>
      <c r="F83" s="118" t="n"/>
      <c r="G83" s="118" t="n"/>
      <c r="H83" s="118" t="n"/>
    </row>
    <row r="84">
      <c r="A84" s="118" t="n"/>
      <c r="B84" s="118" t="n"/>
      <c r="C84" s="118" t="n"/>
      <c r="D84" s="118" t="n"/>
      <c r="E84" s="118" t="n"/>
      <c r="F84" s="118" t="n"/>
      <c r="G84" s="118" t="n"/>
      <c r="H84" s="118" t="n"/>
    </row>
  </sheetData>
  <sheetProtection autoFilter="1" deleteColumns="1" deleteRows="1" formatCells="1" formatColumns="1" formatRows="1" insertColumns="1" insertHyperlinks="1" insertRows="1" objects="0" password="9675" pivotTables="1" scenarios="0" selectLockedCells="0" selectUnlockedCells="0" sheet="1" sort="1"/>
  <mergeCells count="13">
    <mergeCell ref="F8:F9"/>
    <mergeCell ref="G8:G9"/>
    <mergeCell ref="A8:A9"/>
    <mergeCell ref="B8:B9"/>
    <mergeCell ref="C8:C9"/>
    <mergeCell ref="D8:D9"/>
    <mergeCell ref="E8:E9"/>
    <mergeCell ref="A7:G7"/>
    <mergeCell ref="A1:G1"/>
    <mergeCell ref="A2:G2"/>
    <mergeCell ref="A3:G3"/>
    <mergeCell ref="A5:G5"/>
    <mergeCell ref="A6:G6"/>
  </mergeCells>
  <pageMargins bottom="0.75" footer="0.3" header="0.3" left="0.61" right="0.45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USER PC</dc:creator>
  <dcterms:created xmlns:dcterms="http://purl.org/dc/terms/" xmlns:xsi="http://www.w3.org/2001/XMLSchema-instance" xsi:type="dcterms:W3CDTF">2017-06-22T05:16:15Z</dcterms:created>
  <dcterms:modified xmlns:dcterms="http://purl.org/dc/terms/" xmlns:xsi="http://www.w3.org/2001/XMLSchema-instance" xsi:type="dcterms:W3CDTF">2019-12-20T09:00:03Z</dcterms:modified>
  <cp:lastModifiedBy>Microsoft Office User</cp:lastModifiedBy>
  <cp:lastPrinted>2019-06-25T06:39:49Z</cp:lastPrinted>
</cp:coreProperties>
</file>