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8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Desember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9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KONTRAK</t>
        </is>
      </c>
      <c r="F12" s="140" t="n">
        <v>3350000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G-7/3 (KEPALA SEKSI)</t>
        </is>
      </c>
      <c r="F13" s="140" t="n">
        <v>7950000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4 Tahun</t>
        </is>
      </c>
      <c r="D14" s="139" t="inlineStr">
        <is>
          <t>0 Bulan</t>
        </is>
      </c>
      <c r="E14" s="139" t="inlineStr">
        <is>
          <t>G-1/3 (STAFF)</t>
        </is>
      </c>
      <c r="F14" s="140" t="n">
        <v>3578300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14 Tahun</t>
        </is>
      </c>
      <c r="D15" s="139" t="inlineStr">
        <is>
          <t>1 Bulan</t>
        </is>
      </c>
      <c r="E15" s="139" t="inlineStr">
        <is>
          <t>G-5/5 (SENIOR STAFF)</t>
        </is>
      </c>
      <c r="F15" s="140" t="n">
        <v>5950000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KONTRAK PARTNERSHIP</t>
        </is>
      </c>
      <c r="F16" s="140" t="n">
        <v>15000000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G-9/5 (KEPALA SEKSI)</t>
        </is>
      </c>
      <c r="F17" s="140" t="n">
        <v>9350000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KONTRAK PARTNERSHIP</t>
        </is>
      </c>
      <c r="F18" s="140" t="n">
        <v>5800000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G-7/3 (KEPALA SEKSI)</t>
        </is>
      </c>
      <c r="F20" s="140" t="n">
        <v>7950000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2 Tahun</t>
        </is>
      </c>
      <c r="D21" s="139" t="inlineStr">
        <is>
          <t>0 Bulan</t>
        </is>
      </c>
      <c r="E21" s="139" t="inlineStr">
        <is>
          <t>G-1/3 (STAFF)</t>
        </is>
      </c>
      <c r="F21" s="140" t="n">
        <v>3578300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5 Tahun</t>
        </is>
      </c>
      <c r="D23" s="139" t="inlineStr">
        <is>
          <t>0 Bulan</t>
        </is>
      </c>
      <c r="E23" s="139" t="inlineStr">
        <is>
          <t>KONTRAK PARTNERSHIP</t>
        </is>
      </c>
      <c r="F23" s="140" t="n">
        <v>8000000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10 Tahun</t>
        </is>
      </c>
      <c r="D32" s="139" t="inlineStr">
        <is>
          <t>1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6 Tahun</t>
        </is>
      </c>
      <c r="D36" s="139" t="inlineStr">
        <is>
          <t>0 Bulan</t>
        </is>
      </c>
      <c r="E36" s="139" t="inlineStr">
        <is>
          <t>G-7/2 (KEPALA SEKSI)</t>
        </is>
      </c>
      <c r="F36" s="140" t="n">
        <v>7850000</v>
      </c>
      <c r="G36" s="140">
        <f>'DPLK'!E36</f>
        <v/>
      </c>
      <c r="H36" s="140">
        <f>'BPJS TK'!I36</f>
        <v/>
      </c>
      <c r="I36" s="140">
        <f>'BPJS KES'!E36</f>
        <v/>
      </c>
      <c r="J36" s="140">
        <f>SUM(G36:I36)</f>
        <v/>
      </c>
      <c r="K36" s="140">
        <f>'PENGURANG KEHADIRAN'!G37</f>
        <v/>
      </c>
      <c r="L36" s="140">
        <f>'PENGURANG ABSENSI'!I37</f>
        <v/>
      </c>
      <c r="M36" s="140">
        <f>=K36+L36</f>
        <v/>
      </c>
      <c r="N36" s="140">
        <f>F36+J36-M36</f>
        <v/>
      </c>
      <c r="O36" s="140">
        <f>'DPLK'!F36</f>
        <v/>
      </c>
      <c r="P36" s="140">
        <f>'BPJS TK'!L36</f>
        <v/>
      </c>
      <c r="Q36" s="140">
        <f>'BPJS KES'!F36</f>
        <v/>
      </c>
      <c r="R36" s="140">
        <f>'BJB SYARIAH'!D36</f>
        <v/>
      </c>
      <c r="S36" s="140">
        <f>'KOPEN'!F36</f>
        <v/>
      </c>
      <c r="T36" s="140">
        <f>'ZIEBAR'!F36</f>
        <v/>
      </c>
      <c r="U36" s="140">
        <f>SUM(O36:T36)</f>
        <v/>
      </c>
      <c r="V36" s="140">
        <f>ROUND((F36 - M36 - U36), 0)</f>
        <v/>
      </c>
    </row>
    <row r="37">
      <c r="A37" s="82" t="inlineStr">
        <is>
          <t>TOTAL</t>
        </is>
      </c>
      <c r="B37" s="12" t="n"/>
      <c r="C37" s="12" t="n"/>
      <c r="D37" s="12" t="n"/>
      <c r="E37" s="12" t="n"/>
      <c r="F37" s="12">
        <f>SUM(F10:F36)</f>
        <v/>
      </c>
      <c r="G37" s="12">
        <f>SUM(G10:G36)</f>
        <v/>
      </c>
      <c r="H37" s="12">
        <f>SUM(H10:H36)</f>
        <v/>
      </c>
      <c r="I37" s="12">
        <f>SUM(I10:I36)</f>
        <v/>
      </c>
      <c r="J37" s="12">
        <f>SUM(J10:J36)</f>
        <v/>
      </c>
      <c r="K37" s="12">
        <f>SUM(K10:K36)</f>
        <v/>
      </c>
      <c r="L37" s="12">
        <f>SUM(L10:L36)</f>
        <v/>
      </c>
      <c r="M37" s="12">
        <f>SUM(M10:M36)</f>
        <v/>
      </c>
      <c r="N37" s="12">
        <f>SUM(N10:N36)</f>
        <v/>
      </c>
      <c r="O37" s="12">
        <f>SUM(O10:O36)</f>
        <v/>
      </c>
      <c r="P37" s="12">
        <f>SUM(P10:P36)</f>
        <v/>
      </c>
      <c r="Q37" s="12">
        <f>SUM(Q10:Q36)</f>
        <v/>
      </c>
      <c r="R37" s="12">
        <f>SUM(R10:R36)</f>
        <v/>
      </c>
      <c r="S37" s="12">
        <f>SUM(S10:S36)</f>
        <v/>
      </c>
      <c r="T37" s="12">
        <f>SUM(T10:T36)</f>
        <v/>
      </c>
      <c r="U37" s="12">
        <f>SUM(U10:U36)</f>
        <v/>
      </c>
      <c r="V37" s="12">
        <f>SUM(V10:V36)</f>
        <v/>
      </c>
      <c r="W37" s="122" t="n"/>
    </row>
    <row r="38"/>
    <row r="39">
      <c r="A39" s="28" t="inlineStr">
        <is>
          <t>No</t>
        </is>
      </c>
      <c r="B39" s="28" t="inlineStr">
        <is>
          <t>Nama Tunjangan</t>
        </is>
      </c>
      <c r="E39" s="29" t="inlineStr">
        <is>
          <t>Beban Perusahaan</t>
        </is>
      </c>
      <c r="F39" s="30" t="inlineStr">
        <is>
          <t>Beban Pegawai</t>
        </is>
      </c>
      <c r="G39" s="28" t="inlineStr">
        <is>
          <t>Total</t>
        </is>
      </c>
      <c r="K39" s="30" t="inlineStr">
        <is>
          <t>Total</t>
        </is>
      </c>
    </row>
    <row r="40">
      <c r="A40" s="32" t="n">
        <v>1</v>
      </c>
      <c r="B40" s="25" t="inlineStr">
        <is>
          <t xml:space="preserve">DPLK </t>
        </is>
      </c>
      <c r="E40" s="57">
        <f>DPLK!E37</f>
        <v/>
      </c>
      <c r="F40" s="27">
        <f>DPLK!F37</f>
        <v/>
      </c>
      <c r="G40" s="27">
        <f>E13+F13</f>
        <v/>
      </c>
      <c r="J40" s="75" t="n"/>
      <c r="K40" s="27">
        <f>E40+F40</f>
        <v/>
      </c>
      <c r="L40" s="75" t="n"/>
      <c r="M40" s="76" t="n"/>
      <c r="R40" s="40" t="n"/>
      <c r="S40" s="40" t="n"/>
      <c r="T40" s="40" t="n"/>
      <c r="U40" s="41" t="n"/>
    </row>
    <row r="41">
      <c r="A41" s="32" t="n">
        <v>2</v>
      </c>
      <c r="B41" s="25" t="inlineStr">
        <is>
          <t>BPJS TK</t>
        </is>
      </c>
      <c r="E41" s="26">
        <f>'BPJS TK'!I37</f>
        <v/>
      </c>
      <c r="F41" s="27">
        <f>'BPJS TK'!L37</f>
        <v/>
      </c>
      <c r="G41" s="27">
        <f>E14+F14</f>
        <v/>
      </c>
      <c r="K41" s="27">
        <f>E41+F41</f>
        <v/>
      </c>
      <c r="L41" s="39" t="n"/>
      <c r="M41" s="39" t="n"/>
      <c r="S41" s="40" t="n"/>
      <c r="T41" s="39" t="n"/>
      <c r="U41" s="39" t="n"/>
    </row>
    <row r="42">
      <c r="A42" s="32" t="n">
        <v>3</v>
      </c>
      <c r="B42" s="25" t="inlineStr">
        <is>
          <t>BPJS KS</t>
        </is>
      </c>
      <c r="E42" s="26">
        <f>'BPJS KES'!E37</f>
        <v/>
      </c>
      <c r="F42" s="27">
        <f>'BPJS KES'!F37</f>
        <v/>
      </c>
      <c r="G42" s="27">
        <f>E15+F15</f>
        <v/>
      </c>
      <c r="K42" s="27">
        <f>E42+F42</f>
        <v/>
      </c>
      <c r="L42" s="39" t="n"/>
      <c r="M42" s="39" t="n"/>
      <c r="S42" s="41" t="n"/>
      <c r="T42" s="39" t="n"/>
      <c r="U42" s="39" t="n"/>
    </row>
    <row r="43">
      <c r="E43" s="122" t="n"/>
      <c r="F43" s="122" t="n"/>
      <c r="J43" s="76" t="n"/>
      <c r="K43" s="76" t="n"/>
      <c r="L43" s="76" t="n"/>
      <c r="M43" s="39" t="n"/>
      <c r="T43" s="42" t="n"/>
      <c r="U43" s="42" t="n"/>
    </row>
    <row r="44">
      <c r="A44" s="28" t="inlineStr">
        <is>
          <t>No</t>
        </is>
      </c>
      <c r="B44" s="30" t="inlineStr">
        <is>
          <t>Nama Faktor Pengurang</t>
        </is>
      </c>
      <c r="E44" s="28" t="inlineStr">
        <is>
          <t>Total</t>
        </is>
      </c>
      <c r="F44" s="122" t="n"/>
      <c r="J44" s="78" t="n"/>
      <c r="K44" s="78" t="n"/>
      <c r="L44" s="78" t="n"/>
      <c r="R44" s="79" t="n"/>
      <c r="S44" s="79" t="n"/>
      <c r="T44" s="79" t="n"/>
    </row>
    <row r="45">
      <c r="A45" s="32" t="n">
        <v>1</v>
      </c>
      <c r="B45" s="25" t="inlineStr">
        <is>
          <t>Kehadiran</t>
        </is>
      </c>
      <c r="E45" s="52">
        <f>'PENGURANG KEHADIRAN'!G38</f>
        <v/>
      </c>
      <c r="F45" s="122" t="n"/>
    </row>
    <row r="46">
      <c r="A46" s="32" t="n">
        <v>2</v>
      </c>
      <c r="B46" s="25" t="inlineStr">
        <is>
          <t>Absensi</t>
        </is>
      </c>
      <c r="E46" s="31">
        <f>'PENGURANG ABSENSI'!I38</f>
        <v/>
      </c>
      <c r="F46" s="122" t="n"/>
    </row>
    <row r="47"/>
    <row r="48">
      <c r="B48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3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3350000</v>
      </c>
      <c r="E12" s="140">
        <f>ROUND(8697.0672,0)</f>
        <v/>
      </c>
      <c r="F12" s="140">
        <f>ROUND(10871.333999999999,0)</f>
        <v/>
      </c>
      <c r="G12" s="140">
        <f>ROUND(134079.78600000002,0)</f>
        <v/>
      </c>
      <c r="H12" s="140">
        <f>ROUND(72475.56,0)</f>
        <v/>
      </c>
      <c r="I12" s="140">
        <f>SUM(E12:H12)</f>
        <v/>
      </c>
      <c r="J12" s="140">
        <f>ROUND(72475.56,0)</f>
        <v/>
      </c>
      <c r="K12" s="140">
        <f>ROUND(36237.78,0)</f>
        <v/>
      </c>
      <c r="L12" s="140">
        <f>SUM(J12:K12)</f>
        <v/>
      </c>
      <c r="M12" s="140">
        <f>I12 + L12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7950000</v>
      </c>
      <c r="E13" s="140">
        <f>ROUND(D13*0.24%,0)</f>
        <v/>
      </c>
      <c r="F13" s="140">
        <f>ROUND(D13*0.3%,0)</f>
        <v/>
      </c>
      <c r="G13" s="140">
        <f>ROUND(D13*3.7%,0)</f>
        <v/>
      </c>
      <c r="H13" s="140">
        <f>ROUND(D13*2.0%,0)</f>
        <v/>
      </c>
      <c r="I13" s="140">
        <f>ROUND(SUM(E13:H13),0)</f>
        <v/>
      </c>
      <c r="J13" s="140">
        <f>ROUND(D13*2.0%,0)</f>
        <v/>
      </c>
      <c r="K13" s="140">
        <f>ROUND(D13*1.0%,0)</f>
        <v/>
      </c>
      <c r="L13" s="140">
        <f>ROUND(SUM(J13:K13),0)</f>
        <v/>
      </c>
      <c r="M13" s="140">
        <f>I13 + L13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3578300</v>
      </c>
      <c r="E14" s="140">
        <f>ROUND(8697.0672,0)</f>
        <v/>
      </c>
      <c r="F14" s="140">
        <f>ROUND(10871.333999999999,0)</f>
        <v/>
      </c>
      <c r="G14" s="140">
        <f>ROUND(134079.78600000002,0)</f>
        <v/>
      </c>
      <c r="H14" s="140">
        <f>ROUND(72475.56,0)</f>
        <v/>
      </c>
      <c r="I14" s="140">
        <f>SUM(E14:H14)</f>
        <v/>
      </c>
      <c r="J14" s="140">
        <f>ROUND(72475.56,0)</f>
        <v/>
      </c>
      <c r="K14" s="140">
        <f>ROUND(36237.78,0)</f>
        <v/>
      </c>
      <c r="L14" s="140">
        <f>SUM(J14:K14)</f>
        <v/>
      </c>
      <c r="M14" s="140">
        <f>I14 + L14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5950000</v>
      </c>
      <c r="E15" s="140">
        <f>ROUND(D15*0.24%,0)</f>
        <v/>
      </c>
      <c r="F15" s="140">
        <f>ROUND(D15*0.3%,0)</f>
        <v/>
      </c>
      <c r="G15" s="140">
        <f>ROUND(D15*3.7%,0)</f>
        <v/>
      </c>
      <c r="H15" s="140">
        <f>ROUND(D15*2.0%,0)</f>
        <v/>
      </c>
      <c r="I15" s="140">
        <f>ROUND(SUM(E15:H15),0)</f>
        <v/>
      </c>
      <c r="J15" s="140">
        <f>ROUND(D15*2.0%,0)</f>
        <v/>
      </c>
      <c r="K15" s="140">
        <f>ROUND(D15*1.0%,0)</f>
        <v/>
      </c>
      <c r="L15" s="140">
        <f>ROUND(SUM(J15:K15),0)</f>
        <v/>
      </c>
      <c r="M15" s="140">
        <f>I15 + L15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9350000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'Sheet1'!I7</f>
        <v/>
      </c>
      <c r="K17" s="140">
        <f>'Sheet1'!J7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ROUND(D18*2.0%,0)</f>
        <v/>
      </c>
      <c r="K18" s="140">
        <f>ROUND(D18*1.0%,0)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7950000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3578300</v>
      </c>
      <c r="E21" s="140">
        <f>ROUND(8697.0672,0)</f>
        <v/>
      </c>
      <c r="F21" s="140">
        <f>ROUND(10871.333999999999,0)</f>
        <v/>
      </c>
      <c r="G21" s="140">
        <f>ROUND(134079.78600000002,0)</f>
        <v/>
      </c>
      <c r="H21" s="140">
        <f>ROUND(72475.56,0)</f>
        <v/>
      </c>
      <c r="I21" s="140">
        <f>SUM(E21:H21)</f>
        <v/>
      </c>
      <c r="J21" s="140">
        <f>ROUND(72475.56,0)</f>
        <v/>
      </c>
      <c r="K21" s="140">
        <f>ROUND(36237.78,0)</f>
        <v/>
      </c>
      <c r="L21" s="140">
        <f>SUM(J21:K21)</f>
        <v/>
      </c>
      <c r="M21" s="140">
        <f>I21 + L21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0</v>
      </c>
      <c r="E23" s="140">
        <f>ROUND(D23*0.24%,0)</f>
        <v/>
      </c>
      <c r="F23" s="140">
        <f>ROUND(D23*0.3%,0)</f>
        <v/>
      </c>
      <c r="G23" s="140">
        <f>ROUND(D23*3.7%,0)</f>
        <v/>
      </c>
      <c r="H23" s="140">
        <f>ROUND(D23*2.0%,0)</f>
        <v/>
      </c>
      <c r="I23" s="140">
        <f>ROUND(SUM(E23:H23),0)</f>
        <v/>
      </c>
      <c r="J23" s="140">
        <f>ROUND(D23*2.0%,0)</f>
        <v/>
      </c>
      <c r="K23" s="140">
        <f>ROUND(D23*1.0%,0)</f>
        <v/>
      </c>
      <c r="L23" s="140">
        <f>ROUND(SUM(J23:K23),0)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7850000</v>
      </c>
      <c r="E36" s="140">
        <f>ROUND(D36*0.24%,0)</f>
        <v/>
      </c>
      <c r="F36" s="140">
        <f>ROUND(D36*0.3%,0)</f>
        <v/>
      </c>
      <c r="G36" s="140">
        <f>ROUND(D36*3.7%,0)</f>
        <v/>
      </c>
      <c r="H36" s="140">
        <f>ROUND(D36*2.0%,0)</f>
        <v/>
      </c>
      <c r="I36" s="140">
        <f>ROUND(SUM(E36:H36),0)</f>
        <v/>
      </c>
      <c r="J36" s="140">
        <f>ROUND(D36*2.0%,0)</f>
        <v/>
      </c>
      <c r="K36" s="140">
        <f>ROUND(D36*1.0%,0)</f>
        <v/>
      </c>
      <c r="L36" s="140">
        <f>ROUND(SUM(J36:K36),0)</f>
        <v/>
      </c>
      <c r="M36" s="140">
        <f>I36 + L36</f>
        <v/>
      </c>
    </row>
    <row r="37">
      <c r="A37" s="80" t="inlineStr">
        <is>
          <t>TOTAL</t>
        </is>
      </c>
      <c r="B37" s="124" t="n"/>
      <c r="C37" s="124" t="n"/>
      <c r="D37" s="124" t="n"/>
      <c r="E37" s="11">
        <f>ROUND(SUM(E10:E36),0)</f>
        <v/>
      </c>
      <c r="F37" s="11">
        <f>ROUND(SUM(F10:F36),0)</f>
        <v/>
      </c>
      <c r="G37" s="11">
        <f>ROUND(SUM(G10:G36),0)</f>
        <v/>
      </c>
      <c r="H37" s="11">
        <f>ROUND(SUM(H10:H36),0)</f>
        <v/>
      </c>
      <c r="I37" s="11">
        <f>ROUND(SUM(I10:I36),0)</f>
        <v/>
      </c>
      <c r="J37" s="11">
        <f>ROUND(SUM(J10:J36),0)</f>
        <v/>
      </c>
      <c r="K37" s="11">
        <f>ROUND(SUM(K10:K36),0)</f>
        <v/>
      </c>
      <c r="L37" s="11">
        <f>ROUND(SUM(L10:L36),0)</f>
        <v/>
      </c>
      <c r="M37" s="11">
        <f>ROUND(SUM(M10:M36),0)</f>
        <v/>
      </c>
      <c r="N37" s="130" t="n"/>
    </row>
    <row r="38">
      <c r="A38" s="98" t="n"/>
      <c r="B38" s="98" t="n"/>
      <c r="C38" s="98" t="n"/>
      <c r="D38" s="41" t="n"/>
      <c r="E38" s="4">
        <f>'[1]Daftar Gaji'!H36</f>
        <v/>
      </c>
      <c r="F38" s="4" t="n"/>
      <c r="G38" s="4" t="n"/>
      <c r="H38" s="4" t="n"/>
      <c r="I38" s="4" t="n"/>
      <c r="J38" s="4">
        <f>'[1]Daftar Gaji'!Q36</f>
        <v/>
      </c>
      <c r="K38" s="4" t="n"/>
      <c r="L38" s="4" t="n"/>
      <c r="M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8" t="n"/>
      <c r="F39" s="122" t="n"/>
      <c r="G39" s="122" t="n"/>
      <c r="H39" s="122" t="n"/>
      <c r="I39" s="122" t="n"/>
      <c r="J39" s="122" t="n"/>
      <c r="K39" s="122" t="n"/>
      <c r="L39" s="122" t="n"/>
      <c r="M39" s="122" t="n"/>
    </row>
    <row r="40">
      <c r="A40" s="95" t="n"/>
      <c r="B40" s="95" t="n"/>
      <c r="C40" s="95" t="n"/>
      <c r="D40" s="129" t="n"/>
      <c r="E40" s="96" t="n"/>
      <c r="F40" s="96" t="n"/>
      <c r="G40" s="96" t="n"/>
      <c r="H40" s="96" t="n"/>
      <c r="I40" s="96" t="n"/>
      <c r="J40" s="95" t="n"/>
      <c r="K40" s="95" t="n"/>
      <c r="L40" s="95" t="n"/>
      <c r="M40" s="95" t="n"/>
    </row>
    <row r="41">
      <c r="A41" s="95" t="n"/>
      <c r="B41" s="95" t="n"/>
      <c r="C41" s="95" t="n"/>
      <c r="D41" s="95" t="n"/>
      <c r="E41" s="40" t="n"/>
      <c r="F41" s="96" t="n"/>
      <c r="G41" s="96" t="n"/>
      <c r="H41" s="96" t="n"/>
      <c r="I41" s="96" t="n"/>
      <c r="J41" s="95" t="n"/>
      <c r="K41" s="95" t="n"/>
      <c r="L41" s="95" t="n"/>
      <c r="M41" s="39" t="n"/>
    </row>
    <row r="42">
      <c r="A42" s="95" t="n"/>
      <c r="B42" s="95" t="n"/>
      <c r="C42" s="95" t="n"/>
      <c r="D42" s="39" t="n"/>
      <c r="E42" s="98" t="n"/>
      <c r="F42" s="98" t="n"/>
      <c r="G42" s="98" t="n"/>
      <c r="H42" s="98" t="n"/>
      <c r="I42" s="98" t="n"/>
      <c r="J42" s="95" t="n"/>
      <c r="K42" s="95" t="n"/>
      <c r="L42" s="95" t="n"/>
      <c r="M42" s="95" t="n"/>
    </row>
    <row r="43">
      <c r="A43" s="95" t="n"/>
      <c r="B43" s="95" t="n"/>
      <c r="C43" s="95" t="n"/>
      <c r="D43" s="95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18" t="n"/>
      <c r="N43" s="122" t="n"/>
    </row>
    <row r="44">
      <c r="A44" s="95" t="n"/>
      <c r="B44" s="122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inlineStr">
        <is>
          <t xml:space="preserve"> </t>
        </is>
      </c>
      <c r="E45" s="95" t="n"/>
      <c r="F45" s="95" t="n"/>
      <c r="G45" s="95" t="n"/>
      <c r="H45" s="119" t="n"/>
      <c r="I45" s="119" t="n"/>
      <c r="J45" s="119" t="n"/>
      <c r="K45" s="95" t="n"/>
      <c r="L45" s="95" t="n"/>
      <c r="M45" s="95" t="n"/>
      <c r="N45" s="122" t="n"/>
    </row>
    <row r="46">
      <c r="A46" s="95" t="n"/>
      <c r="B46" s="122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95" t="n"/>
      <c r="L46" s="95" t="n"/>
      <c r="M46" s="95" t="n"/>
      <c r="N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22" t="n"/>
      <c r="L47" s="12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12" t="n"/>
      <c r="B49" s="122" t="n"/>
      <c r="C49" s="122" t="n"/>
      <c r="D49" s="122" t="n"/>
      <c r="E49" s="122" t="n"/>
      <c r="F49" s="122" t="n"/>
      <c r="G49" s="122" t="n"/>
      <c r="H49" s="122" t="n"/>
      <c r="I49" s="122" t="n"/>
      <c r="J49" s="122" t="n"/>
      <c r="K49" s="102" t="n"/>
      <c r="L49" s="102" t="n"/>
      <c r="M49" s="122" t="n"/>
      <c r="N49" s="122" t="n"/>
    </row>
    <row r="50">
      <c r="A50" s="103" t="n"/>
      <c r="B50" s="103" t="n"/>
      <c r="C50" s="103" t="n"/>
      <c r="D50" s="103" t="n"/>
      <c r="E50" s="103" t="n"/>
      <c r="F50" s="104" t="n"/>
      <c r="G50" s="104" t="n"/>
      <c r="H50" s="104" t="n"/>
      <c r="I50" s="104" t="n"/>
      <c r="J50" s="103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22" t="n"/>
      <c r="F51" s="104" t="n"/>
      <c r="G51" s="104" t="n"/>
      <c r="H51" s="104" t="n"/>
      <c r="I51" s="104" t="n"/>
      <c r="J51" s="122" t="n"/>
      <c r="K51" s="104" t="n"/>
      <c r="L51" s="104" t="n"/>
      <c r="M51" s="122" t="n"/>
      <c r="N51" s="122" t="n"/>
    </row>
    <row r="52">
      <c r="A52" s="122" t="n"/>
      <c r="B52" s="122" t="n"/>
      <c r="C52" s="122" t="n"/>
      <c r="D52" s="122" t="n"/>
      <c r="E52" s="104" t="n"/>
      <c r="F52" s="104" t="n"/>
      <c r="G52" s="104" t="n"/>
      <c r="H52" s="104" t="n"/>
      <c r="I52" s="104" t="n"/>
      <c r="J52" s="104" t="n"/>
      <c r="K52" s="104" t="n"/>
      <c r="L52" s="104" t="n"/>
      <c r="M52" s="122" t="n"/>
      <c r="N52" s="122" t="n"/>
    </row>
    <row r="53">
      <c r="A53" s="105" t="n"/>
      <c r="B53" s="113" t="n"/>
      <c r="C53" s="107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3" t="n"/>
      <c r="C56" s="109" t="n"/>
      <c r="D56" s="108" t="n"/>
      <c r="E56" s="108" t="n"/>
      <c r="F56" s="108" t="n"/>
      <c r="G56" s="108" t="n"/>
      <c r="H56" s="108" t="n"/>
      <c r="I56" s="108" t="n"/>
      <c r="J56" s="108" t="n"/>
      <c r="K56" s="108" t="n"/>
      <c r="L56" s="108" t="n"/>
      <c r="M56" s="122" t="n"/>
      <c r="N56" s="122" t="n"/>
    </row>
    <row r="57">
      <c r="A57" s="105" t="n"/>
      <c r="B57" s="110" t="n"/>
      <c r="C57" s="102" t="n"/>
      <c r="D57" s="108" t="n"/>
      <c r="E57" s="120" t="n"/>
      <c r="F57" s="120" t="n"/>
      <c r="G57" s="120" t="n"/>
      <c r="H57" s="120" t="n"/>
      <c r="I57" s="120" t="n"/>
      <c r="J57" s="120" t="n"/>
      <c r="K57" s="120" t="n"/>
      <c r="L57" s="120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3" t="n"/>
      <c r="C64" s="109" t="n"/>
      <c r="D64" s="108" t="n"/>
      <c r="E64" s="108" t="n"/>
      <c r="F64" s="108" t="n"/>
      <c r="G64" s="108" t="n"/>
      <c r="H64" s="108" t="n"/>
      <c r="I64" s="108" t="n"/>
      <c r="J64" s="108" t="n"/>
      <c r="K64" s="108" t="n"/>
      <c r="L64" s="108" t="n"/>
      <c r="M64" s="122" t="n"/>
      <c r="N64" s="122" t="n"/>
    </row>
    <row r="65">
      <c r="A65" s="105" t="n"/>
      <c r="B65" s="112" t="n"/>
      <c r="C65" s="122" t="n"/>
      <c r="D65" s="120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0" t="n"/>
      <c r="C66" s="102" t="n"/>
      <c r="D66" s="108" t="n"/>
      <c r="E66" s="120" t="n"/>
      <c r="F66" s="120" t="n"/>
      <c r="G66" s="120" t="n"/>
      <c r="H66" s="120" t="n"/>
      <c r="I66" s="120" t="n"/>
      <c r="J66" s="120" t="n"/>
      <c r="K66" s="120" t="n"/>
      <c r="L66" s="120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3" t="n"/>
      <c r="C70" s="109" t="n"/>
      <c r="D70" s="108" t="n"/>
      <c r="E70" s="108" t="n"/>
      <c r="F70" s="108" t="n"/>
      <c r="G70" s="108" t="n"/>
      <c r="H70" s="108" t="n"/>
      <c r="I70" s="108" t="n"/>
      <c r="J70" s="108" t="n"/>
      <c r="K70" s="108" t="n"/>
      <c r="L70" s="108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2" t="n"/>
      <c r="C73" s="102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09" t="n"/>
      <c r="D74" s="120" t="n"/>
      <c r="E74" s="120" t="n"/>
      <c r="F74" s="120" t="n"/>
      <c r="G74" s="120" t="n"/>
      <c r="H74" s="120" t="n"/>
      <c r="I74" s="120" t="n"/>
      <c r="J74" s="120" t="n"/>
      <c r="K74" s="120" t="n"/>
      <c r="L74" s="120" t="n"/>
      <c r="M74" s="122" t="n"/>
      <c r="N74" s="122" t="n"/>
    </row>
    <row r="75">
      <c r="A75" s="105" t="n"/>
      <c r="B75" s="113" t="n"/>
      <c r="C75" s="122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22" t="n"/>
      <c r="N75" s="122" t="n"/>
    </row>
    <row r="76">
      <c r="A76" s="105" t="n"/>
      <c r="B76" s="113" t="n"/>
      <c r="C76" s="122" t="n"/>
      <c r="D76" s="120" t="n"/>
      <c r="E76" s="113" t="n"/>
      <c r="F76" s="122" t="n"/>
      <c r="G76" s="122" t="n"/>
      <c r="H76" s="122" t="n"/>
      <c r="I76" s="122" t="n"/>
      <c r="J76" s="122" t="n"/>
      <c r="K76" s="109" t="n"/>
      <c r="L76" s="109" t="n"/>
      <c r="M76" s="122" t="n"/>
      <c r="N76" s="122" t="n"/>
    </row>
    <row r="77">
      <c r="A77" s="113" t="n"/>
      <c r="B77" s="113" t="n"/>
      <c r="C77" s="113" t="n"/>
      <c r="D77" s="108" t="n"/>
      <c r="E77" s="112" t="n"/>
      <c r="F77" s="112" t="n"/>
      <c r="G77" s="112" t="n"/>
      <c r="H77" s="112" t="n"/>
      <c r="I77" s="112" t="n"/>
      <c r="J77" s="120" t="n"/>
      <c r="K77" s="120" t="n"/>
      <c r="L77" s="120" t="n"/>
      <c r="M77" s="122" t="n"/>
      <c r="N77" s="122" t="n"/>
    </row>
    <row r="78">
      <c r="A78" s="113" t="n"/>
      <c r="B78" s="113" t="n"/>
      <c r="C78" s="113" t="n"/>
      <c r="D78" s="115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3" t="n"/>
      <c r="E79" s="113" t="n"/>
      <c r="F79" s="113" t="n"/>
      <c r="G79" s="113" t="n"/>
      <c r="H79" s="113" t="n"/>
      <c r="I79" s="113" t="n"/>
      <c r="J79" s="108" t="n"/>
      <c r="K79" s="108" t="n"/>
      <c r="L79" s="108" t="n"/>
      <c r="M79" s="122" t="n"/>
      <c r="N79" s="122" t="n"/>
    </row>
    <row r="80">
      <c r="A80" s="113" t="n"/>
      <c r="B80" s="113" t="n"/>
      <c r="C80" s="113" t="n"/>
      <c r="D80" s="116" t="n"/>
      <c r="E80" s="113" t="n"/>
      <c r="F80" s="113" t="n"/>
      <c r="G80" s="113" t="n"/>
      <c r="H80" s="113" t="n"/>
      <c r="I80" s="113" t="n"/>
      <c r="J80" s="113" t="n"/>
      <c r="K80" s="113" t="n"/>
      <c r="L80" s="113" t="n"/>
      <c r="M80" s="122" t="n"/>
      <c r="N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17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  <c r="J83" s="122" t="n"/>
      <c r="K83" s="122" t="n"/>
      <c r="L83" s="122" t="n"/>
      <c r="M83" s="122" t="n"/>
      <c r="N8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3350000</v>
      </c>
      <c r="E12" s="140" t="n">
        <v>0</v>
      </c>
      <c r="F12" s="140" t="n">
        <v>0</v>
      </c>
      <c r="G12" s="140">
        <f>E12 + F12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7950000</v>
      </c>
      <c r="E13" s="140" t="n">
        <v>565000</v>
      </c>
      <c r="F13" s="140" t="n">
        <v>282500</v>
      </c>
      <c r="G13" s="140">
        <f>E13 + F13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3578300</v>
      </c>
      <c r="E14" s="140" t="n">
        <v>225000</v>
      </c>
      <c r="F14" s="140" t="n">
        <v>112500</v>
      </c>
      <c r="G14" s="140">
        <f>E14 + F14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5950000</v>
      </c>
      <c r="E15" s="140" t="n">
        <v>465000</v>
      </c>
      <c r="F15" s="140" t="n">
        <v>232500</v>
      </c>
      <c r="G15" s="140">
        <f>E15 + F15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15000000</v>
      </c>
      <c r="E16" s="140" t="n">
        <v>0</v>
      </c>
      <c r="F16" s="140" t="n">
        <v>0</v>
      </c>
      <c r="G16" s="140">
        <f>E16 + F16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9350000</v>
      </c>
      <c r="E17" s="140" t="n">
        <v>705000</v>
      </c>
      <c r="F17" s="140" t="n">
        <v>352500</v>
      </c>
      <c r="G17" s="140">
        <f>E17 + F17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5800000</v>
      </c>
      <c r="E18" s="140" t="n">
        <v>0</v>
      </c>
      <c r="F18" s="140" t="n">
        <v>0</v>
      </c>
      <c r="G18" s="140">
        <f>E18 + F18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6800000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7950000</v>
      </c>
      <c r="E20" s="140" t="n">
        <v>565000</v>
      </c>
      <c r="F20" s="140" t="n">
        <v>282500</v>
      </c>
      <c r="G20" s="140">
        <f>E20 + F20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3578300</v>
      </c>
      <c r="E21" s="140" t="n">
        <v>225000</v>
      </c>
      <c r="F21" s="140" t="n">
        <v>112500</v>
      </c>
      <c r="G21" s="140">
        <f>E21 + F21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3578300</v>
      </c>
      <c r="E22" s="140" t="n">
        <v>0</v>
      </c>
      <c r="F22" s="140" t="n">
        <v>0</v>
      </c>
      <c r="G22" s="140">
        <f>E22 + F22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8000000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7850000</v>
      </c>
      <c r="E36" s="140" t="n">
        <v>555000</v>
      </c>
      <c r="F36" s="140" t="n">
        <v>277500</v>
      </c>
      <c r="G36" s="140">
        <f>E36 + F36</f>
        <v/>
      </c>
    </row>
    <row r="37">
      <c r="A37" s="51" t="inlineStr">
        <is>
          <t>TOTAL</t>
        </is>
      </c>
      <c r="B37" s="124" t="n"/>
      <c r="C37" s="124" t="n"/>
      <c r="D37" s="124" t="n"/>
      <c r="E37" s="11">
        <f>SUM(E10:E36)</f>
        <v/>
      </c>
      <c r="F37" s="11">
        <f>SUM(F10:F36)</f>
        <v/>
      </c>
      <c r="G37" s="22">
        <f>SUM(G10:G36)</f>
        <v/>
      </c>
    </row>
    <row r="38">
      <c r="A38" s="98" t="n"/>
      <c r="B38" s="98" t="n"/>
      <c r="C38" s="98" t="n"/>
      <c r="D38" s="41" t="n"/>
      <c r="E38" s="58">
        <f>'[1]Daftar Gaji'!H36</f>
        <v/>
      </c>
      <c r="F38" s="58">
        <f>'[1]Daftar Gaji'!Q36</f>
        <v/>
      </c>
      <c r="G38" s="59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6" t="n"/>
      <c r="J39" s="108" t="n"/>
      <c r="K39" s="130" t="n"/>
    </row>
    <row r="40">
      <c r="A40" s="95" t="n"/>
      <c r="B40" s="95" t="n"/>
      <c r="C40" s="95" t="n"/>
      <c r="D40" s="129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6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98" t="n"/>
      <c r="F42" s="95" t="n"/>
      <c r="G42" s="95" t="n"/>
      <c r="J42" s="2" t="n"/>
      <c r="K42" s="130" t="n"/>
    </row>
    <row r="43">
      <c r="A43" s="95" t="n"/>
      <c r="B43" s="95" t="n"/>
      <c r="C43" s="95" t="n"/>
      <c r="D43" s="95" t="n"/>
      <c r="E43" s="129" t="n"/>
      <c r="J43" s="108" t="n"/>
      <c r="K43" s="130" t="n"/>
    </row>
    <row r="44">
      <c r="A44" s="95" t="n"/>
      <c r="B44" s="95" t="n"/>
      <c r="C44" s="95" t="n"/>
      <c r="D44" s="95" t="n"/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inlineStr">
        <is>
          <t xml:space="preserve"> </t>
        </is>
      </c>
      <c r="E45" s="95" t="n"/>
      <c r="F45" s="95" t="n"/>
      <c r="G45" s="95" t="n"/>
      <c r="J45" s="108" t="n"/>
      <c r="K45" s="130" t="n"/>
    </row>
    <row r="46">
      <c r="A46" s="95" t="n"/>
      <c r="B46" s="95" t="n"/>
      <c r="C46" s="95" t="n"/>
      <c r="D46" s="95" t="n"/>
      <c r="E46" s="95" t="n"/>
      <c r="F46" s="95" t="n"/>
      <c r="G46" s="95" t="n"/>
      <c r="J46" s="108" t="n"/>
      <c r="K46" s="130" t="n"/>
    </row>
    <row r="47">
      <c r="A47" s="12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12" t="n"/>
      <c r="B49" s="122" t="n"/>
      <c r="C49" s="122" t="n"/>
      <c r="D49" s="122" t="n"/>
      <c r="E49" s="122" t="n"/>
      <c r="F49" s="122" t="n"/>
      <c r="J49" s="108" t="n"/>
      <c r="K49" s="130" t="n"/>
    </row>
    <row r="50" ht="16" customHeight="1" s="16">
      <c r="A50" s="103" t="n"/>
      <c r="B50" s="103" t="n"/>
      <c r="C50" s="103" t="n"/>
      <c r="D50" s="103" t="n"/>
      <c r="E50" s="103" t="n"/>
      <c r="F50" s="103" t="n"/>
      <c r="J50" s="108" t="n"/>
      <c r="K50" s="130" t="n"/>
    </row>
    <row r="51" ht="16" customHeight="1" s="16">
      <c r="A51" s="122" t="n"/>
      <c r="B51" s="122" t="n"/>
      <c r="C51" s="122" t="n"/>
      <c r="D51" s="122" t="n"/>
      <c r="J51" s="108" t="n"/>
      <c r="K51" s="130" t="n"/>
    </row>
    <row r="52">
      <c r="E52" s="104" t="n"/>
      <c r="F52" s="104" t="n"/>
      <c r="J52" s="108" t="n"/>
      <c r="K52" s="130" t="n"/>
    </row>
    <row r="53">
      <c r="A53" s="105" t="n"/>
      <c r="B53" s="113" t="n"/>
      <c r="C53" s="107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  <c r="J54" s="108" t="n"/>
      <c r="K54" s="130" t="n"/>
    </row>
    <row r="55" ht="16" customHeight="1" s="16">
      <c r="A55" s="105" t="n"/>
      <c r="B55" s="113" t="n"/>
      <c r="C55" s="109" t="n"/>
      <c r="D55" s="108" t="n"/>
      <c r="E55" s="108" t="n"/>
      <c r="F55" s="108" t="n"/>
    </row>
    <row r="56">
      <c r="A56" s="105" t="n"/>
      <c r="B56" s="113" t="n"/>
      <c r="C56" s="109" t="n"/>
      <c r="D56" s="108" t="n"/>
      <c r="E56" s="108" t="n"/>
      <c r="F56" s="108" t="n"/>
      <c r="G56" s="122" t="n"/>
      <c r="H56" s="122" t="n"/>
      <c r="I56" s="122" t="n"/>
    </row>
    <row r="57">
      <c r="A57" s="105" t="n"/>
      <c r="B57" s="110" t="n"/>
      <c r="C57" s="102" t="n"/>
      <c r="D57" s="108" t="n"/>
      <c r="E57" s="120" t="n"/>
      <c r="F57" s="120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13" t="n"/>
      <c r="C64" s="113" t="n"/>
      <c r="D64" s="108" t="n"/>
      <c r="E64" s="108" t="n"/>
      <c r="F64" s="108" t="n"/>
      <c r="G64" s="122" t="n"/>
      <c r="H64" s="122" t="n"/>
      <c r="I64" s="122" t="n"/>
    </row>
    <row r="65">
      <c r="A65" s="105" t="n"/>
      <c r="B65" s="102" t="n"/>
      <c r="C65" s="122" t="n"/>
      <c r="D65" s="120" t="n"/>
      <c r="E65" s="120" t="n"/>
      <c r="F65" s="120" t="n"/>
      <c r="G65" s="122" t="n"/>
      <c r="H65" s="122" t="n"/>
      <c r="I65" s="122" t="n"/>
    </row>
    <row r="66">
      <c r="A66" s="105" t="n"/>
      <c r="B66" s="110" t="n"/>
      <c r="C66" s="102" t="n"/>
      <c r="D66" s="108" t="n"/>
      <c r="E66" s="120" t="n"/>
      <c r="F66" s="120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08" t="n"/>
      <c r="F70" s="108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13" t="n"/>
      <c r="D74" s="120" t="n"/>
      <c r="E74" s="120" t="n"/>
      <c r="F74" s="120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0" t="n"/>
      <c r="F75" s="120" t="n"/>
      <c r="G75" s="122" t="n"/>
      <c r="H75" s="122" t="n"/>
      <c r="I75" s="122" t="n"/>
    </row>
    <row r="76">
      <c r="A76" s="105" t="n"/>
      <c r="B76" s="109" t="n"/>
      <c r="C76" s="122" t="n"/>
      <c r="D76" s="120" t="n"/>
      <c r="E76" s="109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12" t="n"/>
      <c r="F77" s="120" t="n"/>
      <c r="G77" s="122" t="n"/>
      <c r="H77" s="122" t="n"/>
      <c r="I77" s="122" t="n"/>
    </row>
    <row r="78">
      <c r="A78" s="113" t="n"/>
      <c r="B78" s="113" t="n"/>
      <c r="C78" s="113" t="n"/>
      <c r="D78" s="115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13" t="n"/>
      <c r="F79" s="108" t="n"/>
      <c r="G79" s="122" t="n"/>
      <c r="H79" s="122" t="n"/>
      <c r="I79" s="122" t="n"/>
    </row>
    <row r="80">
      <c r="A80" s="113" t="n"/>
      <c r="B80" s="113" t="n"/>
      <c r="C80" s="113" t="n"/>
      <c r="D80" s="116" t="n"/>
      <c r="E80" s="113" t="n"/>
      <c r="F80" s="113" t="n"/>
      <c r="G80" s="122" t="n"/>
      <c r="H80" s="122" t="n"/>
      <c r="I80" s="122" t="n"/>
    </row>
    <row r="81"/>
    <row r="82">
      <c r="D82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8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Desember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9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KONTRAK</t>
        </is>
      </c>
      <c r="F12" s="140" t="n">
        <v>3350000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G-7/3 (KEPALA SEKSI)</t>
        </is>
      </c>
      <c r="F13" s="140" t="n">
        <v>7950000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4 Tahun</t>
        </is>
      </c>
      <c r="D14" s="139" t="inlineStr">
        <is>
          <t>0 Bulan</t>
        </is>
      </c>
      <c r="E14" s="139" t="inlineStr">
        <is>
          <t>G-1/3 (STAFF)</t>
        </is>
      </c>
      <c r="F14" s="140" t="n">
        <v>3578300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14 Tahun</t>
        </is>
      </c>
      <c r="D15" s="139" t="inlineStr">
        <is>
          <t>1 Bulan</t>
        </is>
      </c>
      <c r="E15" s="139" t="inlineStr">
        <is>
          <t>G-5/5 (SENIOR STAFF)</t>
        </is>
      </c>
      <c r="F15" s="140" t="n">
        <v>5950000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KONTRAK PARTNERSHIP</t>
        </is>
      </c>
      <c r="F16" s="140" t="n">
        <v>15000000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G-9/5 (KEPALA SEKSI)</t>
        </is>
      </c>
      <c r="F17" s="140" t="n">
        <v>9350000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KONTRAK PARTNERSHIP</t>
        </is>
      </c>
      <c r="F18" s="140" t="n">
        <v>5800000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G-7/3 (KEPALA SEKSI)</t>
        </is>
      </c>
      <c r="F20" s="140" t="n">
        <v>7950000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2 Tahun</t>
        </is>
      </c>
      <c r="D21" s="139" t="inlineStr">
        <is>
          <t>0 Bulan</t>
        </is>
      </c>
      <c r="E21" s="139" t="inlineStr">
        <is>
          <t>G-1/3 (STAFF)</t>
        </is>
      </c>
      <c r="F21" s="140" t="n">
        <v>3578300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5 Tahun</t>
        </is>
      </c>
      <c r="D23" s="139" t="inlineStr">
        <is>
          <t>0 Bulan</t>
        </is>
      </c>
      <c r="E23" s="139" t="inlineStr">
        <is>
          <t>KONTRAK PARTNERSHIP</t>
        </is>
      </c>
      <c r="F23" s="140" t="n">
        <v>8000000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10 Tahun</t>
        </is>
      </c>
      <c r="D32" s="139" t="inlineStr">
        <is>
          <t>1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6 Tahun</t>
        </is>
      </c>
      <c r="D36" s="139" t="inlineStr">
        <is>
          <t>0 Bulan</t>
        </is>
      </c>
      <c r="E36" s="139" t="inlineStr">
        <is>
          <t>G-7/2 (KEPALA SEKSI)</t>
        </is>
      </c>
      <c r="F36" s="140" t="n">
        <v>7850000</v>
      </c>
      <c r="G36" s="140">
        <f>'DPLK'!E36</f>
        <v/>
      </c>
      <c r="H36" s="140">
        <f>'BPJS TK'!I36</f>
        <v/>
      </c>
      <c r="I36" s="140">
        <f>'BPJS KES'!E36</f>
        <v/>
      </c>
      <c r="J36" s="140">
        <f>SUM(G36:I36)</f>
        <v/>
      </c>
      <c r="K36" s="140">
        <f>'PENGURANG KEHADIRAN'!G37</f>
        <v/>
      </c>
      <c r="L36" s="140">
        <f>'PENGURANG ABSENSI'!I37</f>
        <v/>
      </c>
      <c r="M36" s="140">
        <f>=K36+L36</f>
        <v/>
      </c>
      <c r="N36" s="140">
        <f>F36+J36-M36</f>
        <v/>
      </c>
      <c r="O36" s="140">
        <f>'DPLK'!F36</f>
        <v/>
      </c>
      <c r="P36" s="140">
        <f>'BPJS TK'!L36</f>
        <v/>
      </c>
      <c r="Q36" s="140">
        <f>'BPJS KES'!F36</f>
        <v/>
      </c>
      <c r="R36" s="140">
        <f>'BJB SYARIAH'!D36</f>
        <v/>
      </c>
      <c r="S36" s="140">
        <f>'KOPEN'!F36</f>
        <v/>
      </c>
      <c r="T36" s="140">
        <f>'ZIEBAR'!F36</f>
        <v/>
      </c>
      <c r="U36" s="140">
        <f>SUM(O36:T36)</f>
        <v/>
      </c>
      <c r="V36" s="140">
        <f>ROUND((F36 - M36 - U36), 0)</f>
        <v/>
      </c>
    </row>
    <row r="37">
      <c r="A37" s="82" t="inlineStr">
        <is>
          <t>TOTAL</t>
        </is>
      </c>
      <c r="B37" s="12" t="n"/>
      <c r="C37" s="12" t="n"/>
      <c r="D37" s="12" t="n"/>
      <c r="E37" s="12" t="n"/>
      <c r="F37" s="12">
        <f>SUM(F10:F36)</f>
        <v/>
      </c>
      <c r="G37" s="12">
        <f>SUM(G10:G36)</f>
        <v/>
      </c>
      <c r="H37" s="12">
        <f>SUM(H10:H36)</f>
        <v/>
      </c>
      <c r="I37" s="12">
        <f>SUM(I10:I36)</f>
        <v/>
      </c>
      <c r="J37" s="12">
        <f>SUM(J10:J36)</f>
        <v/>
      </c>
      <c r="K37" s="12">
        <f>SUM(K10:K36)</f>
        <v/>
      </c>
      <c r="L37" s="12">
        <f>SUM(L10:L36)</f>
        <v/>
      </c>
      <c r="M37" s="12">
        <f>SUM(M10:M36)</f>
        <v/>
      </c>
      <c r="N37" s="12">
        <f>SUM(N10:N36)</f>
        <v/>
      </c>
      <c r="O37" s="12">
        <f>SUM(O10:O36)</f>
        <v/>
      </c>
      <c r="P37" s="12">
        <f>SUM(P10:P36)</f>
        <v/>
      </c>
      <c r="Q37" s="12">
        <f>SUM(Q10:Q36)</f>
        <v/>
      </c>
      <c r="R37" s="12">
        <f>SUM(R10:R36)</f>
        <v/>
      </c>
      <c r="S37" s="12">
        <f>SUM(S10:S36)</f>
        <v/>
      </c>
      <c r="T37" s="12">
        <f>SUM(T10:T36)</f>
        <v/>
      </c>
      <c r="U37" s="12">
        <f>SUM(U10:U36)</f>
        <v/>
      </c>
      <c r="V37" s="12">
        <f>SUM(V10:V36)</f>
        <v/>
      </c>
      <c r="W37" s="130" t="n"/>
    </row>
    <row r="38"/>
    <row r="39">
      <c r="A39" s="28" t="inlineStr">
        <is>
          <t>No</t>
        </is>
      </c>
      <c r="B39" s="28" t="inlineStr">
        <is>
          <t>Nama Tunjangan</t>
        </is>
      </c>
      <c r="E39" s="29" t="inlineStr">
        <is>
          <t>Beban Perusahaan</t>
        </is>
      </c>
      <c r="F39" s="30" t="inlineStr">
        <is>
          <t>Beban Pegawai</t>
        </is>
      </c>
      <c r="G39" s="28" t="inlineStr">
        <is>
          <t>Total</t>
        </is>
      </c>
    </row>
    <row r="40">
      <c r="A40" s="32" t="n">
        <v>1</v>
      </c>
      <c r="B40" s="25" t="inlineStr">
        <is>
          <t xml:space="preserve">DPLK </t>
        </is>
      </c>
      <c r="E40" s="57">
        <f>DPLK!E37</f>
        <v/>
      </c>
      <c r="F40" s="27">
        <f>DPLK!F37</f>
        <v/>
      </c>
      <c r="G40" s="27">
        <f>E40+F40</f>
        <v/>
      </c>
      <c r="J40" s="75" t="n"/>
      <c r="K40" s="75" t="n"/>
      <c r="L40" s="75" t="n"/>
      <c r="M40" s="76" t="n"/>
      <c r="R40" s="40" t="n"/>
      <c r="S40" s="40" t="n"/>
      <c r="T40" s="40" t="n"/>
      <c r="U40" s="41" t="n"/>
    </row>
    <row r="41">
      <c r="A41" s="32" t="n">
        <v>2</v>
      </c>
      <c r="B41" s="25" t="inlineStr">
        <is>
          <t>BPJS TK</t>
        </is>
      </c>
      <c r="E41" s="26">
        <f>'BPJS TK'!I37</f>
        <v/>
      </c>
      <c r="F41" s="27">
        <f>'BPJS TK'!L37</f>
        <v/>
      </c>
      <c r="G41" s="27">
        <f>E41+F41</f>
        <v/>
      </c>
      <c r="K41" s="77" t="n"/>
      <c r="L41" s="39" t="n"/>
      <c r="M41" s="39" t="n"/>
      <c r="S41" s="40" t="n"/>
      <c r="T41" s="39" t="n"/>
      <c r="U41" s="39" t="n"/>
    </row>
    <row r="42">
      <c r="A42" s="32" t="n">
        <v>3</v>
      </c>
      <c r="B42" s="25" t="inlineStr">
        <is>
          <t>BPJS KS</t>
        </is>
      </c>
      <c r="E42" s="26">
        <f>'BPJS KES'!E37</f>
        <v/>
      </c>
      <c r="F42" s="27">
        <f>'BPJS KES'!F37</f>
        <v/>
      </c>
      <c r="G42" s="27">
        <f>E42+F42</f>
        <v/>
      </c>
      <c r="K42" s="39" t="n"/>
      <c r="L42" s="39" t="n"/>
      <c r="M42" s="39" t="n"/>
      <c r="S42" s="41" t="n"/>
      <c r="T42" s="39" t="n"/>
      <c r="U42" s="39" t="n"/>
    </row>
    <row r="43">
      <c r="J43" s="76" t="n"/>
      <c r="K43" s="76" t="n"/>
      <c r="L43" s="76" t="n"/>
      <c r="M43" s="39" t="n"/>
      <c r="T43" s="42" t="n"/>
      <c r="U43" s="42" t="n"/>
    </row>
    <row r="44">
      <c r="A44" s="28" t="inlineStr">
        <is>
          <t>No</t>
        </is>
      </c>
      <c r="B44" s="30" t="inlineStr">
        <is>
          <t>Nama Faktor Pengurang</t>
        </is>
      </c>
      <c r="E44" s="28" t="inlineStr">
        <is>
          <t>Total</t>
        </is>
      </c>
      <c r="J44" s="78" t="n"/>
      <c r="K44" s="78" t="n"/>
      <c r="L44" s="78" t="n"/>
      <c r="R44" s="79" t="n"/>
      <c r="S44" s="79" t="n"/>
      <c r="T44" s="79" t="n"/>
    </row>
    <row r="45">
      <c r="A45" s="32" t="n">
        <v>1</v>
      </c>
      <c r="B45" s="25" t="inlineStr">
        <is>
          <t>Kehadiran</t>
        </is>
      </c>
      <c r="E45" s="52">
        <f>'PENGURANG KEHADIRAN'!G38</f>
        <v/>
      </c>
    </row>
    <row r="46">
      <c r="A46" s="32" t="n">
        <v>2</v>
      </c>
      <c r="B46" s="25" t="inlineStr">
        <is>
          <t>Absensi</t>
        </is>
      </c>
      <c r="E46" s="31">
        <f>'PENGURANG ABSENSI'!I38</f>
        <v/>
      </c>
    </row>
    <row r="47"/>
    <row r="48">
      <c r="B48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1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Desember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0090684620100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0022302132100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0073327288100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0081731640102</t>
        </is>
      </c>
      <c r="D15" s="140">
        <f>'POTONGAN GAJI PEGAWAI'!V15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0027508944100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0020837039100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0064634267100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0013210261908</t>
        </is>
      </c>
      <c r="D19" s="140">
        <f>'POTONGAN GAJI PEGAWAI'!V19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0020836997100</t>
        </is>
      </c>
      <c r="D20" s="140">
        <f>'POTONGAN GAJI PEGAWAI'!V20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0060087482100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0086422999100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0003275191100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0058794929100</t>
        </is>
      </c>
      <c r="D36" s="140">
        <f>'POTONGAN GAJI PEGAWAI'!V36</f>
        <v/>
      </c>
    </row>
    <row r="37">
      <c r="A37" s="86" t="inlineStr">
        <is>
          <t>TOTAL</t>
        </is>
      </c>
      <c r="B37" s="87" t="n"/>
      <c r="C37" s="88" t="n"/>
      <c r="D37" s="11">
        <f>SUM(D10:D36)</f>
        <v/>
      </c>
    </row>
    <row r="38">
      <c r="A38" s="98" t="n"/>
      <c r="B38" s="98" t="n"/>
      <c r="C38" s="98" t="n"/>
      <c r="D38" s="4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122" t="n"/>
      <c r="E39" s="122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6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98" t="n"/>
      <c r="D42" s="95" t="n"/>
      <c r="E42" s="95" t="n"/>
      <c r="F42" s="122" t="n"/>
      <c r="G42" s="122" t="n"/>
      <c r="H42" s="122" t="n"/>
      <c r="I42" s="122" t="n"/>
    </row>
    <row r="43">
      <c r="A43" s="95" t="n"/>
      <c r="B43" s="95" t="n"/>
      <c r="C43" s="118" t="n"/>
      <c r="D43" s="122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95" t="n"/>
      <c r="B46" s="122" t="n"/>
      <c r="C46" s="95" t="n"/>
      <c r="D46" s="95" t="n"/>
      <c r="E46" s="122" t="n"/>
      <c r="F46" s="122" t="n"/>
      <c r="G46" s="122" t="n"/>
      <c r="H46" s="122" t="n"/>
      <c r="I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12" t="n"/>
      <c r="B49" s="122" t="n"/>
      <c r="C49" s="122" t="n"/>
      <c r="D49" s="102" t="n"/>
      <c r="E49" s="122" t="n"/>
      <c r="F49" s="122" t="n"/>
      <c r="G49" s="122" t="n"/>
      <c r="H49" s="122" t="n"/>
      <c r="I49" s="122" t="n"/>
    </row>
    <row r="50">
      <c r="A50" s="103" t="n"/>
      <c r="B50" s="103" t="n"/>
      <c r="C50" s="103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22" t="n"/>
      <c r="B52" s="122" t="n"/>
      <c r="C52" s="122" t="n"/>
      <c r="D52" s="104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7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3" t="n"/>
      <c r="C56" s="109" t="n"/>
      <c r="D56" s="108" t="n"/>
      <c r="E56" s="122" t="n"/>
      <c r="F56" s="122" t="n"/>
      <c r="G56" s="122" t="n"/>
      <c r="H56" s="122" t="n"/>
      <c r="I56" s="122" t="n"/>
    </row>
    <row r="57">
      <c r="A57" s="105" t="n"/>
      <c r="B57" s="110" t="n"/>
      <c r="C57" s="102" t="n"/>
      <c r="D57" s="120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3" t="n"/>
      <c r="C64" s="109" t="n"/>
      <c r="D64" s="108" t="n"/>
      <c r="E64" s="122" t="n"/>
      <c r="F64" s="122" t="n"/>
      <c r="G64" s="122" t="n"/>
      <c r="H64" s="122" t="n"/>
      <c r="I64" s="122" t="n"/>
    </row>
    <row r="65">
      <c r="A65" s="105" t="n"/>
      <c r="B65" s="112" t="n"/>
      <c r="C65" s="12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0" t="n"/>
      <c r="C66" s="102" t="n"/>
      <c r="D66" s="120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09" t="n"/>
      <c r="D74" s="120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2" t="n"/>
      <c r="F75" s="122" t="n"/>
      <c r="G75" s="122" t="n"/>
      <c r="H75" s="122" t="n"/>
      <c r="I75" s="122" t="n"/>
    </row>
    <row r="76">
      <c r="A76" s="105" t="n"/>
      <c r="B76" s="113" t="n"/>
      <c r="C76" s="122" t="n"/>
      <c r="D76" s="109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20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08" t="n"/>
      <c r="E79" s="122" t="n"/>
      <c r="F79" s="122" t="n"/>
      <c r="G79" s="122" t="n"/>
      <c r="H79" s="122" t="n"/>
      <c r="I79" s="122" t="n"/>
    </row>
    <row r="80">
      <c r="A80" s="113" t="n"/>
      <c r="B80" s="113" t="n"/>
      <c r="C80" s="113" t="n"/>
      <c r="D80" s="113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  <row r="101">
      <c r="A101" s="122" t="n"/>
      <c r="B101" s="122" t="n"/>
      <c r="C101" s="122" t="n"/>
      <c r="D101" s="122" t="n"/>
      <c r="E101" s="122" t="n"/>
      <c r="F101" s="122" t="n"/>
      <c r="G101" s="122" t="n"/>
      <c r="H101" s="122" t="n"/>
      <c r="I101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3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0</v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1890778</v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0</v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1852879</v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0</v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0</v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0</v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1316692</v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0</v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1242616</v>
      </c>
    </row>
    <row r="37">
      <c r="A37" s="86" t="inlineStr">
        <is>
          <t>TOTAL</t>
        </is>
      </c>
      <c r="B37" s="87" t="n"/>
      <c r="C37" s="88" t="n"/>
      <c r="D37" s="11">
        <f>SUM(D10:D36)</f>
        <v/>
      </c>
    </row>
    <row r="38">
      <c r="A38" s="98" t="n"/>
      <c r="B38" s="98" t="n"/>
      <c r="C38" s="98" t="n"/>
      <c r="D38" s="4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122" t="n"/>
      <c r="E39" s="98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6" t="n"/>
      <c r="D41" s="95" t="n"/>
      <c r="E41" s="95" t="n"/>
    </row>
    <row r="42">
      <c r="A42" s="95" t="n"/>
      <c r="B42" s="95" t="n"/>
      <c r="C42" s="98" t="n"/>
      <c r="D42" s="95" t="n"/>
      <c r="E42" s="35" t="n"/>
    </row>
    <row r="43">
      <c r="A43" s="95" t="n"/>
      <c r="B43" s="95" t="n"/>
      <c r="C43" s="119" t="n"/>
      <c r="D43" s="119" t="n"/>
      <c r="E43" s="119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>
      <c r="A46" s="95" t="n"/>
      <c r="C46" s="95" t="n"/>
      <c r="D46" s="95" t="n"/>
    </row>
    <row r="47"/>
    <row r="48">
      <c r="A48" s="112" t="n"/>
      <c r="B48" s="122" t="n"/>
      <c r="C48" s="122" t="n"/>
      <c r="D48" s="102" t="n"/>
    </row>
    <row r="49">
      <c r="A49" s="112" t="n"/>
      <c r="B49" s="122" t="n"/>
      <c r="C49" s="122" t="n"/>
      <c r="D49" s="102" t="n"/>
    </row>
    <row r="50">
      <c r="A50" s="103" t="n"/>
      <c r="B50" s="103" t="n"/>
      <c r="C50" s="103" t="n"/>
      <c r="D50" s="104" t="n"/>
    </row>
    <row r="51">
      <c r="A51" s="122" t="n"/>
      <c r="B51" s="122" t="n"/>
      <c r="C51" s="122" t="n"/>
      <c r="D51" s="104" t="n"/>
    </row>
    <row r="52">
      <c r="A52" s="122" t="n"/>
      <c r="B52" s="122" t="n"/>
      <c r="C52" s="122" t="n"/>
      <c r="D52" s="104" t="n"/>
    </row>
    <row r="53">
      <c r="A53" s="105" t="n"/>
      <c r="B53" s="113" t="n"/>
      <c r="C53" s="107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3" t="n"/>
      <c r="C56" s="109" t="n"/>
      <c r="D56" s="108" t="n"/>
    </row>
    <row r="57">
      <c r="A57" s="105" t="n"/>
      <c r="B57" s="110" t="n"/>
      <c r="C57" s="102" t="n"/>
      <c r="D57" s="120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3" t="n"/>
      <c r="C64" s="109" t="n"/>
      <c r="D64" s="108" t="n"/>
      <c r="E64" s="122" t="n"/>
      <c r="F64" s="122" t="n"/>
      <c r="G64" s="122" t="n"/>
      <c r="H64" s="122" t="n"/>
      <c r="I64" s="122" t="n"/>
    </row>
    <row r="65">
      <c r="A65" s="105" t="n"/>
      <c r="B65" s="112" t="n"/>
      <c r="C65" s="12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0" t="n"/>
      <c r="C66" s="102" t="n"/>
      <c r="D66" s="120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3" t="n"/>
      <c r="C70" s="109" t="n"/>
      <c r="D70" s="108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2" t="n"/>
      <c r="C73" s="102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09" t="n"/>
      <c r="D74" s="120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14" t="n"/>
      <c r="E75" s="122" t="n"/>
      <c r="F75" s="122" t="n"/>
      <c r="G75" s="122" t="n"/>
      <c r="H75" s="122" t="n"/>
      <c r="I75" s="122" t="n"/>
    </row>
    <row r="76">
      <c r="A76" s="105" t="n"/>
      <c r="B76" s="113" t="n"/>
      <c r="C76" s="122" t="n"/>
      <c r="D76" s="109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20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08" t="n"/>
      <c r="E79" s="122" t="n"/>
      <c r="F79" s="122" t="n"/>
      <c r="G79" s="122" t="n"/>
      <c r="H79" s="122" t="n"/>
      <c r="I79" s="122" t="n"/>
    </row>
    <row r="80">
      <c r="A80" s="113" t="n"/>
      <c r="B80" s="113" t="n"/>
      <c r="C80" s="113" t="n"/>
      <c r="D80" s="113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0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0</v>
      </c>
      <c r="E12" s="140" t="n">
        <v>0</v>
      </c>
      <c r="F12" s="140" t="n">
        <v>0</v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100000</v>
      </c>
      <c r="E13" s="140" t="n">
        <v>0</v>
      </c>
      <c r="F13" s="140" t="n">
        <v>100000</v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0</v>
      </c>
      <c r="E14" s="140" t="n">
        <v>0</v>
      </c>
      <c r="F14" s="140" t="n">
        <v>0</v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100000</v>
      </c>
      <c r="E15" s="140" t="n">
        <v>772222</v>
      </c>
      <c r="F15" s="140" t="n">
        <v>872222</v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0</v>
      </c>
      <c r="E16" s="140" t="n">
        <v>0</v>
      </c>
      <c r="F16" s="140" t="n">
        <v>0</v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100000</v>
      </c>
      <c r="E17" s="140" t="n">
        <v>0</v>
      </c>
      <c r="F17" s="140" t="n">
        <v>100000</v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0</v>
      </c>
      <c r="E18" s="140" t="n">
        <v>0</v>
      </c>
      <c r="F18" s="140" t="n">
        <v>0</v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100000</v>
      </c>
      <c r="E19" s="140" t="n">
        <v>0</v>
      </c>
      <c r="F19" s="140" t="n">
        <v>100000</v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100000</v>
      </c>
      <c r="E20" s="140" t="n">
        <v>0</v>
      </c>
      <c r="F20" s="140" t="n">
        <v>100000</v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150000</v>
      </c>
      <c r="E21" s="140" t="n">
        <v>0</v>
      </c>
      <c r="F21" s="140" t="n">
        <v>150000</v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1158334</v>
      </c>
      <c r="F27" s="140" t="n">
        <v>1258334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100000</v>
      </c>
      <c r="E36" s="140" t="n">
        <v>0</v>
      </c>
      <c r="F36" s="140" t="n">
        <v>100000</v>
      </c>
    </row>
    <row r="37">
      <c r="A37" s="80" t="inlineStr">
        <is>
          <t>TOTAL</t>
        </is>
      </c>
      <c r="B37" s="80" t="n"/>
      <c r="C37" s="80" t="n"/>
      <c r="D37" s="11">
        <f>SUM(D10:D36)</f>
        <v/>
      </c>
      <c r="E37" s="11">
        <f>SUM(E10:E36)</f>
        <v/>
      </c>
      <c r="F37" s="11">
        <f>SUM(F10:F36)</f>
        <v/>
      </c>
    </row>
    <row r="38">
      <c r="A38" s="98" t="n"/>
      <c r="B38" s="98" t="n"/>
      <c r="C38" s="98" t="n"/>
      <c r="D38" s="4" t="n"/>
      <c r="E38" s="4" t="n"/>
      <c r="F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98" t="n"/>
      <c r="E39" s="122" t="n"/>
      <c r="F39" s="122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6" t="n"/>
      <c r="E41" s="95" t="n"/>
      <c r="F41" s="95" t="n"/>
    </row>
    <row r="42">
      <c r="A42" s="95" t="n"/>
      <c r="B42" s="95" t="n"/>
      <c r="C42" s="95" t="n"/>
      <c r="D42" s="98" t="n"/>
      <c r="E42" s="95" t="n"/>
      <c r="F42" s="95" t="n"/>
    </row>
    <row r="43">
      <c r="A43" s="95" t="n"/>
      <c r="B43" s="95" t="n"/>
      <c r="C43" s="95" t="n"/>
      <c r="D43" s="118" t="n"/>
      <c r="E43" s="122" t="n"/>
      <c r="F43" s="122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>
      <c r="A46" s="95" t="n"/>
      <c r="C46" s="95" t="n"/>
      <c r="D46" s="95" t="n"/>
      <c r="E46" s="95" t="n"/>
      <c r="F46" s="95" t="n"/>
    </row>
    <row r="47"/>
    <row r="48">
      <c r="A48" s="112" t="n"/>
      <c r="B48" s="122" t="n"/>
      <c r="C48" s="122" t="n"/>
      <c r="D48" s="122" t="n"/>
      <c r="E48" s="102" t="n"/>
    </row>
    <row r="49">
      <c r="A49" s="112" t="n"/>
      <c r="B49" s="122" t="n"/>
      <c r="C49" s="122" t="n"/>
      <c r="D49" s="122" t="n"/>
      <c r="E49" s="102" t="n"/>
    </row>
    <row r="50">
      <c r="A50" s="103" t="n"/>
      <c r="B50" s="103" t="n"/>
      <c r="C50" s="103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22" t="n"/>
      <c r="B52" s="122" t="n"/>
      <c r="C52" s="122" t="n"/>
      <c r="D52" s="104" t="n"/>
      <c r="E52" s="104" t="n"/>
    </row>
    <row r="53">
      <c r="A53" s="105" t="n"/>
      <c r="B53" s="113" t="n"/>
      <c r="C53" s="107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3" t="n"/>
      <c r="C56" s="109" t="n"/>
      <c r="D56" s="108" t="n"/>
      <c r="E56" s="108" t="n"/>
    </row>
    <row r="57">
      <c r="A57" s="105" t="n"/>
      <c r="B57" s="110" t="n"/>
      <c r="C57" s="102" t="n"/>
      <c r="D57" s="120" t="n"/>
      <c r="E57" s="120" t="n"/>
    </row>
    <row r="58">
      <c r="A58" s="105" t="n"/>
      <c r="B58" s="113" t="n"/>
      <c r="C58" s="109" t="n"/>
      <c r="D58" s="108" t="n"/>
      <c r="E58" s="108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3" t="n"/>
      <c r="C64" s="109" t="n"/>
      <c r="D64" s="108" t="n"/>
      <c r="E64" s="108" t="n"/>
      <c r="F64" s="122" t="n"/>
      <c r="G64" s="122" t="n"/>
      <c r="H64" s="122" t="n"/>
    </row>
    <row r="65">
      <c r="A65" s="105" t="n"/>
      <c r="B65" s="112" t="n"/>
      <c r="C65" s="122" t="n"/>
      <c r="D65" s="120" t="n"/>
      <c r="E65" s="120" t="n"/>
      <c r="F65" s="122" t="n"/>
      <c r="G65" s="122" t="n"/>
      <c r="H65" s="122" t="n"/>
    </row>
    <row r="66">
      <c r="A66" s="105" t="n"/>
      <c r="B66" s="110" t="n"/>
      <c r="C66" s="102" t="n"/>
      <c r="D66" s="120" t="n"/>
      <c r="E66" s="120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3" t="n"/>
      <c r="C70" s="109" t="n"/>
      <c r="D70" s="108" t="n"/>
      <c r="E70" s="108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2" t="n"/>
      <c r="C73" s="102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09" t="n"/>
      <c r="D74" s="120" t="n"/>
      <c r="E74" s="120" t="n"/>
      <c r="F74" s="122" t="n"/>
      <c r="G74" s="122" t="n"/>
      <c r="H74" s="122" t="n"/>
    </row>
    <row r="75">
      <c r="A75" s="105" t="n"/>
      <c r="B75" s="113" t="n"/>
      <c r="C75" s="122" t="n"/>
      <c r="D75" s="114" t="n"/>
      <c r="E75" s="114" t="n"/>
      <c r="F75" s="122" t="n"/>
      <c r="G75" s="122" t="n"/>
      <c r="H75" s="122" t="n"/>
    </row>
    <row r="76">
      <c r="A76" s="105" t="n"/>
      <c r="B76" s="113" t="n"/>
      <c r="C76" s="122" t="n"/>
      <c r="D76" s="109" t="n"/>
      <c r="E76" s="109" t="n"/>
      <c r="F76" s="122" t="n"/>
      <c r="G76" s="122" t="n"/>
      <c r="H76" s="122" t="n"/>
    </row>
    <row r="77">
      <c r="A77" s="113" t="n"/>
      <c r="B77" s="113" t="n"/>
      <c r="C77" s="113" t="n"/>
      <c r="D77" s="112" t="n"/>
      <c r="E77" s="120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08" t="n"/>
      <c r="F79" s="122" t="n"/>
      <c r="G79" s="122" t="n"/>
      <c r="H79" s="122" t="n"/>
    </row>
    <row r="80">
      <c r="A80" s="113" t="n"/>
      <c r="B80" s="113" t="n"/>
      <c r="C80" s="113" t="n"/>
      <c r="D80" s="113" t="n"/>
      <c r="E80" s="113" t="n"/>
      <c r="F80" s="122" t="n"/>
      <c r="G80" s="122" t="n"/>
      <c r="H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1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76800</v>
      </c>
      <c r="F10" s="140" t="n">
        <v>176800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0</v>
      </c>
      <c r="E12" s="140" t="n">
        <v>0</v>
      </c>
      <c r="F12" s="140" t="n">
        <v>0</v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100000</v>
      </c>
      <c r="E13" s="140" t="n">
        <v>0</v>
      </c>
      <c r="F13" s="140" t="n">
        <v>100000</v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0</v>
      </c>
      <c r="E14" s="140" t="n">
        <v>0</v>
      </c>
      <c r="F14" s="140" t="n">
        <v>0</v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150000</v>
      </c>
      <c r="E15" s="140" t="n">
        <v>0</v>
      </c>
      <c r="F15" s="140" t="n">
        <v>150000</v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0</v>
      </c>
      <c r="E16" s="140" t="n">
        <v>0</v>
      </c>
      <c r="F16" s="140" t="n">
        <v>0</v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120000</v>
      </c>
      <c r="E17" s="140" t="n">
        <v>0</v>
      </c>
      <c r="F17" s="140" t="n">
        <v>120000</v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0</v>
      </c>
      <c r="E18" s="140" t="n">
        <v>0</v>
      </c>
      <c r="F18" s="140" t="n">
        <v>0</v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300000</v>
      </c>
      <c r="E19" s="140" t="n">
        <v>421000</v>
      </c>
      <c r="F19" s="140" t="n">
        <v>721000</v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100000</v>
      </c>
      <c r="E20" s="140" t="n">
        <v>0</v>
      </c>
      <c r="F20" s="140" t="n">
        <v>100000</v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150000</v>
      </c>
      <c r="E21" s="140" t="n">
        <v>0</v>
      </c>
      <c r="F21" s="140" t="n">
        <v>150000</v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0</v>
      </c>
      <c r="F27" s="140" t="n">
        <v>150000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0</v>
      </c>
      <c r="F32" s="140" t="n">
        <v>150000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150000</v>
      </c>
      <c r="E36" s="140" t="n">
        <v>0</v>
      </c>
      <c r="F36" s="140" t="n">
        <v>150000</v>
      </c>
    </row>
    <row r="37">
      <c r="A37" s="80" t="inlineStr">
        <is>
          <t>TOTAL</t>
        </is>
      </c>
      <c r="B37" s="80" t="n"/>
      <c r="C37" s="80" t="n"/>
      <c r="D37" s="11">
        <f>SUM(D10:D36)</f>
        <v/>
      </c>
      <c r="E37" s="11">
        <f>SUM(E10:E36)</f>
        <v/>
      </c>
      <c r="F37" s="11">
        <f>SUM(F10:F36)</f>
        <v/>
      </c>
    </row>
    <row r="38">
      <c r="A38" s="98" t="n"/>
      <c r="B38" s="98" t="n"/>
      <c r="C38" s="98" t="n"/>
      <c r="D38" s="4" t="n"/>
      <c r="E38" s="4" t="n"/>
      <c r="F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98" t="n"/>
      <c r="E39" s="122" t="n"/>
      <c r="F39" s="122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6" t="n"/>
      <c r="E41" s="95" t="n"/>
      <c r="F41" s="95" t="n"/>
    </row>
    <row r="42">
      <c r="A42" s="95" t="n"/>
      <c r="B42" s="95" t="n"/>
      <c r="C42" s="95" t="n"/>
      <c r="D42" s="98" t="n"/>
      <c r="E42" s="95" t="n"/>
      <c r="F42" s="95" t="n"/>
    </row>
    <row r="43">
      <c r="A43" s="95" t="n"/>
      <c r="B43" s="95" t="n"/>
      <c r="C43" s="95" t="n"/>
      <c r="D43" s="118" t="n"/>
      <c r="E43" s="122" t="n"/>
      <c r="F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95" t="n"/>
      <c r="B46" s="122" t="n"/>
      <c r="C46" s="95" t="n"/>
      <c r="D46" s="95" t="n"/>
      <c r="E46" s="95" t="n"/>
      <c r="F46" s="95" t="n"/>
      <c r="G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12" t="n"/>
      <c r="B49" s="122" t="n"/>
      <c r="C49" s="122" t="n"/>
      <c r="D49" s="122" t="n"/>
      <c r="E49" s="102" t="n"/>
      <c r="F49" s="122" t="n"/>
      <c r="G49" s="122" t="n"/>
    </row>
    <row r="50">
      <c r="A50" s="103" t="n"/>
      <c r="B50" s="103" t="n"/>
      <c r="C50" s="103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22" t="n"/>
      <c r="B52" s="122" t="n"/>
      <c r="C52" s="122" t="n"/>
      <c r="D52" s="104" t="n"/>
      <c r="E52" s="104" t="n"/>
      <c r="F52" s="122" t="n"/>
      <c r="G52" s="122" t="n"/>
    </row>
    <row r="53">
      <c r="A53" s="105" t="n"/>
      <c r="B53" s="113" t="n"/>
      <c r="C53" s="107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3" t="n"/>
      <c r="C56" s="109" t="n"/>
      <c r="D56" s="108" t="n"/>
      <c r="E56" s="108" t="n"/>
      <c r="F56" s="122" t="n"/>
      <c r="G56" s="122" t="n"/>
    </row>
    <row r="57">
      <c r="A57" s="105" t="n"/>
      <c r="B57" s="110" t="n"/>
      <c r="C57" s="102" t="n"/>
      <c r="D57" s="120" t="n"/>
      <c r="E57" s="120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3" t="n"/>
      <c r="C64" s="109" t="n"/>
      <c r="D64" s="108" t="n"/>
      <c r="E64" s="108" t="n"/>
      <c r="F64" s="122" t="n"/>
      <c r="G64" s="122" t="n"/>
    </row>
    <row r="65">
      <c r="A65" s="105" t="n"/>
      <c r="B65" s="112" t="n"/>
      <c r="C65" s="122" t="n"/>
      <c r="D65" s="120" t="n"/>
      <c r="E65" s="120" t="n"/>
      <c r="F65" s="122" t="n"/>
      <c r="G65" s="122" t="n"/>
    </row>
    <row r="66">
      <c r="A66" s="105" t="n"/>
      <c r="B66" s="110" t="n"/>
      <c r="C66" s="102" t="n"/>
      <c r="D66" s="120" t="n"/>
      <c r="E66" s="120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3" t="n"/>
      <c r="C70" s="109" t="n"/>
      <c r="D70" s="108" t="n"/>
      <c r="E70" s="108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2" t="n"/>
      <c r="C73" s="102" t="n"/>
      <c r="D73" s="120" t="n"/>
      <c r="E73" s="120" t="n"/>
      <c r="F73" s="122" t="n"/>
      <c r="G73" s="122" t="n"/>
    </row>
    <row r="74">
      <c r="A74" s="105" t="n"/>
      <c r="B74" s="113" t="n"/>
      <c r="C74" s="109" t="n"/>
      <c r="D74" s="120" t="n"/>
      <c r="E74" s="120" t="n"/>
      <c r="F74" s="122" t="n"/>
      <c r="G74" s="122" t="n"/>
    </row>
    <row r="75">
      <c r="A75" s="105" t="n"/>
      <c r="B75" s="113" t="n"/>
      <c r="C75" s="122" t="n"/>
      <c r="D75" s="114" t="n"/>
      <c r="E75" s="114" t="n"/>
      <c r="F75" s="122" t="n"/>
      <c r="G75" s="122" t="n"/>
    </row>
    <row r="76">
      <c r="A76" s="105" t="n"/>
      <c r="B76" s="113" t="n"/>
      <c r="C76" s="122" t="n"/>
      <c r="D76" s="109" t="n"/>
      <c r="E76" s="109" t="n"/>
      <c r="F76" s="122" t="n"/>
      <c r="G76" s="122" t="n"/>
    </row>
    <row r="77">
      <c r="A77" s="113" t="n"/>
      <c r="B77" s="113" t="n"/>
      <c r="C77" s="113" t="n"/>
      <c r="D77" s="112" t="n"/>
      <c r="E77" s="120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08" t="n"/>
      <c r="F79" s="122" t="n"/>
      <c r="G79" s="122" t="n"/>
    </row>
    <row r="80">
      <c r="A80" s="113" t="n"/>
      <c r="B80" s="113" t="n"/>
      <c r="C80" s="113" t="n"/>
      <c r="D80" s="113" t="n"/>
      <c r="E80" s="113" t="n"/>
      <c r="F80" s="122" t="n"/>
      <c r="G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4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Desember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Ari Aldian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Christina Apriliyani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Dede Muhammad Syifauddin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Deden Abdi Wijaya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Dinan Sufendi RAE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Dindin Achmad S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dr. Lanny Krisna Dewi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Santoso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Dudi Nursamsi Aminudin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Dwi Permana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Teguh Purbo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Eka Nuryani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1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139" t="n">
        <v>27</v>
      </c>
      <c r="B37" s="139" t="inlineStr">
        <is>
          <t>Ahmad Saprudin</t>
        </is>
      </c>
      <c r="C37" s="139" t="n">
        <v>0</v>
      </c>
      <c r="D37" s="140">
        <f>C37*20000</f>
        <v/>
      </c>
      <c r="E37" s="139" t="n">
        <v>0</v>
      </c>
      <c r="F37" s="140">
        <f>E37*40000</f>
        <v/>
      </c>
      <c r="G37" s="139" t="n">
        <v>0</v>
      </c>
      <c r="H37" s="140">
        <f>G37*50000</f>
        <v/>
      </c>
      <c r="I37" s="140">
        <f>D37+F37+H37</f>
        <v/>
      </c>
    </row>
    <row r="38">
      <c r="A38" s="80" t="inlineStr">
        <is>
          <t>TOTAL</t>
        </is>
      </c>
      <c r="B38" s="124" t="n"/>
      <c r="C38" s="23">
        <f>SUM(C11:C37)</f>
        <v/>
      </c>
      <c r="D38" s="11">
        <f>SUM(D11:D37)</f>
        <v/>
      </c>
      <c r="E38" s="11">
        <f>SUM(E11:E37)</f>
        <v/>
      </c>
      <c r="F38" s="11">
        <f>SUM(F11:F37)</f>
        <v/>
      </c>
      <c r="G38" s="11">
        <f>SUM(G11:G37)</f>
        <v/>
      </c>
      <c r="H38" s="11">
        <f>SUM(H11:H37)</f>
        <v/>
      </c>
      <c r="I38" s="13">
        <f>SUM(I11:I37)</f>
        <v/>
      </c>
    </row>
    <row r="39"/>
    <row r="40">
      <c r="B40" s="98" t="inlineStr">
        <is>
          <t>* Perhitungan ini dicetak melalui sistem dan tidak memerlukan tanda tangan</t>
        </is>
      </c>
      <c r="H40" s="98" t="n"/>
      <c r="I40" s="122" t="n"/>
      <c r="J40" s="98" t="n"/>
    </row>
    <row r="41">
      <c r="H41" s="96" t="n"/>
      <c r="I41" s="95" t="n"/>
      <c r="J41" s="95" t="n"/>
    </row>
    <row r="42">
      <c r="H42" s="96" t="n"/>
      <c r="I42" s="95" t="n"/>
      <c r="J42" s="95" t="n"/>
    </row>
    <row r="43">
      <c r="H43" s="98" t="n"/>
      <c r="I43" s="95" t="n"/>
      <c r="J43" s="95" t="n"/>
    </row>
    <row r="44">
      <c r="H44" s="119" t="n"/>
      <c r="I44" s="122" t="n"/>
      <c r="J4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Desember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3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Ari Aldian</t>
        </is>
      </c>
      <c r="C13" s="139" t="n">
        <v>0</v>
      </c>
      <c r="D13" s="140">
        <f>C13*65000</f>
        <v/>
      </c>
      <c r="E13" s="139" t="n">
        <v>4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Christina Apriliyani</t>
        </is>
      </c>
      <c r="C14" s="139" t="n">
        <v>1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Dede Muhammad Syifauddin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Deden Abdi Wijaya</t>
        </is>
      </c>
      <c r="C16" s="139" t="n">
        <v>0</v>
      </c>
      <c r="D16" s="140">
        <f>C16*65000</f>
        <v/>
      </c>
      <c r="E16" s="139" t="n">
        <v>6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Dinan Sufendi RAE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Dindin Achmad S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dr. Lanny Krisna Dewi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Santoso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Dudi Nursamsi Aminudin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Dwi Permana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Teguh Purbo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Eka Nuryani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139" t="n">
        <v>27</v>
      </c>
      <c r="B37" s="139" t="inlineStr">
        <is>
          <t>Ahmad Saprudin</t>
        </is>
      </c>
      <c r="C37" s="139" t="n">
        <v>0</v>
      </c>
      <c r="D37" s="140">
        <f>C37*65000</f>
        <v/>
      </c>
      <c r="E37" s="139" t="n">
        <v>0</v>
      </c>
      <c r="F37" s="140">
        <f>E37*40000</f>
        <v/>
      </c>
      <c r="G37" s="140">
        <f>D37+F37</f>
        <v/>
      </c>
    </row>
    <row r="38">
      <c r="A38" s="80" t="inlineStr">
        <is>
          <t>TOTAL</t>
        </is>
      </c>
      <c r="B38" s="124" t="n"/>
      <c r="C38" s="11">
        <f>SUM(C11:C37)</f>
        <v/>
      </c>
      <c r="D38" s="11">
        <f>SUM(D11:D37)</f>
        <v/>
      </c>
      <c r="E38" s="11">
        <f>SUM(E11:E37)</f>
        <v/>
      </c>
      <c r="F38" s="11">
        <f>SUM(F11:F37)</f>
        <v/>
      </c>
      <c r="G38" s="53">
        <f>SUM(G11:G37)</f>
        <v/>
      </c>
    </row>
    <row r="39"/>
    <row r="40">
      <c r="B40" s="98" t="inlineStr">
        <is>
          <t>* Perhitungan ini dicetak melalui sistem dan tidak memerlukan tanda tangan</t>
        </is>
      </c>
      <c r="E40" s="98" t="n"/>
      <c r="F40" s="122" t="n"/>
      <c r="G40" s="122" t="n"/>
    </row>
    <row r="41">
      <c r="E41" s="96" t="n"/>
      <c r="F41" s="95" t="n"/>
      <c r="G41" s="95" t="n"/>
    </row>
    <row r="42">
      <c r="E42" s="96" t="n"/>
      <c r="F42" s="95" t="n"/>
      <c r="G42" s="95" t="n"/>
    </row>
    <row r="43">
      <c r="E43" s="98" t="n"/>
      <c r="F43" s="95" t="n"/>
      <c r="G43" s="95" t="n"/>
    </row>
    <row r="44">
      <c r="E44" s="119" t="n"/>
      <c r="F44" s="122" t="n"/>
      <c r="G4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5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Desember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Ari Aldian</t>
        </is>
      </c>
      <c r="C12" s="139" t="inlineStr">
        <is>
          <t>KONTRAK</t>
        </is>
      </c>
      <c r="D12" s="140" t="n">
        <v>3350000</v>
      </c>
      <c r="E12" s="140">
        <f>ROUND(144951.12,0)</f>
        <v/>
      </c>
      <c r="F12" s="140">
        <f>ROUND(36237.78,0)</f>
        <v/>
      </c>
      <c r="G12" s="140">
        <f>E12+F12</f>
        <v/>
      </c>
    </row>
    <row r="13">
      <c r="A13" s="139" t="n">
        <v>4</v>
      </c>
      <c r="B13" s="139" t="inlineStr">
        <is>
          <t>Christina Apriliyani</t>
        </is>
      </c>
      <c r="C13" s="139" t="inlineStr">
        <is>
          <t>G-7/3 (KEPALA SEKSI)</t>
        </is>
      </c>
      <c r="D13" s="140" t="n">
        <v>7950000</v>
      </c>
      <c r="E13" s="140">
        <f>ROUND(D13*4.0%,0)</f>
        <v/>
      </c>
      <c r="F13" s="140">
        <f>ROUND(D13*1.0%,0)</f>
        <v/>
      </c>
      <c r="G13" s="140">
        <f>E13+F13</f>
        <v/>
      </c>
    </row>
    <row r="14">
      <c r="A14" s="139" t="n">
        <v>5</v>
      </c>
      <c r="B14" s="139" t="inlineStr">
        <is>
          <t>Dede Muhammad Syifauddin</t>
        </is>
      </c>
      <c r="C14" s="139" t="inlineStr">
        <is>
          <t>G-1/3 (STAFF)</t>
        </is>
      </c>
      <c r="D14" s="140" t="n">
        <v>3578300</v>
      </c>
      <c r="E14" s="140">
        <f>ROUND(144951.12,0)</f>
        <v/>
      </c>
      <c r="F14" s="140">
        <f>ROUND(36237.78,0)</f>
        <v/>
      </c>
      <c r="G14" s="140">
        <f>E14+F14</f>
        <v/>
      </c>
    </row>
    <row r="15">
      <c r="A15" s="139" t="n">
        <v>6</v>
      </c>
      <c r="B15" s="139" t="inlineStr">
        <is>
          <t>Deden Abdi Wijaya</t>
        </is>
      </c>
      <c r="C15" s="139" t="inlineStr">
        <is>
          <t>G-5/5 (SENIOR STAFF)</t>
        </is>
      </c>
      <c r="D15" s="140" t="n">
        <v>5950000</v>
      </c>
      <c r="E15" s="140">
        <f>ROUND(D15*4.0%,0)</f>
        <v/>
      </c>
      <c r="F15" s="140">
        <f>ROUND(D15*1.0%,0)</f>
        <v/>
      </c>
      <c r="G15" s="140">
        <f>E15+F15</f>
        <v/>
      </c>
    </row>
    <row r="16">
      <c r="A16" s="139" t="n">
        <v>7</v>
      </c>
      <c r="B16" s="139" t="inlineStr">
        <is>
          <t>Dinan Sufendi RAE</t>
        </is>
      </c>
      <c r="C16" s="139" t="inlineStr">
        <is>
          <t>KONTRAK PARTNERSHIP</t>
        </is>
      </c>
      <c r="D16" s="140" t="n">
        <v>15000000</v>
      </c>
      <c r="E16" s="140" t="n"/>
      <c r="G16" s="140">
        <f>E16+F16</f>
        <v/>
      </c>
    </row>
    <row r="17">
      <c r="A17" s="139" t="n">
        <v>8</v>
      </c>
      <c r="B17" s="139" t="inlineStr">
        <is>
          <t>Dindin Achmad S</t>
        </is>
      </c>
      <c r="C17" s="139" t="inlineStr">
        <is>
          <t>G-9/5 (KEPALA SEKSI)</t>
        </is>
      </c>
      <c r="D17" s="140" t="n">
        <v>9350000</v>
      </c>
      <c r="E17" s="140">
        <f>ROUND(D17*4.0%,0)</f>
        <v/>
      </c>
      <c r="F17" s="140">
        <f>ROUND(D17*1.0%,0)</f>
        <v/>
      </c>
      <c r="G17" s="140">
        <f>E17+F17</f>
        <v/>
      </c>
    </row>
    <row r="18">
      <c r="A18" s="139" t="n">
        <v>9</v>
      </c>
      <c r="B18" s="139" t="inlineStr">
        <is>
          <t>dr. Lanny Krisna Dewi</t>
        </is>
      </c>
      <c r="C18" s="139" t="inlineStr">
        <is>
          <t>KONTRAK PARTNERSHIP</t>
        </is>
      </c>
      <c r="D18" s="140" t="n">
        <v>5800000</v>
      </c>
      <c r="E18" s="140" t="n"/>
      <c r="G18" s="140">
        <f>E18+F18</f>
        <v/>
      </c>
    </row>
    <row r="19">
      <c r="A19" s="139" t="n">
        <v>10</v>
      </c>
      <c r="B19" s="139" t="inlineStr">
        <is>
          <t>dr. Santoso</t>
        </is>
      </c>
      <c r="C19" s="139" t="inlineStr">
        <is>
          <t>KONTRAK PARTNERSHIP</t>
        </is>
      </c>
      <c r="D19" s="140" t="n">
        <v>6800000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Dudi Nursamsi Aminudin</t>
        </is>
      </c>
      <c r="C20" s="139" t="inlineStr">
        <is>
          <t>G-7/3 (KEPALA SEKSI)</t>
        </is>
      </c>
      <c r="D20" s="140" t="n">
        <v>7950000</v>
      </c>
      <c r="E20" s="140">
        <f>ROUND(D20*4.0%,0)</f>
        <v/>
      </c>
      <c r="F20" s="140">
        <f>ROUND(D20*1.0%,0)</f>
        <v/>
      </c>
      <c r="G20" s="140">
        <f>E20+F20</f>
        <v/>
      </c>
    </row>
    <row r="21">
      <c r="A21" s="139" t="n">
        <v>12</v>
      </c>
      <c r="B21" s="139" t="inlineStr">
        <is>
          <t>Dwi Permana</t>
        </is>
      </c>
      <c r="C21" s="139" t="inlineStr">
        <is>
          <t>G-1/3 (STAFF)</t>
        </is>
      </c>
      <c r="D21" s="140" t="n">
        <v>3578300</v>
      </c>
      <c r="E21" s="140">
        <f>ROUND(144951.12,0)</f>
        <v/>
      </c>
      <c r="F21" s="140">
        <f>ROUND(36237.78,0)</f>
        <v/>
      </c>
      <c r="G21" s="140">
        <f>E21+F21</f>
        <v/>
      </c>
    </row>
    <row r="22">
      <c r="A22" s="139" t="n">
        <v>13</v>
      </c>
      <c r="B22" s="139" t="inlineStr">
        <is>
          <t>Dwi Teguh Purbo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Eka Nuryani</t>
        </is>
      </c>
      <c r="C23" s="139" t="inlineStr">
        <is>
          <t>KONTRAK PARTNERSHIP</t>
        </is>
      </c>
      <c r="D23" s="140" t="n">
        <v>8000000</v>
      </c>
      <c r="E23" s="140" t="n"/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139" t="n">
        <v>27</v>
      </c>
      <c r="B36" s="139" t="inlineStr">
        <is>
          <t>Ahmad Saprudin</t>
        </is>
      </c>
      <c r="C36" s="139" t="inlineStr">
        <is>
          <t>G-7/2 (KEPALA SEKSI)</t>
        </is>
      </c>
      <c r="D36" s="140" t="n">
        <v>7850000</v>
      </c>
      <c r="E36" s="140">
        <f>ROUND(D36*4.0%,0)</f>
        <v/>
      </c>
      <c r="F36" s="140">
        <f>ROUND(D36*1.0%,0)</f>
        <v/>
      </c>
      <c r="G36" s="140">
        <f>E36+F36</f>
        <v/>
      </c>
    </row>
    <row r="37">
      <c r="A37" s="80" t="inlineStr">
        <is>
          <t>TOTAL</t>
        </is>
      </c>
      <c r="B37" s="124" t="n"/>
      <c r="C37" s="124" t="n"/>
      <c r="D37" s="124" t="n"/>
      <c r="E37" s="11">
        <f>SUM(E10:E36)</f>
        <v/>
      </c>
      <c r="F37" s="11">
        <f>SUM(F10:F36)</f>
        <v/>
      </c>
      <c r="G37" s="11">
        <f>SUM(G10:G36)</f>
        <v/>
      </c>
    </row>
    <row r="38">
      <c r="A38" s="98" t="n"/>
      <c r="B38" s="98" t="n"/>
      <c r="C38" s="98" t="n"/>
      <c r="D38" s="41" t="n"/>
      <c r="E38" s="4" t="n"/>
      <c r="F38" s="4" t="n"/>
      <c r="G38" s="95" t="n"/>
    </row>
    <row r="39">
      <c r="A39" s="98" t="n"/>
      <c r="B39" s="98" t="inlineStr">
        <is>
          <t>* Perhitungan ini dicetak melalui sistem dan tidak memerlukan tanda tangan</t>
        </is>
      </c>
      <c r="C39" s="98" t="n"/>
      <c r="D39" s="5" t="n"/>
      <c r="E39" s="98" t="n"/>
      <c r="F39" s="122" t="n"/>
      <c r="G39" s="122" t="n"/>
    </row>
    <row r="40">
      <c r="A40" s="95" t="n"/>
      <c r="B40" s="95" t="n"/>
      <c r="C40" s="95" t="n"/>
      <c r="D40" s="129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6" t="n"/>
      <c r="F41" s="95" t="n"/>
      <c r="G41" s="95" t="n"/>
    </row>
    <row r="42">
      <c r="A42" s="95" t="n"/>
      <c r="B42" s="95" t="n"/>
      <c r="C42" s="95" t="n"/>
      <c r="D42" s="95" t="n"/>
      <c r="E42" s="98" t="n"/>
      <c r="F42" s="95" t="n"/>
      <c r="G42" s="95" t="n"/>
    </row>
    <row r="43">
      <c r="A43" s="95" t="n"/>
      <c r="B43" s="95" t="n"/>
      <c r="C43" s="95" t="n"/>
      <c r="D43" s="95" t="n"/>
      <c r="E43" s="119" t="n"/>
      <c r="F43" s="122" t="n"/>
      <c r="G43" s="122" t="n"/>
    </row>
    <row r="44">
      <c r="A44" s="95" t="n"/>
      <c r="C44" s="95" t="n"/>
      <c r="D44" s="95" t="n"/>
      <c r="E44" s="95" t="n"/>
      <c r="F44" s="95" t="n"/>
      <c r="G44" s="95" t="n"/>
    </row>
    <row r="45">
      <c r="A45" s="95" t="n"/>
      <c r="B45" s="122" t="n"/>
      <c r="C45" s="95" t="n"/>
      <c r="D45" s="95" t="inlineStr">
        <is>
          <t xml:space="preserve"> </t>
        </is>
      </c>
      <c r="E45" s="95" t="n"/>
      <c r="F45" s="95" t="n"/>
      <c r="G45" s="95" t="n"/>
      <c r="H45" s="122" t="n"/>
    </row>
    <row r="46">
      <c r="A46" s="95" t="n"/>
      <c r="B46" s="122" t="n"/>
      <c r="C46" s="95" t="n"/>
      <c r="D46" s="95" t="n"/>
      <c r="E46" s="95" t="n"/>
      <c r="F46" s="95" t="n"/>
      <c r="G46" s="95" t="n"/>
      <c r="H46" s="122" t="n"/>
    </row>
    <row r="47">
      <c r="A47" s="122" t="n"/>
      <c r="B47" s="122" t="n"/>
      <c r="C47" s="122" t="n"/>
      <c r="D47" s="122" t="n"/>
      <c r="E47" s="122" t="n"/>
      <c r="F47" s="12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12" t="n"/>
      <c r="B49" s="122" t="n"/>
      <c r="C49" s="122" t="n"/>
      <c r="D49" s="122" t="n"/>
      <c r="E49" s="122" t="n"/>
      <c r="F49" s="102" t="n"/>
      <c r="G49" s="122" t="n"/>
      <c r="H49" s="122" t="n"/>
    </row>
    <row r="50">
      <c r="A50" s="103" t="n"/>
      <c r="B50" s="103" t="n"/>
      <c r="C50" s="103" t="n"/>
      <c r="D50" s="103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22" t="n"/>
      <c r="B52" s="122" t="n"/>
      <c r="C52" s="122" t="n"/>
      <c r="D52" s="122" t="n"/>
      <c r="E52" s="104" t="n"/>
      <c r="F52" s="104" t="n"/>
      <c r="G52" s="122" t="n"/>
      <c r="H52" s="122" t="n"/>
    </row>
    <row r="53">
      <c r="A53" s="105" t="n"/>
      <c r="B53" s="113" t="n"/>
      <c r="C53" s="107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3" t="n"/>
      <c r="C56" s="109" t="n"/>
      <c r="D56" s="108" t="n"/>
      <c r="E56" s="108" t="n"/>
      <c r="F56" s="108" t="n"/>
      <c r="G56" s="122" t="n"/>
      <c r="H56" s="122" t="n"/>
    </row>
    <row r="57">
      <c r="A57" s="105" t="n"/>
      <c r="B57" s="110" t="n"/>
      <c r="C57" s="102" t="n"/>
      <c r="D57" s="108" t="n"/>
      <c r="E57" s="120" t="n"/>
      <c r="F57" s="120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3" t="n"/>
      <c r="C64" s="109" t="n"/>
      <c r="D64" s="108" t="n"/>
      <c r="E64" s="108" t="n"/>
      <c r="F64" s="108" t="n"/>
      <c r="G64" s="122" t="n"/>
      <c r="H64" s="122" t="n"/>
    </row>
    <row r="65">
      <c r="A65" s="105" t="n"/>
      <c r="B65" s="112" t="n"/>
      <c r="C65" s="122" t="n"/>
      <c r="D65" s="120" t="n"/>
      <c r="E65" s="120" t="n"/>
      <c r="F65" s="120" t="n"/>
      <c r="G65" s="122" t="n"/>
      <c r="H65" s="122" t="n"/>
    </row>
    <row r="66">
      <c r="A66" s="105" t="n"/>
      <c r="B66" s="110" t="n"/>
      <c r="C66" s="102" t="n"/>
      <c r="D66" s="108" t="n"/>
      <c r="E66" s="120" t="n"/>
      <c r="F66" s="120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3" t="n"/>
      <c r="C70" s="109" t="n"/>
      <c r="D70" s="108" t="n"/>
      <c r="E70" s="108" t="n"/>
      <c r="F70" s="108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2" t="n"/>
      <c r="C73" s="102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09" t="n"/>
      <c r="D74" s="120" t="n"/>
      <c r="E74" s="120" t="n"/>
      <c r="F74" s="120" t="n"/>
      <c r="G74" s="122" t="n"/>
      <c r="H74" s="122" t="n"/>
    </row>
    <row r="75">
      <c r="A75" s="105" t="n"/>
      <c r="B75" s="113" t="n"/>
      <c r="C75" s="122" t="n"/>
      <c r="D75" s="114" t="n"/>
      <c r="E75" s="114" t="n"/>
      <c r="F75" s="114" t="n"/>
      <c r="G75" s="122" t="n"/>
      <c r="H75" s="122" t="n"/>
    </row>
    <row r="76">
      <c r="A76" s="105" t="n"/>
      <c r="B76" s="113" t="n"/>
      <c r="C76" s="122" t="n"/>
      <c r="D76" s="120" t="n"/>
      <c r="E76" s="109" t="n"/>
      <c r="F76" s="109" t="n"/>
      <c r="G76" s="122" t="n"/>
      <c r="H76" s="122" t="n"/>
    </row>
    <row r="77">
      <c r="A77" s="113" t="n"/>
      <c r="B77" s="113" t="n"/>
      <c r="C77" s="113" t="n"/>
      <c r="D77" s="108" t="n"/>
      <c r="E77" s="112" t="n"/>
      <c r="F77" s="120" t="n"/>
      <c r="G77" s="122" t="n"/>
      <c r="H77" s="122" t="n"/>
    </row>
    <row r="78">
      <c r="A78" s="113" t="n"/>
      <c r="B78" s="113" t="n"/>
      <c r="C78" s="113" t="n"/>
      <c r="D78" s="115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08" t="n"/>
      <c r="G79" s="122" t="n"/>
      <c r="H79" s="122" t="n"/>
    </row>
    <row r="80">
      <c r="A80" s="113" t="n"/>
      <c r="B80" s="113" t="n"/>
      <c r="C80" s="113" t="n"/>
      <c r="D80" s="116" t="n"/>
      <c r="E80" s="113" t="n"/>
      <c r="F80" s="113" t="n"/>
      <c r="G80" s="122" t="n"/>
      <c r="H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17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